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5531D7B-F274-486A-8F7F-3D262C0C88A2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6" i="414"/>
  <c r="C9" i="431"/>
  <c r="D9" i="431"/>
  <c r="E9" i="431"/>
  <c r="F9" i="431"/>
  <c r="G9" i="431"/>
  <c r="H9" i="431"/>
  <c r="J9" i="431"/>
  <c r="K9" i="431"/>
  <c r="M9" i="431"/>
  <c r="O9" i="431"/>
  <c r="F10" i="431"/>
  <c r="M10" i="431"/>
  <c r="P10" i="431"/>
  <c r="N11" i="431"/>
  <c r="C10" i="431"/>
  <c r="E10" i="431"/>
  <c r="H10" i="431"/>
  <c r="J10" i="431"/>
  <c r="N10" i="431"/>
  <c r="O11" i="431"/>
  <c r="C11" i="431"/>
  <c r="D11" i="431"/>
  <c r="E11" i="431"/>
  <c r="F11" i="431"/>
  <c r="G11" i="431"/>
  <c r="H11" i="431"/>
  <c r="I11" i="431"/>
  <c r="J11" i="431"/>
  <c r="K11" i="431"/>
  <c r="L11" i="431"/>
  <c r="P11" i="431"/>
  <c r="Q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I13" i="431"/>
  <c r="L13" i="431"/>
  <c r="N13" i="431"/>
  <c r="P13" i="431"/>
  <c r="Q13" i="431"/>
  <c r="D14" i="431"/>
  <c r="G14" i="431"/>
  <c r="I14" i="431"/>
  <c r="K14" i="431"/>
  <c r="L14" i="431"/>
  <c r="O14" i="431"/>
  <c r="Q14" i="431"/>
  <c r="N15" i="431"/>
  <c r="C13" i="431"/>
  <c r="D13" i="431"/>
  <c r="E13" i="431"/>
  <c r="F13" i="431"/>
  <c r="G13" i="431"/>
  <c r="H13" i="431"/>
  <c r="J13" i="431"/>
  <c r="K13" i="431"/>
  <c r="M13" i="431"/>
  <c r="O13" i="431"/>
  <c r="F14" i="431"/>
  <c r="M14" i="431"/>
  <c r="P14" i="431"/>
  <c r="M15" i="431"/>
  <c r="C14" i="431"/>
  <c r="E14" i="431"/>
  <c r="H14" i="431"/>
  <c r="J14" i="431"/>
  <c r="N14" i="431"/>
  <c r="O15" i="431"/>
  <c r="C15" i="431"/>
  <c r="D15" i="431"/>
  <c r="E15" i="431"/>
  <c r="F15" i="431"/>
  <c r="G15" i="431"/>
  <c r="H15" i="431"/>
  <c r="I15" i="431"/>
  <c r="J15" i="431"/>
  <c r="K15" i="431"/>
  <c r="L15" i="431"/>
  <c r="P15" i="431"/>
  <c r="Q15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I9" i="431"/>
  <c r="L9" i="431"/>
  <c r="N9" i="431"/>
  <c r="P9" i="431"/>
  <c r="Q9" i="431"/>
  <c r="D10" i="431"/>
  <c r="G10" i="431"/>
  <c r="I10" i="431"/>
  <c r="K10" i="431"/>
  <c r="L10" i="431"/>
  <c r="O10" i="431"/>
  <c r="Q10" i="431"/>
  <c r="M11" i="431"/>
  <c r="R10" i="431" l="1"/>
  <c r="S10" i="431"/>
  <c r="R9" i="431"/>
  <c r="S9" i="431"/>
  <c r="R16" i="431"/>
  <c r="S16" i="431"/>
  <c r="R15" i="431"/>
  <c r="S15" i="431"/>
  <c r="S14" i="431"/>
  <c r="R14" i="431"/>
  <c r="S13" i="431"/>
  <c r="R13" i="431"/>
  <c r="R12" i="431"/>
  <c r="S12" i="431"/>
  <c r="S11" i="431"/>
  <c r="R11" i="431"/>
  <c r="O8" i="431"/>
  <c r="H8" i="431"/>
  <c r="L8" i="431"/>
  <c r="I8" i="431"/>
  <c r="J8" i="431"/>
  <c r="Q8" i="431"/>
  <c r="K8" i="431"/>
  <c r="M8" i="431"/>
  <c r="F8" i="431"/>
  <c r="P8" i="431"/>
  <c r="N8" i="431"/>
  <c r="E8" i="431"/>
  <c r="C8" i="431"/>
  <c r="G8" i="431"/>
  <c r="D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1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0" i="414"/>
  <c r="A12" i="414"/>
  <c r="A13" i="414"/>
  <c r="A4" i="414"/>
  <c r="A6" i="339" l="1"/>
  <c r="A5" i="339"/>
  <c r="C13" i="414"/>
  <c r="D16" i="414"/>
  <c r="D13" i="414"/>
  <c r="C16" i="414"/>
  <c r="D4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N3" i="220"/>
  <c r="L3" i="220" s="1"/>
  <c r="D21" i="414"/>
  <c r="C21" i="414"/>
  <c r="Q3" i="345" l="1"/>
  <c r="I12" i="339"/>
  <c r="I13" i="339" s="1"/>
  <c r="H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<sst xmlns="http://schemas.openxmlformats.org/spreadsheetml/2006/main" count="47873" uniqueCount="7400">
  <si>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</si>
  <si>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</si>
  <si>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</si>
  <si>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</si>
  <si>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</si>
  <si>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</si>
  <si>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</si>
  <si>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</si>
  <si>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</si>
  <si>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</si>
  <si>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</si>
  <si>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</si>
  <si>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</si>
  <si>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</si>
  <si>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</si>
  <si>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</si>
  <si>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</si>
  <si>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</si>
  <si>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</si>
  <si>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</si>
  <si>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</si>
  <si>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</si>
  <si>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</si>
  <si>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</si>
  <si>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</si>
  <si>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</si>
  <si>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</si>
  <si>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</si>
  <si>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</si>
  <si>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</si>
  <si>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</si>
  <si>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</si>
  <si>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</si>
  <si>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</si>
  <si>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</si>
  <si>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</si>
  <si>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</si>
  <si>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</si>
  <si>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</si>
  <si>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</si>
  <si>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</si>
  <si>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</si>
  <si>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</si>
  <si>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</si>
  <si>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</si>
  <si>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</si>
  <si>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</si>
  <si>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</si>
  <si>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</si>
  <si>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</si>
  <si>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</si>
  <si>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</si>
  <si>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</si>
  <si>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</si>
  <si>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</si>
  <si>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</si>
  <si>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</si>
  <si>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</si>
  <si>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</si>
  <si>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</si>
  <si>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</si>
  <si>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</si>
  <si>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</si>
  <si>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</si>
  <si>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</si>
  <si>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</si>
  <si>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</si>
  <si>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</si>
  <si>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</si>
  <si>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</si>
  <si>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</si>
  <si>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</si>
  <si>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</si>
  <si>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</si>
  <si>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</si>
  <si>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</si>
  <si>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</si>
  <si>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</si>
  <si>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</si>
  <si>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</si>
  <si>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</si>
  <si>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</si>
  <si>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</si>
  <si>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</si>
  <si>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</si>
  <si>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</si>
  <si>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</si>
  <si>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</si>
  <si>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</si>
  <si>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</si>
  <si>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</si>
  <si>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</si>
  <si>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</si>
  <si>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</si>
  <si>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</si>
  <si>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</si>
  <si>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</si>
  <si>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</si>
  <si>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</si>
  <si>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</si>
  <si>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</si>
  <si>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</si>
  <si>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</si>
  <si>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</si>
  <si>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</si>
  <si>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</si>
  <si>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</si>
  <si>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</si>
  <si>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</si>
  <si>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</si>
  <si>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</si>
  <si>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</si>
  <si>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</si>
  <si>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</si>
  <si>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</si>
  <si>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</si>
  <si>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</si>
  <si>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</si>
  <si>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</si>
  <si>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</si>
  <si>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</si>
  <si>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</si>
  <si>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</si>
  <si>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</si>
  <si>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</si>
  <si>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</si>
  <si>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</si>
  <si>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</si>
  <si>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</si>
  <si>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</si>
  <si>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</si>
  <si>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</si>
  <si>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</si>
  <si>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</si>
  <si>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</si>
  <si>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</si>
  <si>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</si>
  <si>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</si>
  <si>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</si>
  <si>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</si>
  <si>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</si>
  <si>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</si>
  <si>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</si>
  <si>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</si>
  <si>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</si>
  <si>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</si>
  <si>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</si>
  <si>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</si>
  <si>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</si>
  <si>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</si>
  <si>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</si>
  <si>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</si>
  <si>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</si>
  <si>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</si>
  <si>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</si>
  <si>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</si>
  <si>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</si>
  <si>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</si>
  <si>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</si>
  <si>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</si>
  <si>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</si>
  <si>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</si>
  <si>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</si>
  <si>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</si>
  <si>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</si>
  <si>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</si>
  <si>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</si>
  <si>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</si>
  <si>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</si>
  <si>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</si>
  <si>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</si>
  <si>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</si>
  <si>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</si>
  <si>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</si>
  <si>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</si>
  <si>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</si>
  <si>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</si>
  <si>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</si>
  <si>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</si>
  <si>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</si>
  <si>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</si>
  <si>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</si>
  <si>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</si>
  <si>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</si>
  <si>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</si>
  <si>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</si>
  <si>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</si>
  <si>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</si>
  <si>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</si>
  <si>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</si>
  <si>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</si>
  <si>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</si>
  <si>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</si>
  <si>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</si>
  <si>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</si>
  <si>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</si>
  <si>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</si>
  <si>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</si>
  <si>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</si>
  <si>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</si>
  <si>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</si>
  <si>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</si>
  <si>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</si>
  <si>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</si>
  <si>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</si>
  <si>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</si>
  <si>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</si>
  <si>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</si>
  <si>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</si>
  <si>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</si>
  <si>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</si>
  <si>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</si>
  <si>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</si>
  <si>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</si>
  <si>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</si>
  <si>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</si>
  <si>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</si>
  <si>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</si>
  <si>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</si>
  <si>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</si>
  <si>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</si>
  <si>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</si>
  <si>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</si>
  <si>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</si>
  <si>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</si>
  <si>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</si>
  <si>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</si>
  <si>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</si>
  <si>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</si>
  <si>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</si>
  <si>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</si>
  <si>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</si>
  <si>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</si>
  <si>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</si>
  <si>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klinické psychologie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</si>
  <si>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</si>
  <si>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</si>
  <si>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</si>
  <si>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</si>
  <si>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</si>
  <si>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</si>
  <si>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</si>
  <si>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</si>
  <si>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</si>
  <si>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</si>
  <si>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50115050     Obvazový materiál (Z502)</t>
  </si>
  <si>
    <t xml:space="preserve">                    50115060     ZPr - ostatní (Z503)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</si>
  <si>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</si>
  <si>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</si>
  <si>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</si>
  <si>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</si>
  <si>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</si>
  <si>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</si>
  <si>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</si>
  <si>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</si>
  <si>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</si>
  <si>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</si>
  <si>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</si>
  <si>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</si>
  <si>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</si>
  <si>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</si>
  <si>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50119103     Jednorázové ochranné pomůcky COVID19 - masky (sk.T18D)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</si>
  <si>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</si>
  <si>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</si>
  <si>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</si>
  <si>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</si>
  <si>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</si>
  <si>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</si>
  <si>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</si>
  <si>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</si>
  <si>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</si>
  <si>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</si>
  <si>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</si>
  <si>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51102024     Opravy - správa budov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</si>
  <si>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</si>
  <si>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</si>
  <si>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</si>
  <si>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</si>
  <si>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</si>
  <si>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</si>
  <si>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</si>
  <si>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</si>
  <si>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</si>
  <si>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</si>
  <si>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</si>
  <si>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</si>
  <si>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</si>
  <si>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</si>
  <si>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</si>
  <si>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</si>
  <si>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</si>
  <si>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</si>
  <si>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</si>
  <si>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</si>
  <si>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</si>
  <si>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</si>
  <si>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</si>
  <si>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</si>
  <si>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</si>
  <si>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</si>
  <si>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</si>
  <si>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</si>
  <si>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</si>
  <si>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</si>
  <si>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</si>
  <si>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</si>
  <si>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</si>
  <si>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</si>
  <si>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</si>
  <si>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</si>
  <si>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</si>
  <si>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</si>
  <si>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</si>
  <si>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</si>
  <si>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</si>
  <si>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</si>
  <si>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</si>
  <si>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</si>
  <si>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</si>
  <si>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</si>
  <si>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</si>
  <si>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</si>
  <si>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</si>
  <si>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</si>
  <si>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</si>
  <si>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</si>
  <si>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</si>
  <si>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</si>
  <si>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</si>
  <si>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</si>
  <si>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</si>
  <si>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</si>
  <si>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</si>
  <si>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</si>
  <si>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</si>
  <si>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</si>
  <si>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</si>
  <si>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</si>
  <si>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</si>
  <si>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</si>
  <si>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</si>
  <si>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</si>
  <si>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</si>
  <si>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</si>
  <si>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</si>
  <si>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</si>
  <si>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</si>
  <si>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</si>
  <si>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</si>
  <si>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</si>
  <si>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</si>
  <si>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</si>
  <si>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</si>
  <si>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</si>
  <si>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</si>
  <si>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</si>
  <si>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</si>
  <si>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</si>
  <si>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</si>
  <si>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</si>
  <si>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</si>
  <si>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</si>
  <si>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</si>
  <si>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</si>
  <si>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64908050     Náhrady od pojišť. (zaměstn.)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</si>
  <si>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</si>
  <si>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</si>
  <si>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</si>
  <si>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</si>
  <si>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</si>
  <si>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</si>
  <si>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</si>
  <si>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</si>
  <si>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</si>
  <si>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</si>
  <si>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</si>
  <si>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</si>
  <si>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</si>
  <si>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</si>
  <si>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</si>
  <si>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</si>
  <si>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</si>
  <si>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</si>
  <si>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</si>
  <si>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</si>
  <si>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</si>
  <si>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</si>
  <si>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</si>
  <si>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</si>
  <si>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</si>
  <si>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</si>
  <si>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</si>
  <si>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</si>
  <si>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39</t>
  </si>
  <si>
    <t>OKPSY: Oddělení klinické psychologie</t>
  </si>
  <si>
    <t>50113001 - léky - paušál (LEK)</t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</si>
  <si>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</si>
  <si>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</si>
  <si>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</si>
  <si>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</si>
  <si>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</si>
  <si>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</si>
  <si>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</si>
  <si>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léky - paušál (LEK)</t>
  </si>
  <si>
    <t>O</t>
  </si>
  <si>
    <t>CARBOSORB</t>
  </si>
  <si>
    <t>320MG TBL NOB 20</t>
  </si>
  <si>
    <t>ECOLAV Výplach očí 100ml</t>
  </si>
  <si>
    <t>100 ml</t>
  </si>
  <si>
    <t>SEPTONEX</t>
  </si>
  <si>
    <t>SPR 1X45ML</t>
  </si>
  <si>
    <t>40</t>
  </si>
  <si>
    <t>MIKRO: Ústav mikrobiologie</t>
  </si>
  <si>
    <t>4041</t>
  </si>
  <si>
    <t>MIKRO: mikrobiologie - laboratoř</t>
  </si>
  <si>
    <t>AQUA PRO INIECTIONE ARDEAPHARMA</t>
  </si>
  <si>
    <t>100% PAR LQF 10X250ML</t>
  </si>
  <si>
    <t>BISEPTOL</t>
  </si>
  <si>
    <t>400MG/80MG TBL NOB 28</t>
  </si>
  <si>
    <t>BRUFEN 400</t>
  </si>
  <si>
    <t>400MG TBL FLM 30 II</t>
  </si>
  <si>
    <t>DZ TRIXO 100 ML</t>
  </si>
  <si>
    <t>DZ TRIXO LIND 100 ml</t>
  </si>
  <si>
    <t>IBUPROFEN AL</t>
  </si>
  <si>
    <t>400MG TBL FLM 100</t>
  </si>
  <si>
    <t>IBUPROFEN AL 400</t>
  </si>
  <si>
    <t>400MG TBL FLM 30</t>
  </si>
  <si>
    <t>IR AC.BORICI AQ.OPHTAL.50 ML</t>
  </si>
  <si>
    <t>IR OČNI VODA 50 ml</t>
  </si>
  <si>
    <t>KL ETHANOLUM 70% 800 g</t>
  </si>
  <si>
    <t>KL Ethanolum 75%</t>
  </si>
  <si>
    <t>KL ETHANOLUM 96%</t>
  </si>
  <si>
    <t>KL Formol 4% 100 g MIK</t>
  </si>
  <si>
    <t>KL OBAL</t>
  </si>
  <si>
    <t>lékovky, kelímky</t>
  </si>
  <si>
    <t>KL Paraffinum perliq. 800g  HVLP</t>
  </si>
  <si>
    <t>KL PERSTERIL 15% 1000G</t>
  </si>
  <si>
    <t>KL PRIPRAVEK</t>
  </si>
  <si>
    <t>KL SOL.ACIDI BORICI 3%,100G</t>
  </si>
  <si>
    <t>FAGRON, KULICH</t>
  </si>
  <si>
    <t>KL SOL.HYD.PEROX.3% 100G</t>
  </si>
  <si>
    <t>PARALEN 500</t>
  </si>
  <si>
    <t>POR TBL NOB 24X500MG</t>
  </si>
  <si>
    <t>THIAMIN LECIVA</t>
  </si>
  <si>
    <t>INJ 10X2ML/100MG</t>
  </si>
  <si>
    <t>léky - antibiotika (LEK)</t>
  </si>
  <si>
    <t>ACEFA</t>
  </si>
  <si>
    <t>1G INJ/INF PLV SOL 10</t>
  </si>
  <si>
    <t>AMIKACIN MEDOCHEMIE 500MG/2ML INJ/INF</t>
  </si>
  <si>
    <t>SOL 10X2ML</t>
  </si>
  <si>
    <t>P</t>
  </si>
  <si>
    <t>AMPICILLIN AND SULBACTAM IBI 1 G + 500 MG PRÁŠEK P</t>
  </si>
  <si>
    <t>INJ PLV SOL 10X1G+500MG/LAH</t>
  </si>
  <si>
    <t>MEROPENEM BRADEX</t>
  </si>
  <si>
    <t>500MG INJ/INF PLV SOL 10</t>
  </si>
  <si>
    <t>TARGOCID 200MG</t>
  </si>
  <si>
    <t>INJ SIC 1X200MG+SOL</t>
  </si>
  <si>
    <t>TAXIMED</t>
  </si>
  <si>
    <t>1G INJ/INF PLV SOL 1</t>
  </si>
  <si>
    <t>TYGACIL 50 MG</t>
  </si>
  <si>
    <t>INF PLV SOL 10X50MG/5ML</t>
  </si>
  <si>
    <t>VANCOMYCIN MYLAN 500 MG</t>
  </si>
  <si>
    <t>INF PLV SOL 1X500MG</t>
  </si>
  <si>
    <t>41</t>
  </si>
  <si>
    <t>IMUNO: Ústav imunologie</t>
  </si>
  <si>
    <t>4141</t>
  </si>
  <si>
    <t>IMUNO: imunologie - laboratoř</t>
  </si>
  <si>
    <t>Carbo medicinalis PharmaSwiss tbl.20</t>
  </si>
  <si>
    <t>Carbofit prášek 25g Čárkll</t>
  </si>
  <si>
    <t>HEPARIN LECIVA</t>
  </si>
  <si>
    <t>INJ 1X10ML/50KU</t>
  </si>
  <si>
    <t>IR  0.9%SOD.CHLOR.FOR IRR. 6X1000 ML</t>
  </si>
  <si>
    <t>Fres. Versylene</t>
  </si>
  <si>
    <t>IR  AQUA STERILE OPLACH.1x1000 ml ECOTAINER</t>
  </si>
  <si>
    <t>IR OPLACH BBRAUN</t>
  </si>
  <si>
    <t>IR  AQUA STERILE OPLACH.6x1000 ml</t>
  </si>
  <si>
    <t>KL ETHANOLUM BENZ.DENAT. 900ml /720g/</t>
  </si>
  <si>
    <t>KL SOL.FORMALDEHYDI 35%,</t>
  </si>
  <si>
    <t>léky - RTG diagnostika ZUL (LEK)</t>
  </si>
  <si>
    <t>TELEBRIX GASTRO</t>
  </si>
  <si>
    <t>POR+RCT SOL 1X100ML/30GM I</t>
  </si>
  <si>
    <t>44</t>
  </si>
  <si>
    <t>LEM: LEM</t>
  </si>
  <si>
    <t>4441</t>
  </si>
  <si>
    <t>LEM: LEM - laboratoř experimentální medicíny</t>
  </si>
  <si>
    <t>ALBUNORM 5%</t>
  </si>
  <si>
    <t>50G/L INF SOL 1X250ML</t>
  </si>
  <si>
    <t>CONTROLOC 20 MG</t>
  </si>
  <si>
    <t>POR TBL ENT 100X20MG</t>
  </si>
  <si>
    <t>MILGAMMA N</t>
  </si>
  <si>
    <t>INJ 5X2ML</t>
  </si>
  <si>
    <t>NEUROL 0.5</t>
  </si>
  <si>
    <t>POR TBL NOB30X0.5MG</t>
  </si>
  <si>
    <t>ROCALTROL 0.50 MCG</t>
  </si>
  <si>
    <t>POR CPSMOL30X0.50RG</t>
  </si>
  <si>
    <t>TEMOZOLOMIDE GLENMARK</t>
  </si>
  <si>
    <t>20MG CPS DUR 5</t>
  </si>
  <si>
    <t>TWYNSTA 80 MG/5 MG</t>
  </si>
  <si>
    <t>POR TBL NOB 28</t>
  </si>
  <si>
    <t>ZOLPIDEM MYLAN</t>
  </si>
  <si>
    <t>POR TBL FLM 50X10MG</t>
  </si>
  <si>
    <t>léky - hemofilici ZUL (TO)</t>
  </si>
  <si>
    <t>ALBUREX</t>
  </si>
  <si>
    <t>200G/L INF SOL 1X50ML</t>
  </si>
  <si>
    <t>léky - antimykotika (LEK)</t>
  </si>
  <si>
    <t>BATRAFEN</t>
  </si>
  <si>
    <t>CRM 1X20GM</t>
  </si>
  <si>
    <t>45</t>
  </si>
  <si>
    <t>SOC: Sociální oddělení</t>
  </si>
  <si>
    <t>4598</t>
  </si>
  <si>
    <t>SOC: sociální oddělení</t>
  </si>
  <si>
    <t>47</t>
  </si>
  <si>
    <t>COSS: Centrální operační sály</t>
  </si>
  <si>
    <t>4764</t>
  </si>
  <si>
    <t xml:space="preserve">COSS: centrální operační sály </t>
  </si>
  <si>
    <t>ADRENALIN LECIVA</t>
  </si>
  <si>
    <t>INJ 5X1ML/1MG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</si>
  <si>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</si>
  <si>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</si>
  <si>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</si>
  <si>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</si>
  <si>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</si>
  <si>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</si>
  <si>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DRM UNG 1X100GM 10%</t>
  </si>
  <si>
    <t>BRAUNOVIDON</t>
  </si>
  <si>
    <t>100MG/G UNG 100G II</t>
  </si>
  <si>
    <t>DEPO-MEDROL</t>
  </si>
  <si>
    <t>INJ 1X1ML/40MG</t>
  </si>
  <si>
    <t>DZ BRAUNOL 1 L</t>
  </si>
  <si>
    <t>DZ OCTENISEPT 1 l</t>
  </si>
  <si>
    <t>FYZIOLOGICKÝ ROZTOK VIAFLO</t>
  </si>
  <si>
    <t>INF SOL 60X100ML</t>
  </si>
  <si>
    <t>INF SOL 50X100ML</t>
  </si>
  <si>
    <t>INF SOL 10X1000ML</t>
  </si>
  <si>
    <t>IR  NaCl 0,9% 3000 ml vak Bieffe URO Baxter</t>
  </si>
  <si>
    <t>for irrig. 1x3000 ml 15%</t>
  </si>
  <si>
    <t>ISOCOR</t>
  </si>
  <si>
    <t>2,5MG/ML INJ/INF SOL 10X2ML</t>
  </si>
  <si>
    <t>KL ETHER 200G</t>
  </si>
  <si>
    <t>KL MS HYDROG.PEROX. 3% 1000g</t>
  </si>
  <si>
    <t>KL MS HYDROG.PEROX. 3% 500g</t>
  </si>
  <si>
    <t>KL SOL.FORMAL.K FIXACI TKANI,5000G</t>
  </si>
  <si>
    <t>KL TALCUM 5g, STERILNÍ</t>
  </si>
  <si>
    <t>LEVOBUPIVACAINE KABI 5 MG/ML</t>
  </si>
  <si>
    <t>INJ+INF SOL 5X10ML</t>
  </si>
  <si>
    <t>MESOCAIN</t>
  </si>
  <si>
    <t>INJ 10X10ML 1%</t>
  </si>
  <si>
    <t>OPHTHALMO-SEPTONEX</t>
  </si>
  <si>
    <t>OPH GTT SOL 1X10ML</t>
  </si>
  <si>
    <t>OPH GTT SOL 1X10ML PLAST</t>
  </si>
  <si>
    <t>OTOBACID N</t>
  </si>
  <si>
    <t>0,2MG/G+5MG/G+479,8MG/G AUR GTT SOL 1X5ML</t>
  </si>
  <si>
    <t>SODIUM CHLORIDE BP BAXTER 0,9 %</t>
  </si>
  <si>
    <t>9MG/ML INF SOL 10X1000ML</t>
  </si>
  <si>
    <t>TISSEEL (FROZ)</t>
  </si>
  <si>
    <t>EPL GKU SOL 1X4ML</t>
  </si>
  <si>
    <t>EPL GKU SOL 1X2ML</t>
  </si>
  <si>
    <t>Tisseel Lyo 2 ml</t>
  </si>
  <si>
    <t>OPHTHALMO-FRAMYKOIN</t>
  </si>
  <si>
    <t>UNG OPH 1X5GM</t>
  </si>
  <si>
    <t>4766</t>
  </si>
  <si>
    <t>COSS: operační sály dětské chirurgie</t>
  </si>
  <si>
    <t>INF SOL 30X250ML</t>
  </si>
  <si>
    <t>KL ELIXÍR NA OPTIKU</t>
  </si>
  <si>
    <t>KL ZLUTA (FLAVINOVA) VATA, 1000G</t>
  </si>
  <si>
    <t>2x500g v litrových lahvích</t>
  </si>
  <si>
    <t>OPHTHALMO-HYDROCORTISON LECIVA</t>
  </si>
  <si>
    <t>UNG OPH 1X5GM 0.5%</t>
  </si>
  <si>
    <t>SANORIN</t>
  </si>
  <si>
    <t>LIQ 10ML 0.05%</t>
  </si>
  <si>
    <t>VISIPAQUE 320 MG I/ML</t>
  </si>
  <si>
    <t>INJ SOL 10X50ML-PP</t>
  </si>
  <si>
    <t>FRAMYKOIN</t>
  </si>
  <si>
    <t>UNG 1X10GM</t>
  </si>
  <si>
    <t>IALUGEN PLUS</t>
  </si>
  <si>
    <t>OPHTHALMO-FRAMYKOIN COMPOSITUM</t>
  </si>
  <si>
    <t>50</t>
  </si>
  <si>
    <t>KCHIR: Kardiochirurgická klinika</t>
  </si>
  <si>
    <t>5001</t>
  </si>
  <si>
    <t>KCHIR: vedení klinického pracoviště</t>
  </si>
  <si>
    <t>SINUPRET</t>
  </si>
  <si>
    <t>GTT 1X100ML</t>
  </si>
  <si>
    <t>5011</t>
  </si>
  <si>
    <t>KCHIR: lůžkové oddělení 50</t>
  </si>
  <si>
    <t>ACC INJEKT</t>
  </si>
  <si>
    <t>INJ SOL 5X3ML/300MG</t>
  </si>
  <si>
    <t>ACIDUM FOLICUM LÉČIVA</t>
  </si>
  <si>
    <t>10MG TBL OBD 45</t>
  </si>
  <si>
    <t>ACTOS 15 MG</t>
  </si>
  <si>
    <t>PORTBL NOB 28X15MG</t>
  </si>
  <si>
    <t>ADRENALIN BRADEX</t>
  </si>
  <si>
    <t>1MG/ML INJ SOL 10X1ML</t>
  </si>
  <si>
    <t>AESCIN-TEVA</t>
  </si>
  <si>
    <t>POR TBL ENT 90X20MG</t>
  </si>
  <si>
    <t>AGEN 10</t>
  </si>
  <si>
    <t>POR TBL NOB 30X10MG</t>
  </si>
  <si>
    <t>POR TBL NOB 90X10MG</t>
  </si>
  <si>
    <t>AGEN 5</t>
  </si>
  <si>
    <t>POR TBL NOB 90X5MG</t>
  </si>
  <si>
    <t>ALDACTONE-AMPULE</t>
  </si>
  <si>
    <t>INJ 10X10ML/200MG</t>
  </si>
  <si>
    <t>ALMIRAL</t>
  </si>
  <si>
    <t>INJ 10X3ML/75MG</t>
  </si>
  <si>
    <t>ALOPURINOL SANDOZ</t>
  </si>
  <si>
    <t>300MG TBL NOB 30</t>
  </si>
  <si>
    <t>100MG TBL NOB 100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</si>
  <si>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</si>
  <si>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</si>
  <si>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</si>
  <si>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</si>
  <si>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</si>
  <si>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</si>
  <si>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</si>
  <si>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</si>
  <si>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SOL 1X40ML</t>
  </si>
  <si>
    <t>AMIODARON HAMELN</t>
  </si>
  <si>
    <t>50MG/ML INJ/INF CNC SOL 10X3ML</t>
  </si>
  <si>
    <t>AMPICILIN BBP</t>
  </si>
  <si>
    <t>ANALGIN</t>
  </si>
  <si>
    <t>INJ SOL 5X5ML</t>
  </si>
  <si>
    <t>ANOPYRIN</t>
  </si>
  <si>
    <t>TBL 10X400MG</t>
  </si>
  <si>
    <t>100MG TBL NOB 60(6X10)</t>
  </si>
  <si>
    <t>ANOPYRIN 100MG</t>
  </si>
  <si>
    <t>TBL 20X100MG</t>
  </si>
  <si>
    <t>APAURIN</t>
  </si>
  <si>
    <t>INJ 10X2ML/10MG</t>
  </si>
  <si>
    <t>ARDEAELYTOSOL CONC. KALIUMCHLORID 7,45%</t>
  </si>
  <si>
    <t>INF SOL 10X200ML</t>
  </si>
  <si>
    <t>ARDEAELYTOSOL CONC. NATRIUMHYDROGENKARBONÁT 4,2%</t>
  </si>
  <si>
    <t>42MG/ML INF CNC SOL 20X80ML</t>
  </si>
  <si>
    <t>ARDUAN</t>
  </si>
  <si>
    <t>INJ SIC 25X4MG+2ML</t>
  </si>
  <si>
    <t>ATROPIN BBP</t>
  </si>
  <si>
    <t>ATROVENT 0.025%</t>
  </si>
  <si>
    <t>INH SOL 1X20ML</t>
  </si>
  <si>
    <t>AULIN</t>
  </si>
  <si>
    <t>POR GRA SOL30SÁČKŮ</t>
  </si>
  <si>
    <t>BACLOFEN</t>
  </si>
  <si>
    <t>TBL 50X10MG</t>
  </si>
  <si>
    <t>BACTROBAN</t>
  </si>
  <si>
    <t>20MG/G UNG 15G</t>
  </si>
  <si>
    <t>BACTROBAN NASAL</t>
  </si>
  <si>
    <t>20MG/G NAS UNG 3G</t>
  </si>
  <si>
    <t>BERODUAL</t>
  </si>
  <si>
    <t>INH LIQ 1X20ML</t>
  </si>
  <si>
    <t>BERODUAL N</t>
  </si>
  <si>
    <t>INH SOL PSS 200DÁV</t>
  </si>
  <si>
    <t>BETALOC</t>
  </si>
  <si>
    <t>1MG/ML INJ SOL 5X5ML</t>
  </si>
  <si>
    <t>BETALOC SR</t>
  </si>
  <si>
    <t>200MG TBL PRO 30</t>
  </si>
  <si>
    <t>BETALOC ZOK</t>
  </si>
  <si>
    <t>200MG TBL PRO 100</t>
  </si>
  <si>
    <t>50MG TBL PRO 100</t>
  </si>
  <si>
    <t>25MG TBL PRO 100</t>
  </si>
  <si>
    <t>BETALOC ZOK 100 MG</t>
  </si>
  <si>
    <t>TBL RET 30X100MG</t>
  </si>
  <si>
    <t>BETASERC 16</t>
  </si>
  <si>
    <t>POR TBL NOB 60X16MG</t>
  </si>
  <si>
    <t>BETAXOLOL PMCS</t>
  </si>
  <si>
    <t>20MG TBL NOB 100</t>
  </si>
  <si>
    <t>Biopron FORTE tob.60</t>
  </si>
  <si>
    <t>Biopron9 tob.60+20</t>
  </si>
  <si>
    <t>BISOPROLOL MYLAN 2,5 MG</t>
  </si>
  <si>
    <t>2,5MG TBL FLM 30</t>
  </si>
  <si>
    <t>BISOPROLOL MYLAN 5 MG</t>
  </si>
  <si>
    <t>5MG TBL FLM 30</t>
  </si>
  <si>
    <t>POR TBL FLM 100X5MG</t>
  </si>
  <si>
    <t>BRILIQUE 90 MG</t>
  </si>
  <si>
    <t>POR TBL FLM 56X90MG</t>
  </si>
  <si>
    <t>BURONIL 25 MG</t>
  </si>
  <si>
    <t>POR TBL OBD 50X25MG</t>
  </si>
  <si>
    <t>BUSCOPAN</t>
  </si>
  <si>
    <t>10MG TBL OBD 20</t>
  </si>
  <si>
    <t>CADUET 5MG/10MG</t>
  </si>
  <si>
    <t>POR TBL FLM 30</t>
  </si>
  <si>
    <t>CALCICHEW D3</t>
  </si>
  <si>
    <t>CTB 60</t>
  </si>
  <si>
    <t>CALCII CARBONICI 0,5 TBL. MEDICAMENTA</t>
  </si>
  <si>
    <t>POR TBL NOB 100X0.5GM</t>
  </si>
  <si>
    <t>0,5G TBL NOB 50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</si>
  <si>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</si>
  <si>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</si>
  <si>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</si>
  <si>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</si>
  <si>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</si>
  <si>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</si>
  <si>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</si>
  <si>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</si>
  <si>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CARDILAN</t>
  </si>
  <si>
    <t>INJ 10X10ML</t>
  </si>
  <si>
    <t>CARVESAN 25</t>
  </si>
  <si>
    <t>POR TBL NOB 30X25MG</t>
  </si>
  <si>
    <t>CARVESAN 6,25</t>
  </si>
  <si>
    <t>POR TBL NOB 100X6,25MG</t>
  </si>
  <si>
    <t>CAVINTON</t>
  </si>
  <si>
    <t>CEZERA 5 MG</t>
  </si>
  <si>
    <t>POR TBL FLM 90X5MG</t>
  </si>
  <si>
    <t>POR TBL FLM 30X5MG</t>
  </si>
  <si>
    <t>CILOXAN</t>
  </si>
  <si>
    <t>3MG/ML AUR/OPH GTT SOL 1X5ML</t>
  </si>
  <si>
    <t>CITALEC</t>
  </si>
  <si>
    <t>20MG TBL FLM 60</t>
  </si>
  <si>
    <t>CITALEC 10 ZENTIVA</t>
  </si>
  <si>
    <t>10MG TBL FLM 30</t>
  </si>
  <si>
    <t>CITALEC 20 ZENTIVA</t>
  </si>
  <si>
    <t>20MG TBL FLM 30</t>
  </si>
  <si>
    <t>CLARINASE REPETABS</t>
  </si>
  <si>
    <t>POR TBL PRO 14 II</t>
  </si>
  <si>
    <t>CODEIN SLOVAKOFARMA</t>
  </si>
  <si>
    <t>15MG TBL NOB 10</t>
  </si>
  <si>
    <t>CODEIN SLOVAKOFARMA 30MG</t>
  </si>
  <si>
    <t>TBL 10X30MG-BLISTR</t>
  </si>
  <si>
    <t>COLCHICUM-DISPERT</t>
  </si>
  <si>
    <t>0,5MG TBL OBD 50</t>
  </si>
  <si>
    <t>POR TBL OBD 20X500RG</t>
  </si>
  <si>
    <t>CONTROLOC</t>
  </si>
  <si>
    <t>40MG TBL ENT 100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</si>
  <si>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</si>
  <si>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</si>
  <si>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</si>
  <si>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</si>
  <si>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</si>
  <si>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</si>
  <si>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</si>
  <si>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CORVATON FORTE</t>
  </si>
  <si>
    <t>TBL 30X4MG</t>
  </si>
  <si>
    <t>COSYREL 10MG/10MG</t>
  </si>
  <si>
    <t xml:space="preserve">TBL FLM 30 </t>
  </si>
  <si>
    <t xml:space="preserve">COSYREL 5MG/10MG </t>
  </si>
  <si>
    <t>TBL FLM 30</t>
  </si>
  <si>
    <t>COSYREL 5MG/5MG</t>
  </si>
  <si>
    <t>Deca durabolin 50mg amp.1x1ml - MIMOŘÁDNÝ DOVOZ!!</t>
  </si>
  <si>
    <t>DEGAN</t>
  </si>
  <si>
    <t>TBL 40X10MG</t>
  </si>
  <si>
    <t>INJ 50X2ML/10MG</t>
  </si>
  <si>
    <t>DEPREX LÉČIVA</t>
  </si>
  <si>
    <t>POR CPS DUR 30X20MG</t>
  </si>
  <si>
    <t>DETRALEX</t>
  </si>
  <si>
    <t>POR TBL FLM 60</t>
  </si>
  <si>
    <t>POR TBL FLM 120X500MG</t>
  </si>
  <si>
    <t>TBL OBD 30</t>
  </si>
  <si>
    <t>DEXAMED</t>
  </si>
  <si>
    <t>INJ 10X2ML/8MG</t>
  </si>
  <si>
    <t>DHC CONTINUS 60 MG</t>
  </si>
  <si>
    <t>PORTBLRET60X60MG B</t>
  </si>
  <si>
    <t>DIAPREL MR</t>
  </si>
  <si>
    <t>POR TBL RET 120X30MG</t>
  </si>
  <si>
    <t>30MG TBL RET 60</t>
  </si>
  <si>
    <t>DIAZEPAM SLOVAKOFARMA</t>
  </si>
  <si>
    <t>10MG TBL NOB 20(1X20)</t>
  </si>
  <si>
    <t>5MG TBL NOB 20(1X20)</t>
  </si>
  <si>
    <t>DICLOFENAC AL RETARD</t>
  </si>
  <si>
    <t>TBL OBD 50X100MG</t>
  </si>
  <si>
    <t>DICLOFENAC AUROBINDO</t>
  </si>
  <si>
    <t>100MG TBL RET 30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</si>
  <si>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</si>
  <si>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</si>
  <si>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</si>
  <si>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</si>
  <si>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</si>
  <si>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</si>
  <si>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</si>
  <si>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</si>
  <si>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ZENTIVA</t>
  </si>
  <si>
    <t>0,5MG/2ML INJ SOL 5X2ML</t>
  </si>
  <si>
    <t>DIPIDOLOR</t>
  </si>
  <si>
    <t>7,5MG/ML INJ SOL 5X2ML</t>
  </si>
  <si>
    <t>DIROTON 10 MG</t>
  </si>
  <si>
    <t>TBL 100X10MG</t>
  </si>
  <si>
    <t>DITHIADEN</t>
  </si>
  <si>
    <t>INJ 10X2ML</t>
  </si>
  <si>
    <t>TBL 20X2MG</t>
  </si>
  <si>
    <t>Dobutamin Admeda 250 inf.sol50ml</t>
  </si>
  <si>
    <t>DOPEGYT</t>
  </si>
  <si>
    <t>TBL 50X250MG</t>
  </si>
  <si>
    <t>DORETA 75 MG/650 MG</t>
  </si>
  <si>
    <t>POR TBL FLM 90</t>
  </si>
  <si>
    <t>DUPHALAC</t>
  </si>
  <si>
    <t>667MG/ML POR SOL 1X500ML IV</t>
  </si>
  <si>
    <t>DZ BRAUNOL 250 ML</t>
  </si>
  <si>
    <t>DZ OCTENISEPT drm. sol. 250 ml</t>
  </si>
  <si>
    <t>DRM SOL 1X250ML</t>
  </si>
  <si>
    <t>DZ TRIXO LIND 500ML</t>
  </si>
  <si>
    <t>EBRANTIL 30 RETARD</t>
  </si>
  <si>
    <t>POR CPS PRO 50X30MG</t>
  </si>
  <si>
    <t>EBRANTIL 60 RETARD</t>
  </si>
  <si>
    <t>POR CPS PRO 50X60MG</t>
  </si>
  <si>
    <t>EGILOK</t>
  </si>
  <si>
    <t>25MG TBL NOB 60</t>
  </si>
  <si>
    <t>ENDIARON</t>
  </si>
  <si>
    <t>250MG TBL FLM 40</t>
  </si>
  <si>
    <t>ENTRESTO</t>
  </si>
  <si>
    <t>49MG/51MG TBL FLM 56</t>
  </si>
  <si>
    <t>24MG/26MG TBL FLM 28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</si>
  <si>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</si>
  <si>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</si>
  <si>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</si>
  <si>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</si>
  <si>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</si>
  <si>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</si>
  <si>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</si>
  <si>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</si>
  <si>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</si>
  <si>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</si>
  <si>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</si>
  <si>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ESSENTIALE FORTE</t>
  </si>
  <si>
    <t>600MG CPS DUR 30</t>
  </si>
  <si>
    <t>EUCREAS 50 MG/1000 MG</t>
  </si>
  <si>
    <t>EUPHYLLIN CR N</t>
  </si>
  <si>
    <t>200MG CPS PRO 50</t>
  </si>
  <si>
    <t>EUPHYLLIN CR N 300</t>
  </si>
  <si>
    <t>300MG CPS PRO 50</t>
  </si>
  <si>
    <t>EUTHYROX</t>
  </si>
  <si>
    <t>100MCG TBL NOB 100 I</t>
  </si>
  <si>
    <t>75MCG TBL NOB 100 II</t>
  </si>
  <si>
    <t>EUTHYROX 50</t>
  </si>
  <si>
    <t>TBL 100X50RG</t>
  </si>
  <si>
    <t>EXCIPIAL U LIPOLOTIO</t>
  </si>
  <si>
    <t>DRM EML 1X200ML</t>
  </si>
  <si>
    <t>EZEN</t>
  </si>
  <si>
    <t>10MG TBL NOB 30</t>
  </si>
  <si>
    <t>FAKTU 50MG/G+20MG/G</t>
  </si>
  <si>
    <t>RCT UNG 20G</t>
  </si>
  <si>
    <t>FENISTIL</t>
  </si>
  <si>
    <t>1MG/G GEL 1X50G</t>
  </si>
  <si>
    <t>FERRLECIT</t>
  </si>
  <si>
    <t>INJ SOL 6X5ML/62.5MG</t>
  </si>
  <si>
    <t>FIASP</t>
  </si>
  <si>
    <t>100U/ML INJ SOL 1X10ML</t>
  </si>
  <si>
    <t>FLUMAZENIL Accord  - mimořádný dovoz</t>
  </si>
  <si>
    <t>0,1MG/ML INJ SOL 5X5ML/0,5mg</t>
  </si>
  <si>
    <t>FLUMAZENIL PHARMASELECT</t>
  </si>
  <si>
    <t>0,1MG/ML INJ SOL+INF CNC SOL 5X5ML</t>
  </si>
  <si>
    <t>FOKUSIN</t>
  </si>
  <si>
    <t>POR CPS RDR 90X0.4MG</t>
  </si>
  <si>
    <t>FORMANO</t>
  </si>
  <si>
    <t>INH PLV CPS 60X12RG</t>
  </si>
  <si>
    <t>FORXIGA 10 MG</t>
  </si>
  <si>
    <t>POR TBL FLM 30X1X10MG</t>
  </si>
  <si>
    <t>FRAXIPARINE</t>
  </si>
  <si>
    <t>9500IU/ML INJ SOL ISP 10X0,4ML</t>
  </si>
  <si>
    <t>INJ SOL 10X0.6ML</t>
  </si>
  <si>
    <t>9500IU/ML INJ SOL ISP 10X0,3ML</t>
  </si>
  <si>
    <t>INJ SOL 10X1ML</t>
  </si>
  <si>
    <t>9500IU/ML INJ SOL ISP 10X0,8ML</t>
  </si>
  <si>
    <t>FRAXIPARINE FORTE</t>
  </si>
  <si>
    <t>INJ 10X0.8ML/15.2KU</t>
  </si>
  <si>
    <t>FURORESE 125</t>
  </si>
  <si>
    <t>TBL 100X125MG</t>
  </si>
  <si>
    <t>FURORESE 40</t>
  </si>
  <si>
    <t>TBL 50X40MG</t>
  </si>
  <si>
    <t>TBL 100X40MG</t>
  </si>
  <si>
    <t>FUROSEMID - SLOVAKOFARMA FORTE</t>
  </si>
  <si>
    <t>250MG TBL NOB 10</t>
  </si>
  <si>
    <t>FUROSEMID BBP (FORTE)</t>
  </si>
  <si>
    <t>12,5MG/ML INJ SOL 10X10ML</t>
  </si>
  <si>
    <t>FUROSEMID HAMELN</t>
  </si>
  <si>
    <t>10MG/ML INJ SOL 10X2ML</t>
  </si>
  <si>
    <t>GELASPAN 4% EBI20x500 ml</t>
  </si>
  <si>
    <t>INF SOL20X500ML VAK</t>
  </si>
  <si>
    <t>GERATAM 800MG</t>
  </si>
  <si>
    <t>TBL OBD 60X800MG</t>
  </si>
  <si>
    <t>GLIMEPIRID MYLAN 3 MG</t>
  </si>
  <si>
    <t>GLUCAGEN 1MG HYPOKIT</t>
  </si>
  <si>
    <t>INJ SIC 1MG+STRIK.</t>
  </si>
  <si>
    <t>GLUKÓZA 10 BRAUN</t>
  </si>
  <si>
    <t>INF SOL 10X500ML-PE</t>
  </si>
  <si>
    <t>GLUKÓZA 40 BRAUN</t>
  </si>
  <si>
    <t>400MG/ML INF SOL 10X500ML</t>
  </si>
  <si>
    <t>GLUKÓZA 5 BRAUN</t>
  </si>
  <si>
    <t>INF SOL 20X100ML-PE</t>
  </si>
  <si>
    <t>GODASAL 100</t>
  </si>
  <si>
    <t>POR TBL NOB 100</t>
  </si>
  <si>
    <t>POR TBL NOB 50</t>
  </si>
  <si>
    <t>GOPTEN</t>
  </si>
  <si>
    <t>2MG CPS DUR 28</t>
  </si>
  <si>
    <t>0,5MG CPS DUR 28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</si>
  <si>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</si>
  <si>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</si>
  <si>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</si>
  <si>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</si>
  <si>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</si>
  <si>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</si>
  <si>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</si>
  <si>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90X20MG</t>
  </si>
  <si>
    <t>HEMINEVRIN 192 MG</t>
  </si>
  <si>
    <t>POR CPS MOL 100X192MG (dříve název 300mg!)</t>
  </si>
  <si>
    <t>HERPESIN 200</t>
  </si>
  <si>
    <t>POR TBL NOB 25X200MG</t>
  </si>
  <si>
    <t>HIRUDOID</t>
  </si>
  <si>
    <t>DRM GEL 1X40GM</t>
  </si>
  <si>
    <t>DRM CRM 1X40GM</t>
  </si>
  <si>
    <t>HUMULIN N 100 M.J./ML</t>
  </si>
  <si>
    <t>INJ 1X10ML/1KU</t>
  </si>
  <si>
    <t>HUMULIN R 100 M.J./ML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</si>
  <si>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</si>
  <si>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</si>
  <si>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</si>
  <si>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</si>
  <si>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</si>
  <si>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</si>
  <si>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</si>
  <si>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</si>
  <si>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</si>
  <si>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</si>
  <si>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</si>
  <si>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10X1000MLPLAH</t>
  </si>
  <si>
    <t>INF SOL 10X500MLPELAH</t>
  </si>
  <si>
    <t>CHLORPROTHIXEN LECIVA (BLISTR)</t>
  </si>
  <si>
    <t>TBL OBD 30X15MG</t>
  </si>
  <si>
    <t>CHOLAGOL</t>
  </si>
  <si>
    <t>GTT 1X10ML</t>
  </si>
  <si>
    <t>IBALGIN</t>
  </si>
  <si>
    <t>50MG/G CRM 50G</t>
  </si>
  <si>
    <t>50MG/G GEL 50G</t>
  </si>
  <si>
    <t>IBALGIN 200</t>
  </si>
  <si>
    <t>200MG TBL FLM 12</t>
  </si>
  <si>
    <t>200MG TBL FLM 24</t>
  </si>
  <si>
    <t>IBALGIN KRÉM 100G</t>
  </si>
  <si>
    <t>DRM CRM 1X100GM</t>
  </si>
  <si>
    <t>IBEROGAST</t>
  </si>
  <si>
    <t>POR GTT SOL 50ML</t>
  </si>
  <si>
    <t>IBUMAX 200 MG</t>
  </si>
  <si>
    <t>POR TBL FLM 30X200MG</t>
  </si>
  <si>
    <t>IBUPROFEN B. BRAUN 600MG</t>
  </si>
  <si>
    <t xml:space="preserve"> INF SOL 10X100ML</t>
  </si>
  <si>
    <t>IMAZOL KRÉMPASTA</t>
  </si>
  <si>
    <t>10MG/G DRM PST 1X30G</t>
  </si>
  <si>
    <t>IMAZOL PLUS</t>
  </si>
  <si>
    <t>10MG/G+2,5MG/G CRM 30G</t>
  </si>
  <si>
    <t>INDAP</t>
  </si>
  <si>
    <t>CPS 30X2.5MG</t>
  </si>
  <si>
    <t>INDAPAMID PMCS 2,5 MG</t>
  </si>
  <si>
    <t>POR TBL NOB 100X2.5MG</t>
  </si>
  <si>
    <t>INTEGRILIN 2MG/ML</t>
  </si>
  <si>
    <t>INJ SOL 1X10ML/20MG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</si>
  <si>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</si>
  <si>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</si>
  <si>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</si>
  <si>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</si>
  <si>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</si>
  <si>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</si>
  <si>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ISOPRENALINA CLORIDRATO MONICO</t>
  </si>
  <si>
    <t>0,2MG/ML INJ SOL 5X1ML</t>
  </si>
  <si>
    <t>ISOPRINOSINE</t>
  </si>
  <si>
    <t>POR TBL NOB 50X500MG</t>
  </si>
  <si>
    <t>JARDIANCE 10 MG</t>
  </si>
  <si>
    <t>JENTADUETO 2,5 MG/1000 MG</t>
  </si>
  <si>
    <t>POR TBL FLM 60X1</t>
  </si>
  <si>
    <t>KALIUMCHLORID 7.45% BRAUN</t>
  </si>
  <si>
    <t>INF CNC SOL 20X20ML</t>
  </si>
  <si>
    <t>INF CNC SOL 20X100ML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</si>
  <si>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</si>
  <si>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</si>
  <si>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</si>
  <si>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</si>
  <si>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</si>
  <si>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</si>
  <si>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</t>
  </si>
  <si>
    <t>50MG TBL FLM 40(2X20)</t>
  </si>
  <si>
    <t>KL BALS.VISNEVSKI 100G</t>
  </si>
  <si>
    <t>KL ETHANOL.C.BENZINO 150G</t>
  </si>
  <si>
    <t>KL ETHANOL.C.BENZINO 250G</t>
  </si>
  <si>
    <t>KL ETHER 130G</t>
  </si>
  <si>
    <t>KL ETHER 150G</t>
  </si>
  <si>
    <t>KL ETHER 180G</t>
  </si>
  <si>
    <t xml:space="preserve">KL CHLADIVE MAZANI 450 g  </t>
  </si>
  <si>
    <t>Fagron, Kulich</t>
  </si>
  <si>
    <t>KL CHLADIVE MAZANI 800 g FAGRON</t>
  </si>
  <si>
    <t>KL NOSNI MAST S MENTHOLEM</t>
  </si>
  <si>
    <t>15G</t>
  </si>
  <si>
    <t>KL SOL.HYD.PEROX.3%20gr</t>
  </si>
  <si>
    <t>KL TBL MAGN.LACT 0,5G+B6 0,02G, 100TBL</t>
  </si>
  <si>
    <t>KLACID 500</t>
  </si>
  <si>
    <t>POR TBL FLM 14X500MG</t>
  </si>
  <si>
    <t>LACTULOSE AL SIRUP</t>
  </si>
  <si>
    <t>POR SIR 1X500ML</t>
  </si>
  <si>
    <t>POR SIR 1X200ML</t>
  </si>
  <si>
    <t>LANTUS 100 JEDNOTEK/ML SOLOSTAR</t>
  </si>
  <si>
    <t xml:space="preserve">SDR INJ SOL 5X3ML </t>
  </si>
  <si>
    <t>LANZUL</t>
  </si>
  <si>
    <t>CPS 28X30MG</t>
  </si>
  <si>
    <t>LESCOL XL</t>
  </si>
  <si>
    <t>80MG TBL PRO 28(2X14)</t>
  </si>
  <si>
    <t>LEXAURIN 3</t>
  </si>
  <si>
    <t>3MG TBL NOB 30</t>
  </si>
  <si>
    <t>LIDOCAIN EGIS 10 %</t>
  </si>
  <si>
    <t>DRM SPR SOL 1X38GM</t>
  </si>
  <si>
    <t>LINEZOLID ACCORD</t>
  </si>
  <si>
    <t>2MG/ML INF SOL 10X300ML</t>
  </si>
  <si>
    <t xml:space="preserve">LOCOID 0,1% 1MG/G </t>
  </si>
  <si>
    <t>UNG 30G</t>
  </si>
  <si>
    <t>LOPERON CPS</t>
  </si>
  <si>
    <t>POR CPS DUR 10X2MG</t>
  </si>
  <si>
    <t>POR CPS DUR 20X2MG</t>
  </si>
  <si>
    <t>LORADUR MITE</t>
  </si>
  <si>
    <t>LOZAP 50 ZENTIVA</t>
  </si>
  <si>
    <t>POR TBLFLM 90X50MG</t>
  </si>
  <si>
    <t>LOZAP H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</si>
  <si>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</si>
  <si>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</si>
  <si>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</si>
  <si>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</si>
  <si>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</si>
  <si>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MAGNETRANS 375mg 50 tyčinek granulátu</t>
  </si>
  <si>
    <t>MAGNOSOLV</t>
  </si>
  <si>
    <t>365MG POR GRA SOL SCC 30</t>
  </si>
  <si>
    <t>MEDROL 4MG</t>
  </si>
  <si>
    <t>TBL NOB 30 II</t>
  </si>
  <si>
    <t>GEL 1X20GM</t>
  </si>
  <si>
    <t>METAMIZOLE KALCEKS</t>
  </si>
  <si>
    <t>500MG/ML INJ SOL 10X2ML</t>
  </si>
  <si>
    <t>METFORMIN SANDOZ</t>
  </si>
  <si>
    <t>1000MG TBL FLM 60</t>
  </si>
  <si>
    <t>850MG TBL FLM 60</t>
  </si>
  <si>
    <t>MIDAZOLAM ACCORD 1 MG/ML</t>
  </si>
  <si>
    <t>INJ+INF SOL 10X5ML</t>
  </si>
  <si>
    <t>MIDAZOLAM ACCORD 5 MG/ML</t>
  </si>
  <si>
    <t>INJ+INF SOL 10X1ML</t>
  </si>
  <si>
    <t>MIDAZOLAM KALCEKS 5MG/ML</t>
  </si>
  <si>
    <t>INJ/INF SOL 10X1ML</t>
  </si>
  <si>
    <t>MIRAKLIDE 10 MG</t>
  </si>
  <si>
    <t>POR TBL FLM 28X10MG I</t>
  </si>
  <si>
    <t>MIRTAZAPIN SANDOZ</t>
  </si>
  <si>
    <t>30MG TBL FLM 30</t>
  </si>
  <si>
    <t>15MG TBL FLM 30</t>
  </si>
  <si>
    <t>MOMMOX 0,05 MG/DÁVKU</t>
  </si>
  <si>
    <t>NAS SPR SUS 140X50RG</t>
  </si>
  <si>
    <t>MONO MACK DEPOT</t>
  </si>
  <si>
    <t>POR TBL PRO 28X100MG</t>
  </si>
  <si>
    <t>MORPHIN BIOTIKA 1%</t>
  </si>
  <si>
    <t>INJ 10X1ML/10MG</t>
  </si>
  <si>
    <t>MORPHINE KALCEKS</t>
  </si>
  <si>
    <t>10MG/ML INJ SOL 10X1ML</t>
  </si>
  <si>
    <t>MUCOSOLVAN</t>
  </si>
  <si>
    <t>POR GTT SOL+INH SOL 60ML</t>
  </si>
  <si>
    <t>NAC AL</t>
  </si>
  <si>
    <t>600MG TBL EFF 20(2X10)</t>
  </si>
  <si>
    <t>NAC AL 600 ŠUMIVÉ TABLETY</t>
  </si>
  <si>
    <t>POR TBL EFF20X600MG</t>
  </si>
  <si>
    <t>POR TBL EFF 50X600MG</t>
  </si>
  <si>
    <t>NALBUPHIN ORPHA</t>
  </si>
  <si>
    <t>INJ SOL 10X2ML</t>
  </si>
  <si>
    <t>NALGESIN S</t>
  </si>
  <si>
    <t>275MG TBL FLM 40X1 II</t>
  </si>
  <si>
    <t>NALOXONE POLFA</t>
  </si>
  <si>
    <t>INJ 10X1ML/0.4MG</t>
  </si>
  <si>
    <t>NATRIUM CHLORATUM BBP</t>
  </si>
  <si>
    <t>100MG/ML INJ SOL 5X10ML</t>
  </si>
  <si>
    <t>NEBIVOLOL SANDOZ 5 MG</t>
  </si>
  <si>
    <t>POR TBL NOB 28X5MG</t>
  </si>
  <si>
    <t>NEODOLPASSE</t>
  </si>
  <si>
    <t>75MG/30MG INF SOL 10X250ML</t>
  </si>
  <si>
    <t>NEUROL 0.25</t>
  </si>
  <si>
    <t>NEUROMULTIVIT</t>
  </si>
  <si>
    <t>POR TBL FLM 20</t>
  </si>
  <si>
    <t>NEURONTIN 300MG</t>
  </si>
  <si>
    <t>CPS 50X300MG</t>
  </si>
  <si>
    <t>NIMESIL</t>
  </si>
  <si>
    <t>PORGRASUS30X100MG-S</t>
  </si>
  <si>
    <t>NITRO POHL INFUS.</t>
  </si>
  <si>
    <t>INF 10X10ML/10MG</t>
  </si>
  <si>
    <t>NORADRENALIN LECIVA</t>
  </si>
  <si>
    <t>NORADRENALIN LÉČIVA</t>
  </si>
  <si>
    <t>IVN INF CNC SOL 5X5ML</t>
  </si>
  <si>
    <t>NOVALGIN</t>
  </si>
  <si>
    <t>500MG TBL FLM 20</t>
  </si>
  <si>
    <t>INJ 5X5ML/2500MG</t>
  </si>
  <si>
    <t>500MG TBL FLM 50</t>
  </si>
  <si>
    <t>INJ 10X2ML/1000MG</t>
  </si>
  <si>
    <t>NOVORAPID 100 U/ML</t>
  </si>
  <si>
    <t>INJ SOL 1X10ML</t>
  </si>
  <si>
    <t>OCTENISEPT</t>
  </si>
  <si>
    <t>0,1G/100G DRM SPR SOL 1X250ML</t>
  </si>
  <si>
    <t>ONDANSETRON B. BRAUN 2 MG/ML</t>
  </si>
  <si>
    <t>INJ SOL 20X4ML/8MG LDPE</t>
  </si>
  <si>
    <t>OXAZEPAM TBL.20X10MG</t>
  </si>
  <si>
    <t>TBL 20X10MG(BLISTR)</t>
  </si>
  <si>
    <t>PANCREOLAN FORTE</t>
  </si>
  <si>
    <t>6000U TBL ENT 60</t>
  </si>
  <si>
    <t>Panthenol spray 10% 150 ml</t>
  </si>
  <si>
    <t>PARACETAMOL ACCORD</t>
  </si>
  <si>
    <t>10MG/ML INF SOL 20X100ML</t>
  </si>
  <si>
    <t>PARACETAMOL KABI 10 MG/ML</t>
  </si>
  <si>
    <t>INF SOL 10X50ML/500MG</t>
  </si>
  <si>
    <t>PARALEN 500 TBL 12</t>
  </si>
  <si>
    <t>500MG TBL NOB 12</t>
  </si>
  <si>
    <t>PENTILIN</t>
  </si>
  <si>
    <t>20MG/ML INJ/INF SOL 5X5ML</t>
  </si>
  <si>
    <t>PENTILIN - mimořádný dovoz</t>
  </si>
  <si>
    <t>Peroxid vodíku 3% 100 ml</t>
  </si>
  <si>
    <t>20% DPH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</si>
  <si>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</si>
  <si>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</si>
  <si>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</si>
  <si>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</si>
  <si>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</si>
  <si>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</si>
  <si>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PREDNISON AVMC</t>
  </si>
  <si>
    <t>10MG TBL NOB 40</t>
  </si>
  <si>
    <t>PREDUCTAL MR</t>
  </si>
  <si>
    <t>POR TBL RET 60X35MG</t>
  </si>
  <si>
    <t>PREGABALIN SANDOZ 300 MG</t>
  </si>
  <si>
    <t>POR CPS DUR 56X300MG</t>
  </si>
  <si>
    <t>PRESTANCE 10 MG/10 MG</t>
  </si>
  <si>
    <t>POR TBL NOB 90</t>
  </si>
  <si>
    <t>PRESTANCE 5 MG/10 MG</t>
  </si>
  <si>
    <t>POR TBL NOB 30</t>
  </si>
  <si>
    <t>PRESTANCE 5 MG/5 MG</t>
  </si>
  <si>
    <t>POR TBL NOB 120</t>
  </si>
  <si>
    <t>PRESTARIUM NEO</t>
  </si>
  <si>
    <t>PRESTARIUM NEO FORTE</t>
  </si>
  <si>
    <t>POR TBL FLM 90X10MG</t>
  </si>
  <si>
    <t>PROPOFOL 1% MCT/LCT FRESENIUS</t>
  </si>
  <si>
    <t>INJ EML 5X20ML</t>
  </si>
  <si>
    <t>INJ EML 10X50ML</t>
  </si>
  <si>
    <t>PROSTAPHLIN 1000MG</t>
  </si>
  <si>
    <t>INJ PLV SOL 1</t>
  </si>
  <si>
    <t>PROSTAVASIN</t>
  </si>
  <si>
    <t>INJ SIC 10X20RG</t>
  </si>
  <si>
    <t>PROTEVASC 35 MG TABLETY S PRODLOUŽENÝM UVOLŇOVÁNÍM</t>
  </si>
  <si>
    <t>POR TBL PRO 60X35MG</t>
  </si>
  <si>
    <t>QUAMATEL</t>
  </si>
  <si>
    <t>INJ SIC 5X20MG+SOLV</t>
  </si>
  <si>
    <t>RINGERFUNDIN B.BRAUN</t>
  </si>
  <si>
    <t>INF SOL10X1000ML PE</t>
  </si>
  <si>
    <t>RINGERUV ROZTOK BRAUN</t>
  </si>
  <si>
    <t>INF 10X500ML(LDPE)</t>
  </si>
  <si>
    <t>ROSUCARD 20 MG POTAHOVANÉ TABLETY</t>
  </si>
  <si>
    <t>POR TBL FLM 30X20MG</t>
  </si>
  <si>
    <t>POR TBL FLM 90X20MG</t>
  </si>
  <si>
    <t>ROSUCARD 40 MG POTAHOVANÉ TABLETY</t>
  </si>
  <si>
    <t>POR TBL FLM 30X40MG</t>
  </si>
  <si>
    <t>ROSUMOP 20 MG</t>
  </si>
  <si>
    <t>ROSUMOP 40 MG</t>
  </si>
  <si>
    <t>ROWATINEX</t>
  </si>
  <si>
    <t>SECATOXIN /R/ FORTE</t>
  </si>
  <si>
    <t>GTT 25ML 25MG/10ML</t>
  </si>
  <si>
    <t>SIOFOR 1000</t>
  </si>
  <si>
    <t>POR TBL FLM 60X1000MG</t>
  </si>
  <si>
    <t>SIOFOR 500</t>
  </si>
  <si>
    <t>500MG TBL FLM 120 II</t>
  </si>
  <si>
    <t>SIOFOR 850MG</t>
  </si>
  <si>
    <t>TBL FLM 60x850MG</t>
  </si>
  <si>
    <t>SOLU-MEDROL</t>
  </si>
  <si>
    <t>INJ SIC 1X250MG+4ML</t>
  </si>
  <si>
    <t>INJ SIC 1X40MG+1ML</t>
  </si>
  <si>
    <t>SOLUVIT N PRO INFUS.</t>
  </si>
  <si>
    <t>INJ SIC 10</t>
  </si>
  <si>
    <t>SORBIFER DURULES</t>
  </si>
  <si>
    <t>POR TBL FLM 100X100MG</t>
  </si>
  <si>
    <t>SPECIES UROLOGICAE PLANTA LEROS</t>
  </si>
  <si>
    <t>SPC 20X1.5GM(SÁČKY)</t>
  </si>
  <si>
    <t>SPIOLTO RESPIMAT 2,5 MIKROGRAMŮ/2,5 MIKROGRAMŮ</t>
  </si>
  <si>
    <t>INH SOL 1X60DÁV+1INH</t>
  </si>
  <si>
    <t>STACYL 100 MG ENTEROSOLVENTNÍ TABLETY</t>
  </si>
  <si>
    <t>POR TBL ENT 100X100MG I</t>
  </si>
  <si>
    <t>SUFENTANIL TORREX 50MCG/ML</t>
  </si>
  <si>
    <t>INJ SOL 5X5ML (250rg)</t>
  </si>
  <si>
    <t>SUFENTANIL TORREX 5MCG/ML</t>
  </si>
  <si>
    <t>INJ SOL 5X10ML (50rg)</t>
  </si>
  <si>
    <t>SUPP.GLYCERINI SANOVA Glycerín.čípky Extra 3g 10ks</t>
  </si>
  <si>
    <t>Suppositoria Glyc.Sanova Classic 2g</t>
  </si>
  <si>
    <t>SUPPOSITORIA GLYCERINI IPSEN</t>
  </si>
  <si>
    <t>1,81G SUP 10</t>
  </si>
  <si>
    <t>SYMBICORT PMDI 160 MIKROGRAMŮ/4,5 MIKROGRAMU</t>
  </si>
  <si>
    <t>160MCG/4,5MCG/DÁV INH SUS PSS 1X120DÁV</t>
  </si>
  <si>
    <t>SYMBICORT TURBUHALER 160MCG/4,5MCG INH PLV 1X120DÁ</t>
  </si>
  <si>
    <t>INH PLV 1X120DÁV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</si>
  <si>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</si>
  <si>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</si>
  <si>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</si>
  <si>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</si>
  <si>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</si>
  <si>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</si>
  <si>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TANTUM VERDE</t>
  </si>
  <si>
    <t>1,5MG/ML GGR 120ML</t>
  </si>
  <si>
    <t>1,5MG/ML GGR 240 ML</t>
  </si>
  <si>
    <t>TELMISARTAN SANDOZ</t>
  </si>
  <si>
    <t>80MG TBL NOB 100</t>
  </si>
  <si>
    <t>TELMISARTAN SANDOZ 80 MG</t>
  </si>
  <si>
    <t>POR TBL NOB 30X80MG</t>
  </si>
  <si>
    <t>TELMISARTAN/HYDROCHLOROTHIAZID SANDOZ</t>
  </si>
  <si>
    <t>80MG/25MG TBL FLM 30</t>
  </si>
  <si>
    <t>TELMISARTAN/HYDROCHLOROTHIAZID XANTIS</t>
  </si>
  <si>
    <t>80MG/12,5MG TBL NOB 98</t>
  </si>
  <si>
    <t>TENAXUM</t>
  </si>
  <si>
    <t>TBL 30X1MG</t>
  </si>
  <si>
    <t>TENSIOMIN</t>
  </si>
  <si>
    <t>TBL 30X12.5MG</t>
  </si>
  <si>
    <t>TEZEO 40 MG</t>
  </si>
  <si>
    <t>POR TBL NOB 28X40MG</t>
  </si>
  <si>
    <t>THIOGAMMA 600 ORAL</t>
  </si>
  <si>
    <t>TBL OBD 30X600MG</t>
  </si>
  <si>
    <t>TIAPRIDAL</t>
  </si>
  <si>
    <t>POR TBLNOB 50X100MG</t>
  </si>
  <si>
    <t>INJ SOL 12X2ML/100MG</t>
  </si>
  <si>
    <t>TIAPRIDAL inj mimořádný dovoz</t>
  </si>
  <si>
    <t>TORECAN</t>
  </si>
  <si>
    <t>INJ 5X1ML/6.5MG</t>
  </si>
  <si>
    <t>TRAJENTA 5 MG</t>
  </si>
  <si>
    <t>TRALGIT SR 100</t>
  </si>
  <si>
    <t>POR TBL RET30X100MG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</si>
  <si>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</si>
  <si>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</si>
  <si>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</si>
  <si>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</si>
  <si>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</si>
  <si>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</si>
  <si>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</si>
  <si>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</si>
  <si>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</si>
  <si>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</si>
  <si>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</si>
  <si>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TULIP 20 MG POTAHOVANÉ TABLETY</t>
  </si>
  <si>
    <t>TULIP 40 MG</t>
  </si>
  <si>
    <t>POR TBL FLM 90X40MG</t>
  </si>
  <si>
    <t>URSOSAN</t>
  </si>
  <si>
    <t>CPS 50X250MG</t>
  </si>
  <si>
    <t>VASOCARDIN 50</t>
  </si>
  <si>
    <t>50MG TBL NOB 50</t>
  </si>
  <si>
    <t>VENTOLIN</t>
  </si>
  <si>
    <t>5MG/ML INH SOL 1X20ML</t>
  </si>
  <si>
    <t>VENTOLIN INHALER N</t>
  </si>
  <si>
    <t>100MCG/DÁV INH SUS PSS 200DÁV</t>
  </si>
  <si>
    <t>VERAL 100 RETARD</t>
  </si>
  <si>
    <t>VERAL 25 MG</t>
  </si>
  <si>
    <t>POR TBL ENT 30X25MG</t>
  </si>
  <si>
    <t>VEROSPIRON</t>
  </si>
  <si>
    <t>TBL 100X25MG</t>
  </si>
  <si>
    <t>VEROSPIRON 50MG</t>
  </si>
  <si>
    <t>CPS 30X50MG</t>
  </si>
  <si>
    <t>VESSEL DUE F</t>
  </si>
  <si>
    <t>600SU INJ SOL 10X2ML</t>
  </si>
  <si>
    <t>VIGANTOL</t>
  </si>
  <si>
    <t>0,5MG/ML POR GTT SOL 1X10ML</t>
  </si>
  <si>
    <t>VISINE CLASSIC</t>
  </si>
  <si>
    <t>0,5MG/ML OPH GTT SOL 15ML I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</si>
  <si>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</si>
  <si>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</si>
  <si>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</si>
  <si>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</si>
  <si>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</si>
  <si>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</si>
  <si>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</si>
  <si>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</si>
  <si>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</si>
  <si>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50X20MG</t>
  </si>
  <si>
    <t>XALACOM</t>
  </si>
  <si>
    <t>OPH GTT SOL 1X2.5ML</t>
  </si>
  <si>
    <t>XARELTO 10 MG</t>
  </si>
  <si>
    <t>POR TBL FLM 100X10MG</t>
  </si>
  <si>
    <t>XARELTO 20 MG</t>
  </si>
  <si>
    <t>POR TBL FLM 28X20MG</t>
  </si>
  <si>
    <t>XORIMAX</t>
  </si>
  <si>
    <t>500MG TBL FLM 14</t>
  </si>
  <si>
    <t>XULTOPHY</t>
  </si>
  <si>
    <t>100U/ML+3,6MG/ML INJ SOL 3X3ML</t>
  </si>
  <si>
    <t>ZALDIAR</t>
  </si>
  <si>
    <t>37,5MG/325MG TBL FLM 30X1</t>
  </si>
  <si>
    <t>ZETOVAR</t>
  </si>
  <si>
    <t>10MG/40MG TBL NOB 30</t>
  </si>
  <si>
    <t>10MG/80MG TBL NOB 30</t>
  </si>
  <si>
    <t>ZODAC</t>
  </si>
  <si>
    <t>TBL OBD 30X10MG</t>
  </si>
  <si>
    <t>ZOLOFT 50MG</t>
  </si>
  <si>
    <t>TBL OBD 28X50MG</t>
  </si>
  <si>
    <t>POR TBL FLM 20X10MG</t>
  </si>
  <si>
    <t>ZOVIRAX</t>
  </si>
  <si>
    <t>50MG/G CRM 1X2G</t>
  </si>
  <si>
    <t>ZOVIRAX 200 MG</t>
  </si>
  <si>
    <t>POR TBL NOB25X200MG</t>
  </si>
  <si>
    <t>ZOXON 4</t>
  </si>
  <si>
    <t>POR TBL NOB 90X4MG</t>
  </si>
  <si>
    <t>ZYLLT 75 MG</t>
  </si>
  <si>
    <t>POR TBL FLM 28X75MG</t>
  </si>
  <si>
    <t>POR TBL FLM 56X75MG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</si>
  <si>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</si>
  <si>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</si>
  <si>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</si>
  <si>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</si>
  <si>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</si>
  <si>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</si>
  <si>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VANILKOVOU</t>
  </si>
  <si>
    <t>NUTRIDRINK COMPACT PROTEIN S PŘÍCHUTÍ KÁVY</t>
  </si>
  <si>
    <t>POR SOL 4X125ML</t>
  </si>
  <si>
    <t>NUTRIDRINK COMPACT S PŘÍCHUTÍ BANÁNOVOU</t>
  </si>
  <si>
    <t>NUTRIDRINK CREME S PŘÍCHUTÍ BANÁNOVOU</t>
  </si>
  <si>
    <t>POR SOL 4X125GM</t>
  </si>
  <si>
    <t>NUTRIDRINK S PŘÍCHUTÍ ČOKOLÁDOVOU</t>
  </si>
  <si>
    <t>NUTRIDRINK S PŘÍCHUTÍ VANILKOVOU</t>
  </si>
  <si>
    <t>PreOp 4x200ml</t>
  </si>
  <si>
    <t>PROTIFAR</t>
  </si>
  <si>
    <t>POR PLV SOL 1X225GM</t>
  </si>
  <si>
    <t>léky - krev.deriváty ZUL (TO)</t>
  </si>
  <si>
    <t>HAEMOCOMPLETTAN P</t>
  </si>
  <si>
    <t>20MG/ML INJ/INF PLV SOL 1X1000MG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</si>
  <si>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</si>
  <si>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</si>
  <si>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</si>
  <si>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</si>
  <si>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</si>
  <si>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</si>
  <si>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</si>
  <si>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</si>
  <si>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</si>
  <si>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</si>
  <si>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AMPICILIN 0,5 BIOTIKA</t>
  </si>
  <si>
    <t>INJ PLV SOL 10X500MG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</si>
  <si>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</si>
  <si>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</si>
  <si>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</si>
  <si>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</si>
  <si>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</si>
  <si>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</si>
  <si>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AZITROMICINA AZEVEDOS-mimořádný dovoz</t>
  </si>
  <si>
    <t>inf plv sol 10x500mg</t>
  </si>
  <si>
    <t>BELOGENT MAST</t>
  </si>
  <si>
    <t>UNG 1X30GM</t>
  </si>
  <si>
    <t>BENEMICIN 150 MG</t>
  </si>
  <si>
    <t>CPS 100X150MG</t>
  </si>
  <si>
    <t>BISEPTOL 480</t>
  </si>
  <si>
    <t>INJ 10X5ML</t>
  </si>
  <si>
    <t>CEFTAZIDIM KABI 2 GM</t>
  </si>
  <si>
    <t>INJ+INF PLV SOL 10X2GM</t>
  </si>
  <si>
    <t>CEFTRIAXON MEDOCHEMIE</t>
  </si>
  <si>
    <t>2G INJ/INF PLV SOL 10</t>
  </si>
  <si>
    <t>CIPRINOL 250</t>
  </si>
  <si>
    <t>TBL OBD 10X250MG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</si>
  <si>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</si>
  <si>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</si>
  <si>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</si>
  <si>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</si>
  <si>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</si>
  <si>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</si>
  <si>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</si>
  <si>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</si>
  <si>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</si>
  <si>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</si>
  <si>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</si>
  <si>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</si>
  <si>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</si>
  <si>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</si>
  <si>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</si>
  <si>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DALACIN C 150 MG</t>
  </si>
  <si>
    <t>POR CPS DUR 16x150mg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</si>
  <si>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</si>
  <si>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</si>
  <si>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</si>
  <si>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</si>
  <si>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</si>
  <si>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</si>
  <si>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DOXYHEXAL TABS</t>
  </si>
  <si>
    <t>TBL 10X100MG</t>
  </si>
  <si>
    <t>POR TBL NOB 20X100MG</t>
  </si>
  <si>
    <t>FUROLIN TABLETY</t>
  </si>
  <si>
    <t>POR TBL NOB 30X100MG</t>
  </si>
  <si>
    <t>GENTAMICIN B.BRAUN INF SOL 240MG</t>
  </si>
  <si>
    <t>20X80ML 3MG/ML</t>
  </si>
  <si>
    <t>GENTAMICIN LEK 80 MG/2 ML</t>
  </si>
  <si>
    <t>INJ SOL 10X2ML/80MG</t>
  </si>
  <si>
    <t>LINEZOLID KABI</t>
  </si>
  <si>
    <t xml:space="preserve">LINEZOLID SANDOZ 600 MG </t>
  </si>
  <si>
    <t>POR TBL FLM 10X600MG</t>
  </si>
  <si>
    <t>MACMIROR COMPLEX</t>
  </si>
  <si>
    <t>VAG UNG 1X30GM+APL</t>
  </si>
  <si>
    <t>MACMIROR COMPLEX 500</t>
  </si>
  <si>
    <t>SUP VAG 8</t>
  </si>
  <si>
    <t>MEDOCLAV 1000 MG/200 MG</t>
  </si>
  <si>
    <t>INJ+INF PLV SOL 10X1.2GM</t>
  </si>
  <si>
    <t>METRONIDAZOLE NORIDEM</t>
  </si>
  <si>
    <t>5MG/ML INF SOL 20X100ML</t>
  </si>
  <si>
    <t>5MG/ML INF SOL 10X100ML II</t>
  </si>
  <si>
    <t>OFLOXIN 200</t>
  </si>
  <si>
    <t>TBL OBD 10X200MG</t>
  </si>
  <si>
    <t>OSPEN 1000</t>
  </si>
  <si>
    <t>TBL OBD 30X1000KU</t>
  </si>
  <si>
    <t>PAMYCON NA PŘÍPRAVU KAPEK</t>
  </si>
  <si>
    <t>DRM PLV SOL 1X1LAH</t>
  </si>
  <si>
    <t>PENICILIN G 1,0 DRASELNÁ SO. BIOTIKA</t>
  </si>
  <si>
    <t>INJ PLV SOL 10X1MU</t>
  </si>
  <si>
    <t>PENICILIN G DRASELNÁ SŮL BBP</t>
  </si>
  <si>
    <t>5000000IU INJ PLV SOL 10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</si>
  <si>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</si>
  <si>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</si>
  <si>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</si>
  <si>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</si>
  <si>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</si>
  <si>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</si>
  <si>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UNASYN</t>
  </si>
  <si>
    <t>POR TBL FLM12X375MG</t>
  </si>
  <si>
    <t>INJ PLV SOL 1X1.5GM</t>
  </si>
  <si>
    <t>VANCOMYCIN MYLAN 1000 MG</t>
  </si>
  <si>
    <t>INF PLV SOL 1X1GM</t>
  </si>
  <si>
    <t>XORIMAX 250 MG POTAH.TABLETY</t>
  </si>
  <si>
    <t>PORTBLFLM10X250MG</t>
  </si>
  <si>
    <t>XORIMAX 500 MG POTAH.TABLETY</t>
  </si>
  <si>
    <t>PORTBLFLM10X500MG</t>
  </si>
  <si>
    <t>CLOTRIMAZOL AL 1%</t>
  </si>
  <si>
    <t>CRM 1X50GM 1%</t>
  </si>
  <si>
    <t>FLUCONAZOL KABI 2 MG/ML</t>
  </si>
  <si>
    <t>INF SOL 10X200ML/400MG</t>
  </si>
  <si>
    <t>5021</t>
  </si>
  <si>
    <t>KCHIR: ambulance</t>
  </si>
  <si>
    <t>KL AQUA PURIF. KUL., FAG. 1 kg</t>
  </si>
  <si>
    <t>5031</t>
  </si>
  <si>
    <t>KCHIR: JIP 50B</t>
  </si>
  <si>
    <t>0.9% W/V SODIUM CHLORIDE I.V.</t>
  </si>
  <si>
    <t>INJ 20X10ML</t>
  </si>
  <si>
    <t>ABILIFY 10 MG</t>
  </si>
  <si>
    <t>POR TBL NOB 28X10MG</t>
  </si>
  <si>
    <t>ACIDUM ASCORBICUM BBP</t>
  </si>
  <si>
    <t>100MG/ML INJ SOL 5X5ML</t>
  </si>
  <si>
    <t>AGAPURIN</t>
  </si>
  <si>
    <t>INJ 5X5ML/100MG</t>
  </si>
  <si>
    <t>ALGIFEN NEO</t>
  </si>
  <si>
    <t>POR GTT SOL 1X50ML</t>
  </si>
  <si>
    <t>100% PAR LQF 10X500ML</t>
  </si>
  <si>
    <t>AQUA PRO INJECTIONE BRAUN</t>
  </si>
  <si>
    <t>INJ SOL 10X1000ML-PE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</si>
  <si>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</si>
  <si>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</si>
  <si>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</si>
  <si>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</si>
  <si>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</si>
  <si>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</si>
  <si>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</si>
  <si>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</si>
  <si>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</si>
  <si>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</si>
  <si>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ARIXTRA</t>
  </si>
  <si>
    <t>INJ SOL 10X0.5ML</t>
  </si>
  <si>
    <t>ASICORD 1MG/ML KONCENTRÁT PRO INFUZNÍ ROZTOK</t>
  </si>
  <si>
    <t>INF CNC SOL 10X10ML/10MG</t>
  </si>
  <si>
    <t>ATRACURIUM KALCEKS</t>
  </si>
  <si>
    <t>10MG/ML INJ/INF SOL 5X5ML</t>
  </si>
  <si>
    <t>0,5MG/ML INJ SOL 10X1ML</t>
  </si>
  <si>
    <t>GRA 15X100MG(SACKY)</t>
  </si>
  <si>
    <t>BETADINE - zelená</t>
  </si>
  <si>
    <t>LIQ 1X1000ML</t>
  </si>
  <si>
    <t>50MG TBL PRO 30</t>
  </si>
  <si>
    <t>100MG TBL PRO 100</t>
  </si>
  <si>
    <t>BINOCRIT 40000 IU/1,0ML</t>
  </si>
  <si>
    <t>SDR+IVN INJ SOL 1X1.0ML</t>
  </si>
  <si>
    <t>BISOPROLOL MYLAN</t>
  </si>
  <si>
    <t>BRAUNOVIDON MAST</t>
  </si>
  <si>
    <t>UNG 1X20GM-TUBA</t>
  </si>
  <si>
    <t>BROMHEXIN - EGIS</t>
  </si>
  <si>
    <t>SOL 1X60ML/120MG</t>
  </si>
  <si>
    <t>BRUFEN RAPID</t>
  </si>
  <si>
    <t>400MG TBL FLM 24 I</t>
  </si>
  <si>
    <t>CALRECIA</t>
  </si>
  <si>
    <t>100MMOL/L INF SOL 8X1500ML</t>
  </si>
  <si>
    <t>CATAPRESAN 0,15MG INJ-MIMOŘÁDNÝ DOVOZ!!</t>
  </si>
  <si>
    <t>INJ 5X1ML/0.15MG</t>
  </si>
  <si>
    <t>CEREBROLYSIN</t>
  </si>
  <si>
    <t>INJ SOL 5X10ML</t>
  </si>
  <si>
    <t>CERNEVIT</t>
  </si>
  <si>
    <t>INJ PLV SOL10X750MG</t>
  </si>
  <si>
    <t>DEPAKINE CHRONO 300</t>
  </si>
  <si>
    <t>TBL RET 100X300MG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</si>
  <si>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</si>
  <si>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</si>
  <si>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</si>
  <si>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</si>
  <si>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</si>
  <si>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</si>
  <si>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DEXMEDETOMIDINE EVER PHARMA</t>
  </si>
  <si>
    <t>100MCG/ML INF CNC SOL 25X2ML</t>
  </si>
  <si>
    <t>100MG TBL RET 100</t>
  </si>
  <si>
    <t>DIGIFAB</t>
  </si>
  <si>
    <t>INJ LYO SOL 1X40MG</t>
  </si>
  <si>
    <t>DRETACEN 250 MG</t>
  </si>
  <si>
    <t>POR TBL FLM 50X250MG</t>
  </si>
  <si>
    <t>667MG/ML POR SOL 1X200ML IV</t>
  </si>
  <si>
    <t>DZ OCTENISEPT 250 ml</t>
  </si>
  <si>
    <t>sprej</t>
  </si>
  <si>
    <t>DZ TRIXO 500 ML</t>
  </si>
  <si>
    <t>ENALAPRIL VITABALANS 5 MG TABLETY</t>
  </si>
  <si>
    <t>POR TBL NOB30X5MG</t>
  </si>
  <si>
    <t>ENAP I.V.</t>
  </si>
  <si>
    <t>INJ 5X1ML/1.25MG</t>
  </si>
  <si>
    <t>EREVIT 30</t>
  </si>
  <si>
    <t>INJ SOL 5X1ML/30MG</t>
  </si>
  <si>
    <t>Esmocard 100mg/10ml inj.5 x 100mg/10ml</t>
  </si>
  <si>
    <t>ESMOCARD LYO</t>
  </si>
  <si>
    <t>2500MG INF PLV CSL 1</t>
  </si>
  <si>
    <t>ESSENTIALE 300 mg</t>
  </si>
  <si>
    <t>POR CPS DUR 50</t>
  </si>
  <si>
    <t>Essentiale 300 mg</t>
  </si>
  <si>
    <t>por.cps.dur.100</t>
  </si>
  <si>
    <t>EUTHYROX 112 MIKROGRAMŮ</t>
  </si>
  <si>
    <t>112MCG TBL NOB 100 II</t>
  </si>
  <si>
    <t>EXACYL</t>
  </si>
  <si>
    <t>INJ 5X5ML/500MG</t>
  </si>
  <si>
    <t>EZICLEN</t>
  </si>
  <si>
    <t>POR CNC SOL 2X176ML</t>
  </si>
  <si>
    <t>FLORSALMIN</t>
  </si>
  <si>
    <t>CNC GGR 1X50ML</t>
  </si>
  <si>
    <t>FUROSEMID ACCORD</t>
  </si>
  <si>
    <t>10MG/ML INJ/INF SOL 10X2ML</t>
  </si>
  <si>
    <t>GERATAM 3 G</t>
  </si>
  <si>
    <t>INJ SOL 4X15ML/3GM</t>
  </si>
  <si>
    <t>400MG/ML INF CNC SOL 20X10ML</t>
  </si>
  <si>
    <t>INF SOL 10X250ML-PE</t>
  </si>
  <si>
    <t>HIRUDOID FORTE</t>
  </si>
  <si>
    <t>IMODIUM</t>
  </si>
  <si>
    <t>2MG CPS DUR 20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</si>
  <si>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</si>
  <si>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</si>
  <si>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</si>
  <si>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</si>
  <si>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</si>
  <si>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</si>
  <si>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INHIXA (40mg) 10 inj.</t>
  </si>
  <si>
    <t>4000IU(40MG)/0,4ML INJ SOL ISP 10X0,4ML I</t>
  </si>
  <si>
    <t>INHIXA (60mg) 10 inj.</t>
  </si>
  <si>
    <t>6000IU(60MG)/0,6ML INJ SOL ISP 10X0,6ML I</t>
  </si>
  <si>
    <t>INJ PROCAINII CHLORATI 0,2% ARD 10x200ml</t>
  </si>
  <si>
    <t>2MG/ML INJ SOL 10X200ML</t>
  </si>
  <si>
    <t>IR  4% Citrate Solution SafeLock 1500 ml</t>
  </si>
  <si>
    <t>IR dialysační rozt.</t>
  </si>
  <si>
    <t>IR  Ci-Ca DIALYSAT K2</t>
  </si>
  <si>
    <t>IR DIALYSACNI RPZT.</t>
  </si>
  <si>
    <t>IR 4% Citrate Solution (SecuNect) 1500 ml</t>
  </si>
  <si>
    <t>IR NaCl 0,9% Frekaflex 1000ml</t>
  </si>
  <si>
    <t>Roztok pro hemodialýzu</t>
  </si>
  <si>
    <t>ISICOM 100 MG</t>
  </si>
  <si>
    <t>POR TBL NOB 100X125MG</t>
  </si>
  <si>
    <t>KALIUM CHLORATUM BIOMEDICA</t>
  </si>
  <si>
    <t>POR TBLFLM100X500MG</t>
  </si>
  <si>
    <t>KL CPS VANCOMYCINI HYDR. 0,125 mg</t>
  </si>
  <si>
    <t>KL ETHER LÉKOPISNÝ 1000 ml Fagron, Kulich</t>
  </si>
  <si>
    <t>UN 1155</t>
  </si>
  <si>
    <t>KL OLIVAE OLEUM 20G</t>
  </si>
  <si>
    <t>KL SOL.AMIKACIN 0.5%</t>
  </si>
  <si>
    <t>KL SOL.BORGLYCEROLI  3% 100 G</t>
  </si>
  <si>
    <t>Klysma salinické 135ml</t>
  </si>
  <si>
    <t>LAMICTAL</t>
  </si>
  <si>
    <t>100MG TBL NOB 42</t>
  </si>
  <si>
    <t>LEPONEX</t>
  </si>
  <si>
    <t>100MG TBL NOB 50 I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</si>
  <si>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</si>
  <si>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</si>
  <si>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</si>
  <si>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</si>
  <si>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</si>
  <si>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</si>
  <si>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LIPANTHYL 267 M</t>
  </si>
  <si>
    <t>267MG CPS DUR 30</t>
  </si>
  <si>
    <t>MAALOX SUSPENZE</t>
  </si>
  <si>
    <t>35MG/ML+40MG/ML POR SUS 1X250ML II</t>
  </si>
  <si>
    <t>MARCAINE 0,5%</t>
  </si>
  <si>
    <t>5MG/ML INJ SOL 5X20ML</t>
  </si>
  <si>
    <t>MAXITROL</t>
  </si>
  <si>
    <t>OPH GTT SUS 1X5ML</t>
  </si>
  <si>
    <t>OPH UNG 3,5G</t>
  </si>
  <si>
    <t>INJ+INF SOL 10X3ML</t>
  </si>
  <si>
    <t>MOXOSTAD 0.4 MG</t>
  </si>
  <si>
    <t>POR TBL FLM30X0.4MG</t>
  </si>
  <si>
    <t>NICORETTE INVISIPATCH 25 MG/16 H</t>
  </si>
  <si>
    <t>DRM EMP TDR 7X25MG</t>
  </si>
  <si>
    <t>Nitroprussiat Fides 1x50mg-MIMOŘÁDNÝ DOVOZ!!</t>
  </si>
  <si>
    <t>INF. PLV. SOL 1x50mg</t>
  </si>
  <si>
    <t>NOVORAPID PENFILL 100 U/ML</t>
  </si>
  <si>
    <t>INJ SOL 5X3ML</t>
  </si>
  <si>
    <t>NOVOSEVEN 2 MG (100 KIU)</t>
  </si>
  <si>
    <t>INJ PSO LQF 2MG III</t>
  </si>
  <si>
    <t>OPHTHALMO-AZULEN</t>
  </si>
  <si>
    <t>6000U TBL ENT 30</t>
  </si>
  <si>
    <t>PANTOPRAZOL OLIKLA</t>
  </si>
  <si>
    <t>40MG INJ PLV SOL 10</t>
  </si>
  <si>
    <t>PRESTARIUM NEO COMBI 5mg/1,25mg</t>
  </si>
  <si>
    <t>INJ EML 10X100ML</t>
  </si>
  <si>
    <t>PROTAMIN 100NE/ml MIMOŘÁDNÝ DOVOZ 1x5ml</t>
  </si>
  <si>
    <t>1x5ml</t>
  </si>
  <si>
    <t>PROTAMIN MEDA AMPULLEN</t>
  </si>
  <si>
    <t>1000IU/ML INJ SOL 5X5ML</t>
  </si>
  <si>
    <t>PROTAMINSULFAT LEO PHARMA 1400 HEPARIN-ANTIDOT I.E</t>
  </si>
  <si>
    <t>1400IU/ML INJ/INF SOL 5X5ML</t>
  </si>
  <si>
    <t>PULMICORT</t>
  </si>
  <si>
    <t>0,5MG/ML SUS NEB 20X2ML</t>
  </si>
  <si>
    <t>QUETIAPIN MYLAN 25 MG</t>
  </si>
  <si>
    <t>POR TBL FLM 30X25MG</t>
  </si>
  <si>
    <t>RAPIBLOC 300MG INF PLV SOL 1</t>
  </si>
  <si>
    <t>RAPIFEN</t>
  </si>
  <si>
    <t>0,5MG/ML INJ SOL 5X2ML</t>
  </si>
  <si>
    <t>REMESTYP 1.0</t>
  </si>
  <si>
    <t>INJ 5X10ML/1MG</t>
  </si>
  <si>
    <t>RIVOTRIL</t>
  </si>
  <si>
    <t>INJ 5X1ML/1MG+SOLV.</t>
  </si>
  <si>
    <t>RIVOTRIL 0.5 MG</t>
  </si>
  <si>
    <t>TBL 50X0.5MG</t>
  </si>
  <si>
    <t>RIVOTRIL 2 MG</t>
  </si>
  <si>
    <t>TBL 30X2MG</t>
  </si>
  <si>
    <t>ROCURONIUM BROMIDE HAMELN</t>
  </si>
  <si>
    <t>10MG/ML INJ/INF SOL 10X5ML</t>
  </si>
  <si>
    <t>SALAZOPYRIN EN</t>
  </si>
  <si>
    <t>POR TBLENT100X500MG</t>
  </si>
  <si>
    <t>SIMDAX 2,5 MG/ML</t>
  </si>
  <si>
    <t>INF CNC SOL 1X5ML</t>
  </si>
  <si>
    <t>SMECTA</t>
  </si>
  <si>
    <t>3G POR PLV SUS 10</t>
  </si>
  <si>
    <t>PLV POR 1X10SACKU</t>
  </si>
  <si>
    <t>3G POR PLV SUS 30</t>
  </si>
  <si>
    <t>INJ SIC 1X125MG+2ML</t>
  </si>
  <si>
    <t>INJ SIC 1X500MG+8ML</t>
  </si>
  <si>
    <t>TBL FLM 60X320MG/60MG</t>
  </si>
  <si>
    <t>SORTIS 80 MG</t>
  </si>
  <si>
    <t>POR TBL FLM 30X80MG</t>
  </si>
  <si>
    <t>SOTAHEXAL 80</t>
  </si>
  <si>
    <t>POR TBL NOB 100X80MG</t>
  </si>
  <si>
    <t>SUFENTA FORTE</t>
  </si>
  <si>
    <t>50MCG/ML INJ SOL 5X5ML</t>
  </si>
  <si>
    <t>SUXAMETHONIUM CHLORID VUAB 100MG</t>
  </si>
  <si>
    <t>INJ/INF PLV SOL 1x100MG</t>
  </si>
  <si>
    <t>SYNTOPHYLLIN</t>
  </si>
  <si>
    <t>INJ 5X10ML/240MG</t>
  </si>
  <si>
    <t>Test antigenní LITUO 25 ks</t>
  </si>
  <si>
    <t>THIOCTACID</t>
  </si>
  <si>
    <t>600MG INJ SOL 5X24ML</t>
  </si>
  <si>
    <t>THIOCTACID 600 T</t>
  </si>
  <si>
    <t>INJ SOL 5X24ML/600MG</t>
  </si>
  <si>
    <t>THIOPENTAL VUAB INJ. PLV. SOL. 0,5 G</t>
  </si>
  <si>
    <t>0,5G INJ PLV SOL 1</t>
  </si>
  <si>
    <t>THIOPENTAL VUAB INJ. PLV. SOL. 1,0 G</t>
  </si>
  <si>
    <t>1G INJ PLV SOL 1 II</t>
  </si>
  <si>
    <t>DRG 50X6.5MG</t>
  </si>
  <si>
    <t>TRACRIUM 50</t>
  </si>
  <si>
    <t>10MG/ML INJ SOL 5X5ML</t>
  </si>
  <si>
    <t>TRACUTIL</t>
  </si>
  <si>
    <t>INF 5X10ML</t>
  </si>
  <si>
    <t>TRANEXAMIC ACID ACCORD</t>
  </si>
  <si>
    <t>100MG/ML INJ SOL 5X5ML I</t>
  </si>
  <si>
    <t>TRELEGY ELLIPTA</t>
  </si>
  <si>
    <t>92MCG/55MCG/22MCG INH PLV DOS 1X30DÁV</t>
  </si>
  <si>
    <t>TRUND 500 MG POTAHOVANÉ TABLETY</t>
  </si>
  <si>
    <t>POR TBL FLM 100X500MG</t>
  </si>
  <si>
    <t>VARDESSIN</t>
  </si>
  <si>
    <t>20IU/ML INJ SOL 10X1ML</t>
  </si>
  <si>
    <t>VENLAFAXIN MYLAN 150 MG</t>
  </si>
  <si>
    <t>POR CPS PRO 90X150MG</t>
  </si>
  <si>
    <t>VIANT</t>
  </si>
  <si>
    <t>INF PLV SOL 10</t>
  </si>
  <si>
    <t>ZEMPLAR 1 MCG TOBOLKY</t>
  </si>
  <si>
    <t>POR CPS MOL 4X7X1RG</t>
  </si>
  <si>
    <t>TBL OBD 60X10MG</t>
  </si>
  <si>
    <t>ZOVIRAX 800 MG</t>
  </si>
  <si>
    <t>800MG TBL NOB 35</t>
  </si>
  <si>
    <t>léky - parenterální výživa (LEK)</t>
  </si>
  <si>
    <t>AMINOPLASMAL B.BRAUN 10%</t>
  </si>
  <si>
    <t>INF SOL 10X500ML</t>
  </si>
  <si>
    <t>AMINOPLASMAL B.BRAUN 5% E</t>
  </si>
  <si>
    <t>AMINOPLASMAL HEPA-10%</t>
  </si>
  <si>
    <t>INF 10X500ML</t>
  </si>
  <si>
    <t>NEPHROTECT</t>
  </si>
  <si>
    <t>NUTRAMIN VLI</t>
  </si>
  <si>
    <t>NUTRIFLEX OMEGA SPECIAL 56/144</t>
  </si>
  <si>
    <t>INF EML 5X1250ML</t>
  </si>
  <si>
    <t>OLIMEL N9</t>
  </si>
  <si>
    <t>INF EML4X2000ML</t>
  </si>
  <si>
    <t>DIASIP S PŘÍCHUTÍ JAHODOVOU</t>
  </si>
  <si>
    <t>Nutricomp glutamine plus HDPE 500 ml plast</t>
  </si>
  <si>
    <t>12x500 ml</t>
  </si>
  <si>
    <t>NUTRIDRINK COMPACT NEUTRAL</t>
  </si>
  <si>
    <t>NUTRIDRINK COMPACT PROTEIN S PŘÍCHUTÍ JAHODOVOU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</si>
  <si>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</si>
  <si>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</si>
  <si>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</si>
  <si>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</si>
  <si>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</si>
  <si>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</si>
  <si>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</si>
  <si>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</si>
  <si>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PROTEIN S PŘÍCHUTÍ VANILKOVOU</t>
  </si>
  <si>
    <t>NUTRISON ADVANCED CUBISON</t>
  </si>
  <si>
    <t>POR SOL 8X1000ML</t>
  </si>
  <si>
    <t>Nutrison Advanced DIASON LOW ENERGY</t>
  </si>
  <si>
    <t>por.sol.1000ml</t>
  </si>
  <si>
    <t>NUTRISON MULTI FIBRE</t>
  </si>
  <si>
    <t>POR SOL 1X1000ML-VA</t>
  </si>
  <si>
    <t>Nutrison Protein Advance 500ml</t>
  </si>
  <si>
    <t>ATENATIV</t>
  </si>
  <si>
    <t>50IU/ML INF PSO LQF 1+1X20ML</t>
  </si>
  <si>
    <t>50IU/ML INF PSO LQF 1+1X10ML</t>
  </si>
  <si>
    <t>FLEBOGAMMA DIF</t>
  </si>
  <si>
    <t>50MG/ML INF SOL 1X200ML</t>
  </si>
  <si>
    <t>20MG/ML INJ/INF PLV SOL 1X2000MG</t>
  </si>
  <si>
    <t>OCPLEX</t>
  </si>
  <si>
    <t>1000IU INF PSO LQF 1+1X40ML</t>
  </si>
  <si>
    <t>500IU INF PSO LQF 1+1X20ML</t>
  </si>
  <si>
    <t>200G/L INF SOL 1X100ML</t>
  </si>
  <si>
    <t>léky - trombolýza (LEK)</t>
  </si>
  <si>
    <t>ACTILYSE 50MG</t>
  </si>
  <si>
    <t>INJ SIC 1X50MG+50ML</t>
  </si>
  <si>
    <t>AXETINE 750MG</t>
  </si>
  <si>
    <t>INJ SIC 10X750MG</t>
  </si>
  <si>
    <t>CEFTAZIDIM KABI 1 GM</t>
  </si>
  <si>
    <t>INJ PLV SOL 10X1GM</t>
  </si>
  <si>
    <t>MICAFUNGIN TEVA</t>
  </si>
  <si>
    <t>100MG INF PLV CSL 1</t>
  </si>
  <si>
    <t>INF SOL 10X100ML/200MG</t>
  </si>
  <si>
    <t>MYCAMINE 100 MG</t>
  </si>
  <si>
    <t>INF PLV SOL 1X100MG</t>
  </si>
  <si>
    <t>5032</t>
  </si>
  <si>
    <t>KCHIR: JIP COVID-19</t>
  </si>
  <si>
    <t>ACICLOVIR OLIKLA</t>
  </si>
  <si>
    <t>250MG INF PLV SOL 5</t>
  </si>
  <si>
    <t>ATARAX</t>
  </si>
  <si>
    <t>TBL OBD 25X25MG</t>
  </si>
  <si>
    <t>CALYPSOL</t>
  </si>
  <si>
    <t>INJ 5X10ML/500MG</t>
  </si>
  <si>
    <t>FLUDROCORTISON SQUIBB</t>
  </si>
  <si>
    <t>TBL 100X0.1MG</t>
  </si>
  <si>
    <t>ISOLYTE</t>
  </si>
  <si>
    <t>ISOLYTE BP - PLAST. LÁHEV</t>
  </si>
  <si>
    <t xml:space="preserve">INF SOL 10X1000ML KP </t>
  </si>
  <si>
    <t>SANORIN 1 PM</t>
  </si>
  <si>
    <t>1MG/ML NAS GTT SOL 1X10ML</t>
  </si>
  <si>
    <t>TRITTICO AC</t>
  </si>
  <si>
    <t>75MG TBL RET 45</t>
  </si>
  <si>
    <t>VIDISIC</t>
  </si>
  <si>
    <t>GEL OPH 3X10GM</t>
  </si>
  <si>
    <t>NUTRIFLEX PERI</t>
  </si>
  <si>
    <t>INF SOL 5X2000ML</t>
  </si>
  <si>
    <t>NUTRIFLEX PLUS</t>
  </si>
  <si>
    <t>5062</t>
  </si>
  <si>
    <t>KCHIR: operační sál - lokální</t>
  </si>
  <si>
    <t>200G/L INF SOL 10X200ML</t>
  </si>
  <si>
    <t>BETADINE (CHIRURG.) - hnědá</t>
  </si>
  <si>
    <t>BRUFEN 600 MG</t>
  </si>
  <si>
    <t>POR GRA EFF 20X600MG</t>
  </si>
  <si>
    <t>Collatamp EG 5x20x0.5cm Hemostatická houbička</t>
  </si>
  <si>
    <t>(POKRYTÍ 100 CM2) HOUBIČKA VSTŘEBAT. KOLAGENNÍ S ATB 5X20X0,5</t>
  </si>
  <si>
    <t>Collatamp EG 5x5x0.5 50mg Hemostat.kolag.houbička</t>
  </si>
  <si>
    <t>50MG HOUBIČKA VSTŘEBAT. KOLAGENNÍ S OBSAHEM ATB; 5X5X0,5</t>
  </si>
  <si>
    <t>EPHEDRIN BBP</t>
  </si>
  <si>
    <t>50MG/ML INJ SOL 10X1ML</t>
  </si>
  <si>
    <t>GARAMYCIN SCHWAMM</t>
  </si>
  <si>
    <t>130MG SPO MED 1</t>
  </si>
  <si>
    <t>GENTADEX 5 MG/ML + 1 MG/ML</t>
  </si>
  <si>
    <t>OPH GTT SOL 1X5ML</t>
  </si>
  <si>
    <t>CHLORID SODNÝ BAXTER 0,9%</t>
  </si>
  <si>
    <t>9MG/ML INF SOL 6X2000ML II</t>
  </si>
  <si>
    <t>IBUMAX 600 MG</t>
  </si>
  <si>
    <t>POR TBL FLM 30X600MG</t>
  </si>
  <si>
    <t>400MG TBL FLM 50</t>
  </si>
  <si>
    <t>KALIUM CHLORATUM LECIVA 7.5%</t>
  </si>
  <si>
    <t>INJ 5X10ML 7.5%</t>
  </si>
  <si>
    <t>KL SOL.HYD.PEROX.3% 1000G</t>
  </si>
  <si>
    <t>KL SOL.MIDAZOLAMI 10mg/ml</t>
  </si>
  <si>
    <t>DORMICUM</t>
  </si>
  <si>
    <t>LIPOBASE</t>
  </si>
  <si>
    <t>CRM 100G</t>
  </si>
  <si>
    <t>ONDANSETRON ACCORD</t>
  </si>
  <si>
    <t>2MG/ML INJ/INF SOL 5X4ML</t>
  </si>
  <si>
    <t>PATENTBLAU V - MIMOŘ.DOVOZ!!!</t>
  </si>
  <si>
    <t>INJ 5X2ML/50MG</t>
  </si>
  <si>
    <t>PLASMALYTE ROZTOK</t>
  </si>
  <si>
    <t>PROPOFOL-LIPURO 2% (20MG/ML)- MIMOŘÁDNÝ DOVOZ</t>
  </si>
  <si>
    <t>20MG/ML INJ/INF EML 10X50ML</t>
  </si>
  <si>
    <t>REMIFENTANIL B. BRAUN</t>
  </si>
  <si>
    <t>2MG INJ/INF PLV CSL 5</t>
  </si>
  <si>
    <t>REMIFENTANIL B. BRAUN 1 MG</t>
  </si>
  <si>
    <t>INJ/INF PLV CSL 5X1MG</t>
  </si>
  <si>
    <t>INF SOL 10X500ML PE</t>
  </si>
  <si>
    <t>INF 10X1000ML(LDPE)</t>
  </si>
  <si>
    <t>RINGERŮV ROZTOK VIAFLO</t>
  </si>
  <si>
    <t>SEVOFLURANE BAXTER 100%</t>
  </si>
  <si>
    <t>INH LIQ VAP 6X250ML I</t>
  </si>
  <si>
    <t>SOLUTIO THOMAS CUM PROCAINO ARDEAPHARMA</t>
  </si>
  <si>
    <t>INF CNC SOL 20X50ML</t>
  </si>
  <si>
    <t>TACHOSIL</t>
  </si>
  <si>
    <t>DRM SPO 9.5X4.8CM</t>
  </si>
  <si>
    <t>DRM SPO 3.0X2.5CM</t>
  </si>
  <si>
    <t>5071</t>
  </si>
  <si>
    <t>KCHIR: PICC tým</t>
  </si>
  <si>
    <t>IR Actilyse sol.1mg/1ml</t>
  </si>
  <si>
    <t>rozpl. po 1 ml FNOL</t>
  </si>
  <si>
    <t>53</t>
  </si>
  <si>
    <t>LFRO: Oddělení lékařské fyziky a radiační ochrany</t>
  </si>
  <si>
    <t>5398</t>
  </si>
  <si>
    <t>LFRO: odd. lékařské fyziky a rad. ochrany</t>
  </si>
  <si>
    <t>56</t>
  </si>
  <si>
    <t>COSS: Oddělení centrální sterilizace</t>
  </si>
  <si>
    <t>5693</t>
  </si>
  <si>
    <t>COSS: oddělení centrální sterilizace</t>
  </si>
  <si>
    <t>KL BENZINUM 900ml/ 600g</t>
  </si>
  <si>
    <t>KL SOL.FORMALDEHYDI 35%, 300g</t>
  </si>
  <si>
    <t>lahev DIN 500ml s gumovou zátkou</t>
  </si>
  <si>
    <t>59</t>
  </si>
  <si>
    <t>IPCHO: Oddělení int. péče chirurg. oborů</t>
  </si>
  <si>
    <t>5931</t>
  </si>
  <si>
    <t>IPCHO: JIP 51</t>
  </si>
  <si>
    <t>ACC INJEKT-mimořádný dovoz</t>
  </si>
  <si>
    <t>250MG INF PLV SOL 10</t>
  </si>
  <si>
    <t>ADVAGRAF 3 MG</t>
  </si>
  <si>
    <t>CPS PRO 30</t>
  </si>
  <si>
    <t>ADVAGRAF 5 MG</t>
  </si>
  <si>
    <t>POR CPS PRO 30X5MG</t>
  </si>
  <si>
    <t>AERIUS</t>
  </si>
  <si>
    <t>0,5MG/ML POR SOL 60ML+LŽ</t>
  </si>
  <si>
    <t>POR TBL NOB 30X5MG</t>
  </si>
  <si>
    <t>ALETRO</t>
  </si>
  <si>
    <t>PAR LQF 20X100ML-PE</t>
  </si>
  <si>
    <t>ARAVA 20 MG</t>
  </si>
  <si>
    <t>INF SOL 20X80ML</t>
  </si>
  <si>
    <t>ARDEAELYTOSOL NA.HYDR.CARB. 4,2%</t>
  </si>
  <si>
    <t>42MG/ML INF CNC SOL 10X200ML</t>
  </si>
  <si>
    <t>ARGOFAN</t>
  </si>
  <si>
    <t>150MG TBL PRO 30</t>
  </si>
  <si>
    <t>SUP VAG 14</t>
  </si>
  <si>
    <t>BIGITAL</t>
  </si>
  <si>
    <t>5MG/5MG TBL NOB 30</t>
  </si>
  <si>
    <t>BIOFENAC 100 MG POTAHOVANÉ TABLETY</t>
  </si>
  <si>
    <t>POR TBL FLM 20X100MG</t>
  </si>
  <si>
    <t>BRICANYL</t>
  </si>
  <si>
    <t>400MG TBL FLM 24 II</t>
  </si>
  <si>
    <t>BUDIAIR</t>
  </si>
  <si>
    <t>INHSOLPSS200X200MCG</t>
  </si>
  <si>
    <t>BUPIVACAINE GRINDEKS</t>
  </si>
  <si>
    <t>5MG/ML INJ SOL 5X10ML</t>
  </si>
  <si>
    <t>CALCIFEROL BIOTIKA FORTE</t>
  </si>
  <si>
    <t>7,5MG/ML INJ SOL 5X1ML</t>
  </si>
  <si>
    <t>CALTRATE D3</t>
  </si>
  <si>
    <t>600MG/400IU TBL FLM 90</t>
  </si>
  <si>
    <t>CARAMLO 16MG/10MG TABLETY</t>
  </si>
  <si>
    <t>CATAPRESAN</t>
  </si>
  <si>
    <t>0,15MG/ML INJ SOL 5X1ML</t>
  </si>
  <si>
    <t>CELASKON</t>
  </si>
  <si>
    <t>100MG TBL NOB 40</t>
  </si>
  <si>
    <t>CELASKON 500MG ČERVENÝ POMERANČ</t>
  </si>
  <si>
    <t>500MG TBL EFF 20</t>
  </si>
  <si>
    <t>CLARITINE</t>
  </si>
  <si>
    <t>10MG TBL NOB 60</t>
  </si>
  <si>
    <t>CONCOR</t>
  </si>
  <si>
    <t>5MG TBL FLM 100</t>
  </si>
  <si>
    <t>CONTRACTUBEX</t>
  </si>
  <si>
    <t>POR TBL ENT 28X20MG I</t>
  </si>
  <si>
    <t>COSYREL</t>
  </si>
  <si>
    <t>10MG/5MG TBL FLM 30</t>
  </si>
  <si>
    <t>CYCLO 3 FORT</t>
  </si>
  <si>
    <t>POR CPS DUR 30 II</t>
  </si>
  <si>
    <t>CYMEVENE</t>
  </si>
  <si>
    <t>500MG INF PLV CSL 1</t>
  </si>
  <si>
    <t>100MCG/ML INF CNC SOL 5X2ML</t>
  </si>
  <si>
    <t>DICLOFENAC AL 25</t>
  </si>
  <si>
    <t>TBL OBD 50X25MG</t>
  </si>
  <si>
    <t>DIHYDROGENFOSFOREČNAN DRASELNÝ ARDEAPHARMA</t>
  </si>
  <si>
    <t>68MG/ML INF CNC SOL 20X80ML</t>
  </si>
  <si>
    <t>DILURAN</t>
  </si>
  <si>
    <t>TBL 20X250MG</t>
  </si>
  <si>
    <t>DIPEPTIVEN</t>
  </si>
  <si>
    <t>200MG/ML INF CNC SOL 10X100ML</t>
  </si>
  <si>
    <t>DOLGIT</t>
  </si>
  <si>
    <t>CRM 1X100GM/5GM</t>
  </si>
  <si>
    <t>CRM 1X50GM/2.5GM</t>
  </si>
  <si>
    <t>DZ BRAUNOL 500 ML</t>
  </si>
  <si>
    <t>EFECTIN ER 75 MG</t>
  </si>
  <si>
    <t>POR CPS RDR 28X75MG I</t>
  </si>
  <si>
    <t>ELICEA</t>
  </si>
  <si>
    <t>EMBESIN</t>
  </si>
  <si>
    <t>40IU/2ML INF CNC SOL 10X2ML</t>
  </si>
  <si>
    <t>ENELBIN 100 RETARD</t>
  </si>
  <si>
    <t>TBL RET 100X100MG</t>
  </si>
  <si>
    <t>ENELBIN RETARD</t>
  </si>
  <si>
    <t>ENSURE PLUS ADVANCE JAHODOVÁ PŘÍCHUŤ</t>
  </si>
  <si>
    <t>POR SOL 4X220ML</t>
  </si>
  <si>
    <t>ENSURE PLUS ADVANCE KÁVOVÁ PŘÍCHUŤ</t>
  </si>
  <si>
    <t>ESMERON</t>
  </si>
  <si>
    <t>ESPRITAL 30</t>
  </si>
  <si>
    <t>POR TBL FLM 30X30MG</t>
  </si>
  <si>
    <t>ESPUMISAN KAPKY 100 MG/ML</t>
  </si>
  <si>
    <t>100MG/ML POR GTT EML 1X50ML</t>
  </si>
  <si>
    <t>137MCG TBL NOB 100 II</t>
  </si>
  <si>
    <t>EUTHYROX 150</t>
  </si>
  <si>
    <t>TBL 100X150RG</t>
  </si>
  <si>
    <t>EUTHYROX 88 MIKROGRAMŮ</t>
  </si>
  <si>
    <t>88MCG TBL NOB 100 II</t>
  </si>
  <si>
    <t>POR TBLFLM20X500MG</t>
  </si>
  <si>
    <t>EXODERIL</t>
  </si>
  <si>
    <t>DRM CRM 1X30GM</t>
  </si>
  <si>
    <t>FAMOSAN 20MG</t>
  </si>
  <si>
    <t>TBL OBD 20X20MG</t>
  </si>
  <si>
    <t>1MG/ML POR GTT SOL 1X20ML</t>
  </si>
  <si>
    <t>FLAVOBION</t>
  </si>
  <si>
    <t>70MG TBL FLM 50</t>
  </si>
  <si>
    <t>FORTECORTIN 4</t>
  </si>
  <si>
    <t>4MG TBL NOB 30</t>
  </si>
  <si>
    <t>FRAXIPARIN MULTI</t>
  </si>
  <si>
    <t>INJ 10X5ML/47.5KU</t>
  </si>
  <si>
    <t>GLUKÓZA 20 BRAUN</t>
  </si>
  <si>
    <t>200MG/ML INF SOL 10X500ML</t>
  </si>
  <si>
    <t>GUTRON 2.5MG</t>
  </si>
  <si>
    <t>TBL 50X2.5MG</t>
  </si>
  <si>
    <t>TBL 20X2.5MG</t>
  </si>
  <si>
    <t>GUTRON 5MG</t>
  </si>
  <si>
    <t>TBL 50X5MG</t>
  </si>
  <si>
    <t>POR CPS ETD 28X20MG</t>
  </si>
  <si>
    <t>HEPAROID LECIVA</t>
  </si>
  <si>
    <t>HYPNOMIDATE</t>
  </si>
  <si>
    <t>2MG/ML INJ SOL 5X10ML</t>
  </si>
  <si>
    <t>IBUPROFEN B. BRAUN 400MG</t>
  </si>
  <si>
    <t>IFIRMASTA 150 MG</t>
  </si>
  <si>
    <t>POR TBL FLM 28X150MG</t>
  </si>
  <si>
    <t>IMIPENEM/CILASTATIN APTAPHARMA</t>
  </si>
  <si>
    <t>500MG/500MG INF PLV SOL 10</t>
  </si>
  <si>
    <t>INHIXA (40mg) 50 inj.</t>
  </si>
  <si>
    <t>4000IU(40MG)/0,4ML INJ SOL ISP 50X0,4ML I</t>
  </si>
  <si>
    <t>IR  Ci-Ca DIALYSAT K2 PLUS 5000ml</t>
  </si>
  <si>
    <t>IR  Ci-Ca DIALYSAT K4 PLUS</t>
  </si>
  <si>
    <t>IR DIALYSACNI RPZT. 5000 ml</t>
  </si>
  <si>
    <t>IR Sol.calcii chlorati 200 ml</t>
  </si>
  <si>
    <t>IR 200ml</t>
  </si>
  <si>
    <t>POR TBL NOB 100X500MG</t>
  </si>
  <si>
    <t>ISOPRINOSINE-50x500 mimořádný dovoz</t>
  </si>
  <si>
    <t>ISOPTIN SR 240 MG</t>
  </si>
  <si>
    <t>POR TBL PRO 30X240MG</t>
  </si>
  <si>
    <t>JOVESTO 0,5 MG/ML PERORÁLNÍ ROZTOK</t>
  </si>
  <si>
    <t>POR SOL 1X120ML/60MG</t>
  </si>
  <si>
    <t>JOVESTO 5 MG POTAHOVANÉ TABLETY</t>
  </si>
  <si>
    <t>POR TBL FLM 30X5MG I</t>
  </si>
  <si>
    <t>INJ 5X1ML/10MG</t>
  </si>
  <si>
    <t>KEPPRA 100 MG/ML</t>
  </si>
  <si>
    <t>INF CNC SOL 10X5ML II</t>
  </si>
  <si>
    <t>KL ETHANOL.C.BENZINO 200G</t>
  </si>
  <si>
    <t>KL ETHANOL.C.BENZINO 75G</t>
  </si>
  <si>
    <t>KL ETHANOLUM BENZ.DENAT. 500ml  /400g/</t>
  </si>
  <si>
    <t>KL MAST NA SPALENINY, 100G</t>
  </si>
  <si>
    <t>KL MAST NA SPALENINY, 20G</t>
  </si>
  <si>
    <t>KL MAST NA SPALENINY+ BETADINE , 100G</t>
  </si>
  <si>
    <t>KL ONDREJOVA MAST, 100G</t>
  </si>
  <si>
    <t>KL ONDREJOVA MAST, 50G</t>
  </si>
  <si>
    <t>KL SIGNATURY</t>
  </si>
  <si>
    <t>KL SOL.HYD.PEROX.3% 200G</t>
  </si>
  <si>
    <t>KL SOL.HYD.PEROX.3% 250G</t>
  </si>
  <si>
    <t>KL SOL.HYD.PEROX.3% 300G v sirokohrdle lahvi</t>
  </si>
  <si>
    <t>KL UNG.HYDROC.0,1G,LENIENS AD 100G</t>
  </si>
  <si>
    <t>KL UNG.ICHT.15G,CaCO3 30G,VAS.LEN. AA AD 300G</t>
  </si>
  <si>
    <t>5% ichtamolu, bez ZnO</t>
  </si>
  <si>
    <t>KL UNG.ICHT.2G,CaCO3 10G,ZnO 6G,VAS.LEN. AA AD</t>
  </si>
  <si>
    <t>100G, 2% ichtamolu</t>
  </si>
  <si>
    <t>KL UNG.LENIENS, 30G</t>
  </si>
  <si>
    <t>KL VASELINUM ALBUM, 20G</t>
  </si>
  <si>
    <t>Lactobacillus acidophil.cps.75 bez laktózy</t>
  </si>
  <si>
    <t>LAGOSA</t>
  </si>
  <si>
    <t>DRG 100X150MG</t>
  </si>
  <si>
    <t>Lakrymo 10ml</t>
  </si>
  <si>
    <t>LETROX 150</t>
  </si>
  <si>
    <t>POR TBL NOB 100X150RG</t>
  </si>
  <si>
    <t>LEXAURIN 1,5</t>
  </si>
  <si>
    <t>POR TBL NOB 30X1.5MG</t>
  </si>
  <si>
    <t>LYRICA 150 MG</t>
  </si>
  <si>
    <t>POR CPSDUR14X150MG</t>
  </si>
  <si>
    <t>LYRICA 50 MG</t>
  </si>
  <si>
    <t>POR CPS DUR 56X50MG</t>
  </si>
  <si>
    <t>LYRICA 75 MG</t>
  </si>
  <si>
    <t>POR CPSDUR14X75MG</t>
  </si>
  <si>
    <t>MAGNE B6</t>
  </si>
  <si>
    <t>DRG 50</t>
  </si>
  <si>
    <t>MALTOFER FOL TABLETY</t>
  </si>
  <si>
    <t>POR TBL MND 30</t>
  </si>
  <si>
    <t>MEMANTIN MYLAN</t>
  </si>
  <si>
    <t>20MG TBL FLM 28</t>
  </si>
  <si>
    <t>MESTINON</t>
  </si>
  <si>
    <t>60MG TBL OBD 150</t>
  </si>
  <si>
    <t>INJ+INF SOL 10X10ML</t>
  </si>
  <si>
    <t>MILGAMMA</t>
  </si>
  <si>
    <t>50MG/250MCG TBL OBD 100</t>
  </si>
  <si>
    <t>POR TBL OBD 50</t>
  </si>
  <si>
    <t>INJ 10X2ML/20MG</t>
  </si>
  <si>
    <t>MOVENTIG</t>
  </si>
  <si>
    <t>25MG TBL FLM 30X1</t>
  </si>
  <si>
    <t>MOXOSTAD 0.3 MG</t>
  </si>
  <si>
    <t>POR TBL FLM30X0.3MG</t>
  </si>
  <si>
    <t>MULTIBIC BEZ DRASLÍKU</t>
  </si>
  <si>
    <t>HFL SOL 2X5000ML</t>
  </si>
  <si>
    <t>MYCOPHENOLAT MOFETIL SANDOZ 250 MG</t>
  </si>
  <si>
    <t>POR CPS DUR 100X250MG</t>
  </si>
  <si>
    <t>MYDOCALM 150MG</t>
  </si>
  <si>
    <t>TBL OBD 30X150MG</t>
  </si>
  <si>
    <t>NAKOM</t>
  </si>
  <si>
    <t>TBL 100X275MG</t>
  </si>
  <si>
    <t>NEBILET</t>
  </si>
  <si>
    <t>NEPRESOL 25 MG-MIMOŘÁDNÝ DOVOZ!!</t>
  </si>
  <si>
    <t>INJ SIC 5X25MG+SOLV</t>
  </si>
  <si>
    <t>NEURONTIN 300 MG</t>
  </si>
  <si>
    <t>POR CPS DUR 100X300MG</t>
  </si>
  <si>
    <t>NICORETTE INVISIPATCH 15 MG/16 H</t>
  </si>
  <si>
    <t>DRM EMP TDR 7X15MG</t>
  </si>
  <si>
    <t>NITROMINT 2.6MG</t>
  </si>
  <si>
    <t>TBL RET 60X2.6MG</t>
  </si>
  <si>
    <t>NORETHISTERON ZENTIVA</t>
  </si>
  <si>
    <t>TBL NOB 45X5MG</t>
  </si>
  <si>
    <t>NUTRYELT</t>
  </si>
  <si>
    <t>INF CNC SOL 10X10ML</t>
  </si>
  <si>
    <t>OMEPRAZOL STADA 20 MG</t>
  </si>
  <si>
    <t>POR CPS ETD 30X20MG</t>
  </si>
  <si>
    <t>OXANTIL</t>
  </si>
  <si>
    <t>PARALEN 100</t>
  </si>
  <si>
    <t>100MG SUP 5</t>
  </si>
  <si>
    <t>PARALEN 500 SUP</t>
  </si>
  <si>
    <t>500MG SUP 5</t>
  </si>
  <si>
    <t>PEROXID VODÍKU 3% COO</t>
  </si>
  <si>
    <t>DRM SOL 1X100ML 3%</t>
  </si>
  <si>
    <t>INF SOL 20X500ML</t>
  </si>
  <si>
    <t>PLASMALYTE ROZTOK S GLUKOZOU 5%</t>
  </si>
  <si>
    <t>PRAXBIND 2,5 G/50 ML</t>
  </si>
  <si>
    <t>INJ+INF SOL 2X50MLX2,5GM/50ML</t>
  </si>
  <si>
    <t>PRENESSA</t>
  </si>
  <si>
    <t>PROPOFOL 2% MCT/LCT FRESENIUS -PROPOVEN</t>
  </si>
  <si>
    <t>20MG/ML INJ/INF EML 10X100ML</t>
  </si>
  <si>
    <t>PROPOFOL-LIPURO 2% (20MG/ML)</t>
  </si>
  <si>
    <t>Protectum Sensitive 10ml</t>
  </si>
  <si>
    <t>ROSALGIN</t>
  </si>
  <si>
    <t>VAG PLV SOL 6X0.5GM</t>
  </si>
  <si>
    <t>VAG GRA SOL 10X0.5GM</t>
  </si>
  <si>
    <t>ROSALGIN IRIGÁTOR</t>
  </si>
  <si>
    <t>SANDIMMUN</t>
  </si>
  <si>
    <t>INF CNC SOL 10X5ML</t>
  </si>
  <si>
    <t>SANDOSTATIN 0.1 MG/ML</t>
  </si>
  <si>
    <t>INJ SOL 5X1ML/0.1MG</t>
  </si>
  <si>
    <t>SECTRAL 400</t>
  </si>
  <si>
    <t>TBL OBD 30X400MG</t>
  </si>
  <si>
    <t>SEROPRAM</t>
  </si>
  <si>
    <t>INF 5X0.5ML/20MG</t>
  </si>
  <si>
    <t>SERTRALIN MYLAN</t>
  </si>
  <si>
    <t>50MG TBL FLM 30</t>
  </si>
  <si>
    <t>TBL OBD 50</t>
  </si>
  <si>
    <t>SOLIAN 200 MG</t>
  </si>
  <si>
    <t>TBL 30X200MG</t>
  </si>
  <si>
    <t>SONTILEN</t>
  </si>
  <si>
    <t>5MCG/ML INJ/INF SOL 5X10ML</t>
  </si>
  <si>
    <t>SUMATRIPTAN ACTAVIS 50 MG</t>
  </si>
  <si>
    <t>POR TBL FLM 6X50MG</t>
  </si>
  <si>
    <t>SURGAM LÉČIVA</t>
  </si>
  <si>
    <t>300MG TBL NOB 20</t>
  </si>
  <si>
    <t>TARDYFERON</t>
  </si>
  <si>
    <t>TBL RET 30</t>
  </si>
  <si>
    <t>TARDYFERON-FOL</t>
  </si>
  <si>
    <t>POR TBL RET 30</t>
  </si>
  <si>
    <t>TEGRETOL CR 200</t>
  </si>
  <si>
    <t>TBL RET 50X200MG</t>
  </si>
  <si>
    <t>TELMISARTAN/HYDROCHLOROTHIAZID SANDOZ 80 MG/12,5 M</t>
  </si>
  <si>
    <t>POR TBL NOB 90X1MG</t>
  </si>
  <si>
    <t>Thiamin Generica tbl.60</t>
  </si>
  <si>
    <t>TOBRADEX</t>
  </si>
  <si>
    <t>3MG/ML+1MG/ML OPH GTT SUS 1X5ML</t>
  </si>
  <si>
    <t>TONANDA 8 MG/5 MG/2,5 MG</t>
  </si>
  <si>
    <t>TRAMAL</t>
  </si>
  <si>
    <t>GTT 1X96ML</t>
  </si>
  <si>
    <t>TRANSMETIL</t>
  </si>
  <si>
    <t>500MG TBL ENT 10</t>
  </si>
  <si>
    <t>TRAVATAN</t>
  </si>
  <si>
    <t>TRITACE 10</t>
  </si>
  <si>
    <t>TROMBEX 75 MG POTAHOVANÉ TABLETY</t>
  </si>
  <si>
    <t>POR TBL FLM 30X75MG</t>
  </si>
  <si>
    <t>UBRETID</t>
  </si>
  <si>
    <t>VALACICLOVIR MYLAN</t>
  </si>
  <si>
    <t>500MG TBL FLM 42</t>
  </si>
  <si>
    <t>VALSACOMBI 160 MG/12,5 MG</t>
  </si>
  <si>
    <t>POR TBL FLM 84X160MG/12.5MG</t>
  </si>
  <si>
    <t>VERAL 1% GEL</t>
  </si>
  <si>
    <t>DRM GEL 1X50GM II</t>
  </si>
  <si>
    <t>DRM GEL 1X100GM II</t>
  </si>
  <si>
    <t>250SU CPS MOL 50</t>
  </si>
  <si>
    <t>Vitamin B1 - Ratiopharm MIMOŘÁDNÝ DOVOZ</t>
  </si>
  <si>
    <t>50mg/ml inj. 5x2ml</t>
  </si>
  <si>
    <t>VITAMIN B12 LECIVA 300RG</t>
  </si>
  <si>
    <t>INJ 5X1ML/300RG</t>
  </si>
  <si>
    <t>Vitar Soda tbl.150</t>
  </si>
  <si>
    <t>neleč.</t>
  </si>
  <si>
    <t>VODA NA INJEKCI VIAFLO</t>
  </si>
  <si>
    <t>PAR LQF 10X1000ML</t>
  </si>
  <si>
    <t>VOLULYTE 6%</t>
  </si>
  <si>
    <t>VOLUVEN  6%</t>
  </si>
  <si>
    <t>INF SOL 20X500MLVAK+P</t>
  </si>
  <si>
    <t>VOLUVEN 10% 500 ML</t>
  </si>
  <si>
    <t>INF. 10X500 ML</t>
  </si>
  <si>
    <t>XALATAN</t>
  </si>
  <si>
    <t>OPH GTT SOL 1X2.5ML II</t>
  </si>
  <si>
    <t>XYZAL</t>
  </si>
  <si>
    <t>POR TBL FLM 50X5MG</t>
  </si>
  <si>
    <t>YAL</t>
  </si>
  <si>
    <t>SOL 2X67.5ML</t>
  </si>
  <si>
    <t>ZARZIO 48 MU/0,5 ML</t>
  </si>
  <si>
    <t>INJ+INF SOL 5X0.5ML</t>
  </si>
  <si>
    <t>ZINKOROT</t>
  </si>
  <si>
    <t>25MG TBL NOB 50</t>
  </si>
  <si>
    <t>ZOLOFT 100MG</t>
  </si>
  <si>
    <t>TBL OBD 28X100MG</t>
  </si>
  <si>
    <t>ZYPREXA 10 MG</t>
  </si>
  <si>
    <t>INJ PLV SOL 1X10MG</t>
  </si>
  <si>
    <t>ZYPREXA VELOTAB 5 MG</t>
  </si>
  <si>
    <t>POR TBL DIS 28X5MG</t>
  </si>
  <si>
    <t>AMINOMIX 2 NOVUM</t>
  </si>
  <si>
    <t>INF SOL4X2000ML</t>
  </si>
  <si>
    <t>AMINOMIX PERIPHERAL</t>
  </si>
  <si>
    <t>INF SOL 4X2000ML</t>
  </si>
  <si>
    <t>AMINOPLASMAL 15%</t>
  </si>
  <si>
    <t>ELOTRACE I.V.</t>
  </si>
  <si>
    <t>INF 10X100ML</t>
  </si>
  <si>
    <t>FINOMEL</t>
  </si>
  <si>
    <t>INF EML 4X1085ML</t>
  </si>
  <si>
    <t>LIPOPLUS 20%</t>
  </si>
  <si>
    <t>INFEML10X250ML-SKLO</t>
  </si>
  <si>
    <t>INFEML10X500ML-SKLO</t>
  </si>
  <si>
    <t>NUTRIFLEX OMEGA PERI</t>
  </si>
  <si>
    <t>INF EML 5X625ML</t>
  </si>
  <si>
    <t>NUTRIFLEX OMEGA SPECIAL BEZ ELEKTROLYTŮ</t>
  </si>
  <si>
    <t>OLIMEL N12</t>
  </si>
  <si>
    <t>INF EML 4X2000ML</t>
  </si>
  <si>
    <t>OLIMEL N12E</t>
  </si>
  <si>
    <t>OLIMEL N9E</t>
  </si>
  <si>
    <t>ENSURE PLUS ADVANCE RTH VANILKOVÁ PŘÍCHUŤ</t>
  </si>
  <si>
    <t>POR SOL 1X500ML</t>
  </si>
  <si>
    <t>ENSURE PLUS ADVANCE VANILKA</t>
  </si>
  <si>
    <t>FRESUBIN 2 KCAL CREME CAPPUCCINO</t>
  </si>
  <si>
    <t>POR SOL 4X125G</t>
  </si>
  <si>
    <t>FRESUBIN 2 KCAL CREME ČOKOLÁDA</t>
  </si>
  <si>
    <t>FRESUBIN 2 KCAL CREME LESNÍ JAHODA</t>
  </si>
  <si>
    <t>FRESUBIN 2 KCAL CREME VANILKA</t>
  </si>
  <si>
    <t>FRESUBIN 3,2 KCAL DRINK LÍSKOVÝ OŘÍŠEK</t>
  </si>
  <si>
    <t>FRESUBIN 3,2 KCAL DRINK VANILKA - KARAMEL</t>
  </si>
  <si>
    <t>Fresubin hepa 15x500ml</t>
  </si>
  <si>
    <t>NEPRO HP 500ml vanilková</t>
  </si>
  <si>
    <t xml:space="preserve">Novasource GI Advance </t>
  </si>
  <si>
    <t>1x500ml</t>
  </si>
  <si>
    <t>NUTRIDRINK COMPACT S PŘÍCHUTÍ KÁVY</t>
  </si>
  <si>
    <t>NUTRIDRINK COMPACT S PŘÍCHUTÍ VANILKOVOU</t>
  </si>
  <si>
    <t>NUTRIDRINK JUICE STYLE S PŘÍCHUTÍ ČERNÉHO RYBÍZU</t>
  </si>
  <si>
    <t>NUTRIDRINK JUICE STYLE S PŘÍCHUTÍ POMERANČOVOU</t>
  </si>
  <si>
    <t>NUTRIDRINK S PŘÍCHUTÍ BANÁNOVOU</t>
  </si>
  <si>
    <t>POR SOL 1X200ML</t>
  </si>
  <si>
    <t>NUTRIDRINK S PŘÍCHUTÍ JAHODOVOU</t>
  </si>
  <si>
    <t>NUTRISON</t>
  </si>
  <si>
    <t>Nutrison Advanced Diason 1000ml</t>
  </si>
  <si>
    <t>Nutrison Protein Intense 500ml</t>
  </si>
  <si>
    <t>NUTRISON PROTEIN PLUS MULTI FIBRE</t>
  </si>
  <si>
    <t>POR SOL 12X500ML</t>
  </si>
  <si>
    <t>Peptamen Intense 12x500ml</t>
  </si>
  <si>
    <t>PROSURE BANÁNOVÁ PŘÍCHUŤ</t>
  </si>
  <si>
    <t>PROSURE ČOKOLÁDOVÁ PŘÍCHUŤ</t>
  </si>
  <si>
    <t>PROSURE KÁVOVÁ PŘÍCHUŤ</t>
  </si>
  <si>
    <t>PROSURE PŘÍCHUŤ LESNÍHO OVOCE</t>
  </si>
  <si>
    <t>PROSURE VANILKOVÁ PŘÍCHUŤ</t>
  </si>
  <si>
    <t>PULMOCARE 500 ML PŘÍCHUŤ VANILKA</t>
  </si>
  <si>
    <t>OCTAPLAS LG</t>
  </si>
  <si>
    <t>45-70MG/ML INF SOL 1X200ML</t>
  </si>
  <si>
    <t>FANHDI</t>
  </si>
  <si>
    <t>100IU/ML INJ PSO LQF 1+1X10ML</t>
  </si>
  <si>
    <t>50IU/ML INJ PSO LQF 1+1X10ML</t>
  </si>
  <si>
    <t>BELOGENT KRÉM</t>
  </si>
  <si>
    <t>CRM 1X30GM</t>
  </si>
  <si>
    <t>BISEPTOL 120</t>
  </si>
  <si>
    <t>TBL 20X120MG</t>
  </si>
  <si>
    <t>COLISTIN ALVOGEN 1MIU - MIMOŘÁDNÝ DOVOZ</t>
  </si>
  <si>
    <t>INJ /INF PLV SOL/SOL 10</t>
  </si>
  <si>
    <t>DIFICLIR 200 MG</t>
  </si>
  <si>
    <t>POR TBL FLM 2X10X200MG</t>
  </si>
  <si>
    <t>FUCIDIN</t>
  </si>
  <si>
    <t>UNG 1X15GM 2%</t>
  </si>
  <si>
    <t>5MG/ML INF SOL 10X100ML</t>
  </si>
  <si>
    <t>OFLOXACINO ALTAN</t>
  </si>
  <si>
    <t>2MG/ML INF SOL 20X100ML</t>
  </si>
  <si>
    <t>TOBREX</t>
  </si>
  <si>
    <t>3MG/G OPH UNG 3,5G</t>
  </si>
  <si>
    <t>GTT OPH 5ML 3MG/1ML</t>
  </si>
  <si>
    <t>VORICONAZOLE FRESENIUS KABI</t>
  </si>
  <si>
    <t>200MG INF PLV SOL 1</t>
  </si>
  <si>
    <t>VORIKONAZOL ACCORDPHARMA</t>
  </si>
  <si>
    <t xml:space="preserve">ZAVICEFTA 2G/0,5G </t>
  </si>
  <si>
    <t>INF PLV CSL 10</t>
  </si>
  <si>
    <t>ECALTA 100 MG</t>
  </si>
  <si>
    <t>INF PLV CSL 100MG+30ML</t>
  </si>
  <si>
    <t>VORIKONAZOL SANDOZ 200 MG</t>
  </si>
  <si>
    <t>TBL FLM 14X200MG</t>
  </si>
  <si>
    <t>VORIKONAZOL SANDOZ 200 MG PRÁŠEK PRO INFUZNÍ ROZTO</t>
  </si>
  <si>
    <t>INF PLV SOL 1X200MG</t>
  </si>
  <si>
    <t>60</t>
  </si>
  <si>
    <t>URGENT: Oddělení urgentního příjmu</t>
  </si>
  <si>
    <t>6001</t>
  </si>
  <si>
    <t>URGENT: vedení klinického pracoviště</t>
  </si>
  <si>
    <t>6021</t>
  </si>
  <si>
    <t>URGENT: Antigenní odběrové centrum - testování zaměstnanců</t>
  </si>
  <si>
    <t>Test antigenní NADAL 20ks</t>
  </si>
  <si>
    <t>20 ks</t>
  </si>
  <si>
    <t>6022</t>
  </si>
  <si>
    <t>URGENT: ambulance</t>
  </si>
  <si>
    <t xml:space="preserve">ADENOCOR </t>
  </si>
  <si>
    <t>INJ SOL 6X2ML/6MG</t>
  </si>
  <si>
    <t>AERINAZE 2,5 MG/120 MG</t>
  </si>
  <si>
    <t>POR TBL RET 10</t>
  </si>
  <si>
    <t>BELOSALIC</t>
  </si>
  <si>
    <t>DRM SOL 1X50ML</t>
  </si>
  <si>
    <t>BERLE PODPAŽNÍ DURALOVÁ DPB 10</t>
  </si>
  <si>
    <t>VELIKOST STŘEDNÍ A DLOUHÁ NOSNOST 130 KG VYMĚKČENÁ RUKOJEŤ A PODPAŽNÍ NÁVLEK</t>
  </si>
  <si>
    <t>20MG/ML INJ SOL 5X1ML</t>
  </si>
  <si>
    <t>DICLOFENAC AL 50</t>
  </si>
  <si>
    <t>TBL OBD 20X50MG</t>
  </si>
  <si>
    <t>Dlaha pro fixaci prstů ruky</t>
  </si>
  <si>
    <t>DOLMINA 50</t>
  </si>
  <si>
    <t>TBL OBD 30X50MG</t>
  </si>
  <si>
    <t>DORSIFLEX</t>
  </si>
  <si>
    <t>EMLA</t>
  </si>
  <si>
    <t>25MG/G+25MG/G CRM 1X30G</t>
  </si>
  <si>
    <t>GUAJACURAN « 5 % INJ</t>
  </si>
  <si>
    <t>HELIDES 40 MG ENTEROSOLVENTNÍ TVRDÉ TOBOLKY</t>
  </si>
  <si>
    <t>POR CPS ETD 28X40MG</t>
  </si>
  <si>
    <t>IBALGIN RAPID</t>
  </si>
  <si>
    <t>400MG TBL FLM 12 I</t>
  </si>
  <si>
    <t>IBALGIN RAPIDCAPS</t>
  </si>
  <si>
    <t>400MG CPS MOL 30</t>
  </si>
  <si>
    <t>INF. NATRII CHLOR. ISOT. IMUNA</t>
  </si>
  <si>
    <t>9MG/ML INF SOL 10X500ML</t>
  </si>
  <si>
    <t>9MG/ML INF SOL 40X100ML</t>
  </si>
  <si>
    <t>9MG/ML INF SOL 18X250ML</t>
  </si>
  <si>
    <t>INJ PROCAINII CHLORATI 0,2% ARD 10x500ml</t>
  </si>
  <si>
    <t>2MG/ML INJ SOL 10X500ML</t>
  </si>
  <si>
    <t>KARDEGIC 0.5 G</t>
  </si>
  <si>
    <t>INJ PSO LQF 6+SOL</t>
  </si>
  <si>
    <t>KL SOL.ACIDI BORICI 3% 1000 g</t>
  </si>
  <si>
    <t>KL SOL.HYD.PEROX.3% 500G</t>
  </si>
  <si>
    <t>KL SOL.NOVIKOV 90G</t>
  </si>
  <si>
    <t>KL UNG.FOXOVA 100G</t>
  </si>
  <si>
    <t>KL UNG.FOXOVA 500G</t>
  </si>
  <si>
    <t>KL VASELINUM ALBUM, 50G</t>
  </si>
  <si>
    <t>KLACID 250</t>
  </si>
  <si>
    <t>TBL FLM 14X250MG</t>
  </si>
  <si>
    <t>KLACID SR</t>
  </si>
  <si>
    <t>500MG TBL RET 14 DOUBLE</t>
  </si>
  <si>
    <t>CPS 56X30MG</t>
  </si>
  <si>
    <t>LANZUL 15 MG</t>
  </si>
  <si>
    <t>POR CPS ETD 28X15MG</t>
  </si>
  <si>
    <t>500MG/ML INJ SOL 10X5ML</t>
  </si>
  <si>
    <t>MUSCORIL CPS</t>
  </si>
  <si>
    <t>POR CPS DUR 30X4MG</t>
  </si>
  <si>
    <t>MUSCORIL INJ</t>
  </si>
  <si>
    <t>INJ SOL 6X2ML/4MG</t>
  </si>
  <si>
    <t>NO-SPA</t>
  </si>
  <si>
    <t>POR TBL NOB 24X40MG</t>
  </si>
  <si>
    <t>ORTÉZA HLEZENNÍHO KLOUBU LÉČEBNÁ S DLAHAMI-III. A</t>
  </si>
  <si>
    <t>VELIKOST XXS,XS,S,M,L,XL,XXL,XXXL</t>
  </si>
  <si>
    <t>ORTÉZA KLAVIKULÁRNÍ PAN 2.05</t>
  </si>
  <si>
    <t>VELIKOST S,M,L,XL, UNIVERZÁLNÍ</t>
  </si>
  <si>
    <t>ORTÉZA KOLENNÍ FIXAČNÍ S FLEXÍ 20ST. PANOPFLEX</t>
  </si>
  <si>
    <t>TYP PAN 7.07,3 DLAHY,UNIVERZÁL</t>
  </si>
  <si>
    <t>ORTÉZA RAMENNÍHO KLOUBU UNIFIX PAN 2.02</t>
  </si>
  <si>
    <t>UNIVERZÁLNÍ PRO PRAVÉ A LEVÉ RAMENO</t>
  </si>
  <si>
    <t>PROTHIADEN 75</t>
  </si>
  <si>
    <t>TBL OBD 30X75MG</t>
  </si>
  <si>
    <t>RECOXA 15</t>
  </si>
  <si>
    <t>POR TBL NOB 30X15MG</t>
  </si>
  <si>
    <t>Těhotenský test PREGNANT 10 2ks</t>
  </si>
  <si>
    <t>TBL 30X25MG</t>
  </si>
  <si>
    <t>TETAVAX</t>
  </si>
  <si>
    <t>INJ SUS 1X0.5ML-STŘ.</t>
  </si>
  <si>
    <t>TRALGIT 100 INJ</t>
  </si>
  <si>
    <t>INJ SOL 5X2ML/100MG</t>
  </si>
  <si>
    <t>TRAMADOL KALCEKS</t>
  </si>
  <si>
    <t>50MG/ML INJ/INF SOL 5X2ML</t>
  </si>
  <si>
    <t>ULTRACOD</t>
  </si>
  <si>
    <t>VACTETA</t>
  </si>
  <si>
    <t>40IU/0,5ML INJ SUS 1X0,5ML</t>
  </si>
  <si>
    <t>VALETOL</t>
  </si>
  <si>
    <t>POR TBL NOB 12</t>
  </si>
  <si>
    <t>SOL 10X67.5ML</t>
  </si>
  <si>
    <t>2G INJ/INF PLV SOL 1</t>
  </si>
  <si>
    <t>6023</t>
  </si>
  <si>
    <t>URGENT: triážová ambulance - COVID-19</t>
  </si>
  <si>
    <t>6024</t>
  </si>
  <si>
    <t>URGENT: ambulance COVID-19</t>
  </si>
  <si>
    <t>Bamlanivimab</t>
  </si>
  <si>
    <t>700mg/20ml neregistrovaný přípravek</t>
  </si>
  <si>
    <t>Lepu antigenní test covid</t>
  </si>
  <si>
    <t xml:space="preserve">REGN-COV2 </t>
  </si>
  <si>
    <t>300MG/2.5ML neregistrovaný přípravek</t>
  </si>
  <si>
    <t>6025</t>
  </si>
  <si>
    <t>URGENT: LPS dospělá</t>
  </si>
  <si>
    <t>FLAMEXIN</t>
  </si>
  <si>
    <t>TBL 30X20MG</t>
  </si>
  <si>
    <t>6027</t>
  </si>
  <si>
    <t>URGENT: odběrový stan - COVID-19</t>
  </si>
  <si>
    <t>6029</t>
  </si>
  <si>
    <t>URGENT: emergency</t>
  </si>
  <si>
    <t>ANTICHOLIUM</t>
  </si>
  <si>
    <t>INJ SOL 5X5ML/2MG</t>
  </si>
  <si>
    <t>ATROVENT N</t>
  </si>
  <si>
    <t>INH SOL PSS200X20RG</t>
  </si>
  <si>
    <t>PLV 1X25GM</t>
  </si>
  <si>
    <t>DIAZEPAM DESITIN RECTAL TUBE</t>
  </si>
  <si>
    <t>ENM 5X2.5ML/5MG</t>
  </si>
  <si>
    <t>DICYNONE</t>
  </si>
  <si>
    <t>TBL 30x 500 mg</t>
  </si>
  <si>
    <t>EPANUTIN PARENTERAL</t>
  </si>
  <si>
    <t>250MG/5ML INJ SOL 5X5ML</t>
  </si>
  <si>
    <t>IR Inf.Glucosi 5% et ethanolum 96%</t>
  </si>
  <si>
    <t>500ml</t>
  </si>
  <si>
    <t>KL ROZTOK</t>
  </si>
  <si>
    <t>KL SOL.ACIDI BORICI 3% 500G</t>
  </si>
  <si>
    <t>KL UNG.LENIENS, 300G</t>
  </si>
  <si>
    <t>LIDOCAIN</t>
  </si>
  <si>
    <t>INJ 10X2ML 2%</t>
  </si>
  <si>
    <t>PARALEN EXTRA PROTI BOLESTI</t>
  </si>
  <si>
    <t>500MG/65MG TBL FLM 24</t>
  </si>
  <si>
    <t>Propanorm 35mg/10ml inj.10 x 10 ml/35mg</t>
  </si>
  <si>
    <t>INJ SIC 1X1GM+16ML</t>
  </si>
  <si>
    <t>SOMATOSTATIN EUMEDICA</t>
  </si>
  <si>
    <t>3MG INF PSO LQF 1+1ML</t>
  </si>
  <si>
    <t>INJ SOL 5X2ML (10rg)</t>
  </si>
  <si>
    <t>SUPRACAIN 4%</t>
  </si>
  <si>
    <t>CRM 1X60GM</t>
  </si>
  <si>
    <t>81</t>
  </si>
  <si>
    <t>Klinická hodnocení: Klinická hodnocení</t>
  </si>
  <si>
    <t>8148</t>
  </si>
  <si>
    <t>Klinická hodnocení: Lékárna</t>
  </si>
  <si>
    <t>0.9% W/V SODIUM CHLORIDE I.V. REF.3500390</t>
  </si>
  <si>
    <t>INF 1X500ML(PE)</t>
  </si>
  <si>
    <t>GLUCOSE 5 BRAUN (PLASCO LAHV.), REF. 3600010</t>
  </si>
  <si>
    <t>INF 1X500ML 5%</t>
  </si>
  <si>
    <t>INF 1X1000ML-PE</t>
  </si>
  <si>
    <t>GLUKÓZA 5 BRAUN, REF.349130</t>
  </si>
  <si>
    <t>INF 1X250ML-PE</t>
  </si>
  <si>
    <t>GLUKÓZA 5 BRAUN, REF.450074</t>
  </si>
  <si>
    <t>INF SOL 1X100ML-PE</t>
  </si>
  <si>
    <t>CHLORID SODNÝ 0.9% BRAUN, REF. 395120</t>
  </si>
  <si>
    <t>INFSOL1X100ML-PELAH</t>
  </si>
  <si>
    <t>CHLORID SODNY 0.9% BRAUN, REF.3500381</t>
  </si>
  <si>
    <t>INFSOL1X250ML-PELAH</t>
  </si>
  <si>
    <t>85</t>
  </si>
  <si>
    <t>Granty: Granty</t>
  </si>
  <si>
    <t>8562</t>
  </si>
  <si>
    <t>Grant: Mgr. Taťána Štosová, Ph.D. - MIKRO</t>
  </si>
  <si>
    <t>KL ETHANOLUM BENZ.DENAT. 4 kg</t>
  </si>
  <si>
    <t>UN 1170</t>
  </si>
  <si>
    <t>8568</t>
  </si>
  <si>
    <t>Grant: Prof. MUDr. Dagmar Pospíšilová, Ph.D. - DK</t>
  </si>
  <si>
    <t>DRM SOL 1X250MLX1MG/20MG/GM</t>
  </si>
  <si>
    <t>90</t>
  </si>
  <si>
    <t>HTS: Hospodářsko-technická střediska</t>
  </si>
  <si>
    <t>9001</t>
  </si>
  <si>
    <t>URE: Úsek ředitele</t>
  </si>
  <si>
    <t>PLV ADS 1X5GM</t>
  </si>
  <si>
    <t>9027</t>
  </si>
  <si>
    <t>ULP: Dárcovský konzultant</t>
  </si>
  <si>
    <t>Taffix nosní sprej 1g</t>
  </si>
  <si>
    <t>9051</t>
  </si>
  <si>
    <t>UHTS: Útvar hospodářsko - technické správy</t>
  </si>
  <si>
    <t>250MG TBL FLM 20</t>
  </si>
  <si>
    <t>IBALGIN 400</t>
  </si>
  <si>
    <t>400MG TBL FLM 36</t>
  </si>
  <si>
    <t>MAALOX</t>
  </si>
  <si>
    <t>CTB 40</t>
  </si>
  <si>
    <t>TRAUMACEL P 2G</t>
  </si>
  <si>
    <t>9071</t>
  </si>
  <si>
    <t>PEU: Personální úsek</t>
  </si>
  <si>
    <t>9081</t>
  </si>
  <si>
    <t>UIT: Úsek informačních technologií</t>
  </si>
  <si>
    <t>9091</t>
  </si>
  <si>
    <t>OBU: Obchodní úsek</t>
  </si>
  <si>
    <t>93</t>
  </si>
  <si>
    <t>SklOstProv: Sklady, ostatní provozy</t>
  </si>
  <si>
    <t>9301</t>
  </si>
  <si>
    <t>SklOstProv: Sklad ZPr (sled.rež. nákl.prac.)</t>
  </si>
  <si>
    <t>PARALEN GRIP CHŘIPKA A BOLEST</t>
  </si>
  <si>
    <t>500MG/25MG/5MG TBL FLM 12 I</t>
  </si>
  <si>
    <t>9305</t>
  </si>
  <si>
    <t>SklOstProv: Ostatní provozy,sklady,stěhovací četa</t>
  </si>
  <si>
    <t>NEO-ANGIN BEZ CUKRU</t>
  </si>
  <si>
    <t>TBL 24</t>
  </si>
  <si>
    <t>PARALEN GRIP HORKÝ NÁPOJ POMERANČ A ZÁZVOR</t>
  </si>
  <si>
    <t>500MG/10MG POR PLV SOL SCC 12</t>
  </si>
  <si>
    <t>TANTUM VERDE LEMON</t>
  </si>
  <si>
    <t>3MG PAS 20</t>
  </si>
  <si>
    <t>9308</t>
  </si>
  <si>
    <t>SklOstProv: Parková skupina</t>
  </si>
  <si>
    <t>94</t>
  </si>
  <si>
    <t>Prov. služby: Provozní služby</t>
  </si>
  <si>
    <t>9402</t>
  </si>
  <si>
    <t>Prov. služby: Provoz dopravy - sanitní - přev.FNOL</t>
  </si>
  <si>
    <t>9409</t>
  </si>
  <si>
    <t>Prov. služby: Údržba stavební</t>
  </si>
  <si>
    <t>9412</t>
  </si>
  <si>
    <t>Poro. služby: Provoz distribuce prádla</t>
  </si>
  <si>
    <t>95</t>
  </si>
  <si>
    <t>STRAV: Provoz stravování</t>
  </si>
  <si>
    <t>9501</t>
  </si>
  <si>
    <t>STRAV: Provoz stravování - ostatní stravování</t>
  </si>
  <si>
    <t>BEPANTHEN PLUS</t>
  </si>
  <si>
    <t>39 - OKPSY: Oddělení klinické psychologie</t>
  </si>
  <si>
    <t>3921 - OKPSY: ambulance - odborná poradna</t>
  </si>
  <si>
    <t>50115050 - obvazový materiál (Z502)</t>
  </si>
  <si>
    <t>50115060 - ZPr - ostatní (Z503)</t>
  </si>
  <si>
    <t>50115050</t>
  </si>
  <si>
    <t>obvazový materiál (Z502)</t>
  </si>
  <si>
    <t>ZB404</t>
  </si>
  <si>
    <t>NĂˇplast cosmos 8 cm x 1 m 5403353</t>
  </si>
  <si>
    <t>ZI558</t>
  </si>
  <si>
    <t>NĂˇplast curapor   7 x   5 cm 32912  (22120,  nĂˇhrada za cosmopor )</t>
  </si>
  <si>
    <t>ZA450</t>
  </si>
  <si>
    <t>NĂˇplast omniplast 1,25 cm x 9,1 m bal. Ăˇ 24 ks 9004520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</si>
  <si>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</si>
  <si>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</si>
  <si>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</si>
  <si>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</si>
  <si>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</si>
  <si>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</si>
  <si>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</si>
  <si>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</si>
  <si>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</si>
  <si>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</si>
  <si>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ZL790</t>
  </si>
  <si>
    <t>Obvaz sterilnĂ­ hotovĂ˝ ÄŤ. 3 A4101144</t>
  </si>
  <si>
    <t>ZM000</t>
  </si>
  <si>
    <t>Vata obvazovĂˇ sklĂˇdanĂˇ 50 g 1102323</t>
  </si>
  <si>
    <t>50115060</t>
  </si>
  <si>
    <t>ZPr - ostatní (Z503)</t>
  </si>
  <si>
    <t>ZB844</t>
  </si>
  <si>
    <t>Ĺ krtidlo Esmarch - pryĹľovĂ© obinadlo 60 x 1250 KVS 06125</t>
  </si>
  <si>
    <t>ZB006</t>
  </si>
  <si>
    <t>TeplomÄ›r digitĂˇlnĂ­ thermovalT/1050 basic 9250023 (9250391)</t>
  </si>
  <si>
    <t>50115020</t>
  </si>
  <si>
    <t>laboratorní diagnostika-LEK (Z501)</t>
  </si>
  <si>
    <t>DI464</t>
  </si>
  <si>
    <t>3953 Staphylococcus aureus subsp. aureus</t>
  </si>
  <si>
    <t>DI460</t>
  </si>
  <si>
    <t>3954 Escherichia coli</t>
  </si>
  <si>
    <t>DI462</t>
  </si>
  <si>
    <t>3955 Pseudomonas aeruginosa</t>
  </si>
  <si>
    <t>DE309</t>
  </si>
  <si>
    <t>3-Aminophenylboronic acid monohydrate 5g</t>
  </si>
  <si>
    <t>DI465</t>
  </si>
  <si>
    <t>4425 Streptococcus pyogenes</t>
  </si>
  <si>
    <t>DI459</t>
  </si>
  <si>
    <t>4501 Steptococcus pneumoniae</t>
  </si>
  <si>
    <t>DI467</t>
  </si>
  <si>
    <t>8432 Haemophilus influenzae</t>
  </si>
  <si>
    <t>DG223</t>
  </si>
  <si>
    <t>ACETON CISTY</t>
  </si>
  <si>
    <t>DF636</t>
  </si>
  <si>
    <t>ACETONITRILE LC-MS CHROMASOLV 1l</t>
  </si>
  <si>
    <t>DD224</t>
  </si>
  <si>
    <t>Adjustment solution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</si>
  <si>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</si>
  <si>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</si>
  <si>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</si>
  <si>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</si>
  <si>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</si>
  <si>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</si>
  <si>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DI740</t>
  </si>
  <si>
    <t>Allplex 2019-nCoV Assay</t>
  </si>
  <si>
    <t>DC629</t>
  </si>
  <si>
    <t>Allplex SARS-CoV-2 Variants II Assay, 100rcĂ­</t>
  </si>
  <si>
    <t>DI981</t>
  </si>
  <si>
    <t>Allplex SARS-CoV2-test</t>
  </si>
  <si>
    <t>DH546</t>
  </si>
  <si>
    <t>Allplexâ„˘ Respiratory Panel 1</t>
  </si>
  <si>
    <t>DC292</t>
  </si>
  <si>
    <t>Allplexâ„˘ Respiratory Panel 4 (SEEGENE)</t>
  </si>
  <si>
    <t>DD719</t>
  </si>
  <si>
    <t>alphaCUBE Entero 2.0</t>
  </si>
  <si>
    <t>DB241</t>
  </si>
  <si>
    <t>Altona RealStar Adenovirus PCR Kit 1.0 (96 reakcĂ­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</si>
  <si>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</si>
  <si>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</si>
  <si>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</si>
  <si>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</si>
  <si>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</si>
  <si>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</si>
  <si>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</si>
  <si>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</si>
  <si>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</si>
  <si>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</si>
  <si>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DC787</t>
  </si>
  <si>
    <t>AMIKACIN</t>
  </si>
  <si>
    <t>DC061</t>
  </si>
  <si>
    <t>AMOX+CLAVULINIC ACID 200 ks</t>
  </si>
  <si>
    <t>DC033</t>
  </si>
  <si>
    <t>AMOXI/CLAV 2/1XL 0,016-256ug/ml</t>
  </si>
  <si>
    <t>DA688</t>
  </si>
  <si>
    <t>Ampicillin (2ug), 200 ks</t>
  </si>
  <si>
    <t>DH593</t>
  </si>
  <si>
    <t>AMPICILLIN AM 256, (30 testĹŻ)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</si>
  <si>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</si>
  <si>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</si>
  <si>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</si>
  <si>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</si>
  <si>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</si>
  <si>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</si>
  <si>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</si>
  <si>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</si>
  <si>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DD851</t>
  </si>
  <si>
    <t>ANIDULAFUNGIN (30 testĹŻ)</t>
  </si>
  <si>
    <t>DF134</t>
  </si>
  <si>
    <t>Antigen Detection Kit  Nanjing Vazyme 20 testĹŻ - pacienti + stan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</si>
  <si>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</si>
  <si>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</si>
  <si>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</si>
  <si>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</si>
  <si>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</si>
  <si>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</si>
  <si>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DG328</t>
  </si>
  <si>
    <t>Anti-Salmonella O 5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</si>
  <si>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</si>
  <si>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</si>
  <si>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</si>
  <si>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</si>
  <si>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</si>
  <si>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</si>
  <si>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</si>
  <si>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</si>
  <si>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</si>
  <si>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</si>
  <si>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</si>
  <si>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</si>
  <si>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</si>
  <si>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</si>
  <si>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</si>
  <si>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</si>
  <si>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</si>
  <si>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</si>
  <si>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DA749</t>
  </si>
  <si>
    <t>Azithromycin AZ 256 (30 testĹŻ)</t>
  </si>
  <si>
    <t>DA594</t>
  </si>
  <si>
    <t>Aztreonam 50mg</t>
  </si>
  <si>
    <t>DC930</t>
  </si>
  <si>
    <t>BACTEC MGIT 960 SUPPLEMENT</t>
  </si>
  <si>
    <t>DC929</t>
  </si>
  <si>
    <t>BBL MGIT 7 ML</t>
  </si>
  <si>
    <t>DJ096</t>
  </si>
  <si>
    <t>BD MAX Exk TNA-2CSF/Stool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</si>
  <si>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</si>
  <si>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</si>
  <si>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</si>
  <si>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</si>
  <si>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</si>
  <si>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</si>
  <si>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DJ105</t>
  </si>
  <si>
    <t>BIOHIT SARS-CoV-2 Antigen Rapid Test Kit  25 testĹŻ</t>
  </si>
  <si>
    <t>DG643</t>
  </si>
  <si>
    <t>Bordetella parapertusis</t>
  </si>
  <si>
    <t>DG644</t>
  </si>
  <si>
    <t>Bordetella pertusis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</si>
  <si>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</si>
  <si>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</si>
  <si>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</si>
  <si>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</si>
  <si>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</si>
  <si>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</si>
  <si>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</si>
  <si>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</si>
  <si>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DI537</t>
  </si>
  <si>
    <t>Bosphore candida basic (50 reakcĂ­)</t>
  </si>
  <si>
    <t>DD720</t>
  </si>
  <si>
    <t>Bosphore HCV Genotyping kit v1, 25 rcĂ­</t>
  </si>
  <si>
    <t>DF518</t>
  </si>
  <si>
    <t>BR0055B ANAEROBIC INDICATOR 100 ks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</si>
  <si>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</si>
  <si>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</si>
  <si>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</si>
  <si>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</si>
  <si>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</si>
  <si>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</si>
  <si>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</si>
  <si>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</si>
  <si>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</si>
  <si>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</si>
  <si>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</si>
  <si>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</si>
  <si>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</si>
  <si>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</si>
  <si>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</si>
  <si>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</si>
  <si>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</si>
  <si>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</si>
  <si>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DB707</t>
  </si>
  <si>
    <t>CASEIN ACID HYDROLYSATE,TECHN.500g</t>
  </si>
  <si>
    <t>DE620</t>
  </si>
  <si>
    <t>Cefepime 30ug</t>
  </si>
  <si>
    <t>DB194</t>
  </si>
  <si>
    <t>Cefotaxim 5ug</t>
  </si>
  <si>
    <t>DA801</t>
  </si>
  <si>
    <t>CEFOTAXIME CT 256 (30 testĹŻ)</t>
  </si>
  <si>
    <t>DC817</t>
  </si>
  <si>
    <t>Cefotaxime CTL 32</t>
  </si>
  <si>
    <t>DC063</t>
  </si>
  <si>
    <t>CEFOXITIN</t>
  </si>
  <si>
    <t>DG953</t>
  </si>
  <si>
    <t>Cefoxitin FX 256 (30testĹŻ)</t>
  </si>
  <si>
    <t>DC819</t>
  </si>
  <si>
    <t>Ceftaroline  (30 testĹŻ)</t>
  </si>
  <si>
    <t>DC269</t>
  </si>
  <si>
    <t>CEFTAZIDIME</t>
  </si>
  <si>
    <t>DE603</t>
  </si>
  <si>
    <t>Ceftazidime + clavulanic acid 30+10 ug</t>
  </si>
  <si>
    <t>DA777</t>
  </si>
  <si>
    <t>Ceftazidime 10 Âµg</t>
  </si>
  <si>
    <t>DI329</t>
  </si>
  <si>
    <t>Ceftazidime-avibactam, 30 strips</t>
  </si>
  <si>
    <t>DC066</t>
  </si>
  <si>
    <t>CEFUROXIME ,200 ks</t>
  </si>
  <si>
    <t>DJ095</t>
  </si>
  <si>
    <t>CerTest VanR</t>
  </si>
  <si>
    <t>DC068</t>
  </si>
  <si>
    <t>CIPROFLOXACIN</t>
  </si>
  <si>
    <t>DC854</t>
  </si>
  <si>
    <t>Clarithromycin CH 256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</si>
  <si>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</si>
  <si>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</si>
  <si>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</si>
  <si>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</si>
  <si>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</si>
  <si>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</si>
  <si>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</si>
  <si>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</si>
  <si>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</si>
  <si>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</si>
  <si>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</si>
  <si>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</si>
  <si>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DE805</t>
  </si>
  <si>
    <t>COLOREX Candida</t>
  </si>
  <si>
    <t>DC923</t>
  </si>
  <si>
    <t>COLOREX MRSA</t>
  </si>
  <si>
    <t>DF154</t>
  </si>
  <si>
    <t>Colorex VRE</t>
  </si>
  <si>
    <t>DE988</t>
  </si>
  <si>
    <t>COLOREX Yersinia</t>
  </si>
  <si>
    <t>DA229</t>
  </si>
  <si>
    <t>Columbia /MacConkey agar 1/2p</t>
  </si>
  <si>
    <t>DC859</t>
  </si>
  <si>
    <t>COLUMBIA AGAR</t>
  </si>
  <si>
    <t>DA720</t>
  </si>
  <si>
    <t>Columbia agar with sheep blood</t>
  </si>
  <si>
    <t>DJ000</t>
  </si>
  <si>
    <t>Covid-19 Ag test 25 test</t>
  </si>
  <si>
    <t>DC793</t>
  </si>
  <si>
    <t>CoviDetect Assay COVID-19 Mutation N501Y Simplex</t>
  </si>
  <si>
    <t>DB974</t>
  </si>
  <si>
    <t>croBEE 201A Nucleaic Acid Extraction Kit</t>
  </si>
  <si>
    <t>DD597</t>
  </si>
  <si>
    <t>DC agar</t>
  </si>
  <si>
    <t>DH963</t>
  </si>
  <si>
    <t>Degommier Discolouring Solution Fluo-RAL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</si>
  <si>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</si>
  <si>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</si>
  <si>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</si>
  <si>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</si>
  <si>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</si>
  <si>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</si>
  <si>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</si>
  <si>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</si>
  <si>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DE974</t>
  </si>
  <si>
    <t>DropStand with DropStick RAL</t>
  </si>
  <si>
    <t>DF954</t>
  </si>
  <si>
    <t>Dryspot Pneumo Latex Test</t>
  </si>
  <si>
    <t>DF794</t>
  </si>
  <si>
    <t>E Coli mixture I+II+III</t>
  </si>
  <si>
    <t>DF796</t>
  </si>
  <si>
    <t>E Coli Mixture II (86+119+126)</t>
  </si>
  <si>
    <t>DF797</t>
  </si>
  <si>
    <t>E Coli Mixture III (125+126+128)</t>
  </si>
  <si>
    <t>DF798</t>
  </si>
  <si>
    <t>E Coli Mixture IV (114+12+142)</t>
  </si>
  <si>
    <t>DF513</t>
  </si>
  <si>
    <t>E.coli o124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</si>
  <si>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</si>
  <si>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</si>
  <si>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</si>
  <si>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</si>
  <si>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</si>
  <si>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</si>
  <si>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</si>
  <si>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</si>
  <si>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</si>
  <si>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</si>
  <si>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</si>
  <si>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</si>
  <si>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</si>
  <si>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</si>
  <si>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</si>
  <si>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</si>
  <si>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</si>
  <si>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</si>
  <si>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</si>
  <si>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</si>
  <si>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</si>
  <si>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</si>
  <si>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</si>
  <si>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</si>
  <si>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</si>
  <si>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</si>
  <si>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</si>
  <si>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</si>
  <si>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</si>
  <si>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</si>
  <si>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</si>
  <si>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</si>
  <si>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</si>
  <si>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</si>
  <si>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</si>
  <si>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</si>
  <si>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DA751</t>
  </si>
  <si>
    <t>ELITex Bicolor dubliniensis (Fumouze)</t>
  </si>
  <si>
    <t>DI993</t>
  </si>
  <si>
    <t>Enterovirus</t>
  </si>
  <si>
    <t>DG331</t>
  </si>
  <si>
    <t>Eryhromycin EM 256 (30 testĹŻ)</t>
  </si>
  <si>
    <t>DC071</t>
  </si>
  <si>
    <t>ERYTHROMYCIN</t>
  </si>
  <si>
    <t>DC034</t>
  </si>
  <si>
    <t>ETESTÂ® Piperacillin/Tazobactam</t>
  </si>
  <si>
    <t>DG393</t>
  </si>
  <si>
    <t>Ethanol 96%</t>
  </si>
  <si>
    <t>DB310</t>
  </si>
  <si>
    <t>Ethanolum benzino den. 4kg</t>
  </si>
  <si>
    <t>DH960</t>
  </si>
  <si>
    <t>Fixative Fluo-RAL</t>
  </si>
  <si>
    <t>DA152</t>
  </si>
  <si>
    <t>FLUCONAZOLE FL 256 WW F30 (30 testĹŻ)</t>
  </si>
  <si>
    <t>DI806</t>
  </si>
  <si>
    <t>Formic acid 98% ( 500ml)</t>
  </si>
  <si>
    <t>DG700</t>
  </si>
  <si>
    <t>Francisella tularensis 50 vyĹˇetĹ™.</t>
  </si>
  <si>
    <t>DB196</t>
  </si>
  <si>
    <t>Furantoin 100ug</t>
  </si>
  <si>
    <t>DC865</t>
  </si>
  <si>
    <t>Gas Pak Anaerob.systĂ©m sĂˇÄŤky</t>
  </si>
  <si>
    <t>DC383</t>
  </si>
  <si>
    <t>Gas Pak Campy Pouch system</t>
  </si>
  <si>
    <t>DJ028</t>
  </si>
  <si>
    <t>GeneProof Aspergillus PCR Kit ASP/ISEX/025</t>
  </si>
  <si>
    <t>DF739</t>
  </si>
  <si>
    <t>Geneproof Borrelia Burgdorferi 25 r</t>
  </si>
  <si>
    <t>DF770</t>
  </si>
  <si>
    <t>GeneProof Chlamydia trachomatis PCR kit</t>
  </si>
  <si>
    <t>DG614</t>
  </si>
  <si>
    <t>GeneProof Mycobacterium tbc PCR KIT</t>
  </si>
  <si>
    <t>DJ025</t>
  </si>
  <si>
    <t>GeneProof Mycobacterium tbc PCR KIT 100 r</t>
  </si>
  <si>
    <t>DG234</t>
  </si>
  <si>
    <t>Gentamicin GM 256</t>
  </si>
  <si>
    <t>DC891</t>
  </si>
  <si>
    <t>Gentamycin (10ug) 200ks</t>
  </si>
  <si>
    <t>DC860</t>
  </si>
  <si>
    <t>GO AGAR</t>
  </si>
  <si>
    <t>DC861</t>
  </si>
  <si>
    <t>GO AGAR S ATB</t>
  </si>
  <si>
    <t>DA312</t>
  </si>
  <si>
    <t>GO AGAR/GO agar s ATB(biplate)</t>
  </si>
  <si>
    <t>DA721</t>
  </si>
  <si>
    <t>Haemophilus Selective agar</t>
  </si>
  <si>
    <t>DE743</t>
  </si>
  <si>
    <t>Hajn (2 ml/zk.12x85 mm)(rovnÄ›)</t>
  </si>
  <si>
    <t>DB307</t>
  </si>
  <si>
    <t>HCV-genotype-FRT (55 reakcĂ­</t>
  </si>
  <si>
    <t>DG162</t>
  </si>
  <si>
    <t>HYDROXID DRASELNY P.A.</t>
  </si>
  <si>
    <t>DG163</t>
  </si>
  <si>
    <t>HYDROXID SODNY P.A. perliÄŤky</t>
  </si>
  <si>
    <t>DI598</t>
  </si>
  <si>
    <t>Chlamydia elisa IgA</t>
  </si>
  <si>
    <t>DI599</t>
  </si>
  <si>
    <t>Chlamydia elisa IgG</t>
  </si>
  <si>
    <t>DI600</t>
  </si>
  <si>
    <t>Chlamydia elisa IGM</t>
  </si>
  <si>
    <t>DG167</t>
  </si>
  <si>
    <t>CHLORID SODNY P.A.</t>
  </si>
  <si>
    <t>DH404</t>
  </si>
  <si>
    <t>Î±-Cyano-4-hydroxycinnamic acid</t>
  </si>
  <si>
    <t>DF337</t>
  </si>
  <si>
    <t>ID broth</t>
  </si>
  <si>
    <t>DD652</t>
  </si>
  <si>
    <t>ImersnĂ­ olej pro mikroskopii 500 ml OLYMPUS</t>
  </si>
  <si>
    <t>DB077</t>
  </si>
  <si>
    <t>IMIPENEM</t>
  </si>
  <si>
    <t>DF612</t>
  </si>
  <si>
    <t>IMMUNOQUICK S. Pneumoniae (moÄŤ, likvor)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</si>
  <si>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</si>
  <si>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</si>
  <si>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</si>
  <si>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</si>
  <si>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</si>
  <si>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</si>
  <si>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</si>
  <si>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</si>
  <si>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</si>
  <si>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</si>
  <si>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DE766</t>
  </si>
  <si>
    <t>Karbolxylol - parazitologie</t>
  </si>
  <si>
    <t>DE403</t>
  </si>
  <si>
    <t>Karboxylol</t>
  </si>
  <si>
    <t>DG145</t>
  </si>
  <si>
    <t>kyselina CHLOROVODĂŤKOVĂ 35% P.A.</t>
  </si>
  <si>
    <t>DC370</t>
  </si>
  <si>
    <t>Lactophenol blue solution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</si>
  <si>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</si>
  <si>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</si>
  <si>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</si>
  <si>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</si>
  <si>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</si>
  <si>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</si>
  <si>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LEPU COVID-19 Ag, 25 testĹŻ - pacienti + stan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</si>
  <si>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</si>
  <si>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</si>
  <si>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</si>
  <si>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</si>
  <si>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</si>
  <si>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</si>
  <si>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</si>
  <si>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</si>
  <si>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</si>
  <si>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</si>
  <si>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</si>
  <si>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</si>
  <si>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</si>
  <si>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</si>
  <si>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</si>
  <si>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</si>
  <si>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DF923</t>
  </si>
  <si>
    <t>LIAISON Control SARS-CoV-2 S1/S2 IgG</t>
  </si>
  <si>
    <t>DB585</t>
  </si>
  <si>
    <t>Liaison HSV 1+2 IgG</t>
  </si>
  <si>
    <t>DB624</t>
  </si>
  <si>
    <t>Liaison HSV 1+2 IgM</t>
  </si>
  <si>
    <t>DA087</t>
  </si>
  <si>
    <t>Liaison MCP-IgG</t>
  </si>
  <si>
    <t>DA088</t>
  </si>
  <si>
    <t>Liaison MCP-IgM</t>
  </si>
  <si>
    <t>DI898</t>
  </si>
  <si>
    <t>Liaison SARS-CoV-2 IgM</t>
  </si>
  <si>
    <t>DI899</t>
  </si>
  <si>
    <t>Liaison SARS-CoV-2 IgM control</t>
  </si>
  <si>
    <t>DF924</t>
  </si>
  <si>
    <t>LIAISON SARS-CoV-2 S1/S2 IgG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</si>
  <si>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</si>
  <si>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</si>
  <si>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</si>
  <si>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</si>
  <si>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</si>
  <si>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</si>
  <si>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</si>
  <si>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</si>
  <si>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</si>
  <si>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</si>
  <si>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</si>
  <si>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</si>
  <si>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</si>
  <si>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</si>
  <si>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</si>
  <si>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</si>
  <si>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</si>
  <si>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</si>
  <si>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</si>
  <si>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</si>
  <si>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</si>
  <si>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</si>
  <si>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</si>
  <si>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</si>
  <si>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</si>
  <si>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</si>
  <si>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</si>
  <si>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</si>
  <si>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</si>
  <si>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</si>
  <si>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</si>
  <si>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</si>
  <si>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</si>
  <si>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</si>
  <si>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</si>
  <si>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</si>
  <si>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</si>
  <si>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</si>
  <si>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</si>
  <si>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</si>
  <si>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</si>
  <si>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</si>
  <si>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</si>
  <si>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</si>
  <si>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</si>
  <si>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</si>
  <si>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</si>
  <si>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</si>
  <si>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</si>
  <si>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</si>
  <si>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</si>
  <si>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</si>
  <si>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</si>
  <si>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</si>
  <si>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</si>
  <si>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</si>
  <si>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</si>
  <si>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</si>
  <si>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</si>
  <si>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</si>
  <si>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</si>
  <si>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</si>
  <si>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</si>
  <si>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</si>
  <si>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</si>
  <si>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</si>
  <si>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</si>
  <si>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</si>
  <si>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</si>
  <si>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</si>
  <si>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</si>
  <si>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</si>
  <si>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</si>
  <si>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</si>
  <si>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</si>
  <si>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</si>
  <si>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DI756</t>
  </si>
  <si>
    <t>Liferiver</t>
  </si>
  <si>
    <t>DI920</t>
  </si>
  <si>
    <t>DC540</t>
  </si>
  <si>
    <t>Linezolid 10ug (balenĂ­ 4x50</t>
  </si>
  <si>
    <t>DA779</t>
  </si>
  <si>
    <t>LINEZOLID LZ 256 (30 testĹŻ)</t>
  </si>
  <si>
    <t>DA405</t>
  </si>
  <si>
    <t>Liqui - NOX</t>
  </si>
  <si>
    <t>LITUO COVID-19 Ag, 25 testĹŻ - pacienti + stan</t>
  </si>
  <si>
    <t>LITUO COVID-19 Antigen test, 25 testĹŻ - pacienti + stan</t>
  </si>
  <si>
    <t>DF572</t>
  </si>
  <si>
    <t>MacConkey agar</t>
  </si>
  <si>
    <t>DB129</t>
  </si>
  <si>
    <t>MacConkey/DC agar 1/2p</t>
  </si>
  <si>
    <t>DD779</t>
  </si>
  <si>
    <t>MAKROPANEL 16 16*3 ML</t>
  </si>
  <si>
    <t>DE765</t>
  </si>
  <si>
    <t>MalachitovĂˇ zeleĹ - parazitologie</t>
  </si>
  <si>
    <t>DD852</t>
  </si>
  <si>
    <t>Meropenem 4x50</t>
  </si>
  <si>
    <t>DB470</t>
  </si>
  <si>
    <t>Metronidazole MZH 256 (30 testĹŻ)</t>
  </si>
  <si>
    <t>DF840</t>
  </si>
  <si>
    <t>MGIT TB IDENTIFICATION TEST</t>
  </si>
  <si>
    <t>DD642</t>
  </si>
  <si>
    <t>Mikafungin</t>
  </si>
  <si>
    <t>DE708</t>
  </si>
  <si>
    <t>MIU</t>
  </si>
  <si>
    <t>DF805</t>
  </si>
  <si>
    <t>Monovalent E coli (0126:B16)</t>
  </si>
  <si>
    <t>DF804</t>
  </si>
  <si>
    <t>Monovalent E Coli (0127:B8)</t>
  </si>
  <si>
    <t>DF807</t>
  </si>
  <si>
    <t>Monovalent E Coli (0142:K86)</t>
  </si>
  <si>
    <t>DF800</t>
  </si>
  <si>
    <t>Monovalent E Coli (055:B5)</t>
  </si>
  <si>
    <t>DF802</t>
  </si>
  <si>
    <t>Monovalent E Coli (086:B7)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</si>
  <si>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</si>
  <si>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</si>
  <si>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</si>
  <si>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</si>
  <si>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</si>
  <si>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</si>
  <si>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</si>
  <si>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</si>
  <si>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</si>
  <si>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</si>
  <si>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</si>
  <si>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</si>
  <si>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</si>
  <si>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</si>
  <si>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</si>
  <si>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</si>
  <si>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</si>
  <si>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</si>
  <si>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</si>
  <si>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</si>
  <si>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DJ029</t>
  </si>
  <si>
    <t>NG-Test CARBA 5 (KPC,OXA,VIM, IMP,NDM)</t>
  </si>
  <si>
    <t>DF626</t>
  </si>
  <si>
    <t>Nitrocefin - diagnostics (50 prouĹľkĹŻ )</t>
  </si>
  <si>
    <t>DD183</t>
  </si>
  <si>
    <t>NMIC-402</t>
  </si>
  <si>
    <t>DI979</t>
  </si>
  <si>
    <t>Nucleic Acid Extraction Kit â€“ 32 testĹŻ</t>
  </si>
  <si>
    <t>DI831</t>
  </si>
  <si>
    <t>NX-48 Viral NA Kit (48 testĹŻ)</t>
  </si>
  <si>
    <t>DI789</t>
  </si>
  <si>
    <t>NX-48 Viral NA Kit (96 testĹŻ)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</si>
  <si>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</si>
  <si>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</si>
  <si>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</si>
  <si>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</si>
  <si>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</si>
  <si>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</si>
  <si>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</si>
  <si>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</si>
  <si>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</si>
  <si>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</si>
  <si>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</si>
  <si>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</si>
  <si>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</si>
  <si>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</si>
  <si>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</si>
  <si>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</si>
  <si>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</si>
  <si>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</si>
  <si>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</si>
  <si>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</si>
  <si>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DG332</t>
  </si>
  <si>
    <t>Posaconazole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</si>
  <si>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</si>
  <si>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</si>
  <si>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</si>
  <si>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</si>
  <si>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</si>
  <si>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</si>
  <si>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</si>
  <si>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Pufr.fyziologickĂ˝ roztok 2ml</t>
  </si>
  <si>
    <t>DH680</t>
  </si>
  <si>
    <t>QI Calibrator kit MGIT</t>
  </si>
  <si>
    <t>DI550</t>
  </si>
  <si>
    <t>QI Xpert HBV Viral Load</t>
  </si>
  <si>
    <t>DC792</t>
  </si>
  <si>
    <t>QIAamp DNA Mini Kit (250), QIAgen</t>
  </si>
  <si>
    <t>DB862</t>
  </si>
  <si>
    <t>QIAamp Viral RNA Mini Kit (50), QIAgen</t>
  </si>
  <si>
    <t>DI727</t>
  </si>
  <si>
    <t>QIAGEN Proteinase K 10ml pro MIK</t>
  </si>
  <si>
    <t>DE703</t>
  </si>
  <si>
    <t>RĂ˝ĹľovĂ˝ agar</t>
  </si>
  <si>
    <t>DH731</t>
  </si>
  <si>
    <t>REALQUALITY RS-HHV 8</t>
  </si>
  <si>
    <t>DF524</t>
  </si>
  <si>
    <t>RealStar HEV RT-PCR Kit (48 reakcĂ­)</t>
  </si>
  <si>
    <t>DF525</t>
  </si>
  <si>
    <t>RealStar JCV PCR kit 1.0 (96reakcĂ­)</t>
  </si>
  <si>
    <t>DG892</t>
  </si>
  <si>
    <t>RealStar Parvovirus B19 PCR Kit 1.0, 96reakcĂ­ (Altona)</t>
  </si>
  <si>
    <t>DH203</t>
  </si>
  <si>
    <t>Reverta - L</t>
  </si>
  <si>
    <t>DC556</t>
  </si>
  <si>
    <t>Rifampicin 5ug (balenĂ­ 4x50)</t>
  </si>
  <si>
    <t>DI422</t>
  </si>
  <si>
    <t>RotaAdenoNoro</t>
  </si>
  <si>
    <t>DF898</t>
  </si>
  <si>
    <t>RPMI agar (PM)</t>
  </si>
  <si>
    <t>DD704</t>
  </si>
  <si>
    <t>S.enteritidis- antigen H susp.(ENH)</t>
  </si>
  <si>
    <t>DD703</t>
  </si>
  <si>
    <t>S.paratyphi-antigen 0 susp.(BO)</t>
  </si>
  <si>
    <t>DE576</t>
  </si>
  <si>
    <t>S.SALMO AGGL.O.MONO 9</t>
  </si>
  <si>
    <t>DF426</t>
  </si>
  <si>
    <t>S.SALMO ANTI H 7</t>
  </si>
  <si>
    <t>DF465</t>
  </si>
  <si>
    <t>S.SALMO ANTI H:gm</t>
  </si>
  <si>
    <t>DG676</t>
  </si>
  <si>
    <t>S.Salmo Mixture HL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</si>
  <si>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</si>
  <si>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</si>
  <si>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</si>
  <si>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</si>
  <si>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</si>
  <si>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</si>
  <si>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</si>
  <si>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</si>
  <si>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</si>
  <si>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</si>
  <si>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</si>
  <si>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</si>
  <si>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</si>
  <si>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</si>
  <si>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</si>
  <si>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</si>
  <si>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DA161</t>
  </si>
  <si>
    <t>Sabouraud Dextrose agar s CMP a CHM (ĹˇikmĂ˝)</t>
  </si>
  <si>
    <t>DC053</t>
  </si>
  <si>
    <t>SACKY 160X200 200KS</t>
  </si>
  <si>
    <t>DB982</t>
  </si>
  <si>
    <t>SACKY 250*300 200KS VC. KAT</t>
  </si>
  <si>
    <t>DC054</t>
  </si>
  <si>
    <t>SACKY MALĂ‰ PRO CAMPYLOB.</t>
  </si>
  <si>
    <t>DG405</t>
  </si>
  <si>
    <t>Salmo.monovalent O:6,7,8</t>
  </si>
  <si>
    <t>DD782</t>
  </si>
  <si>
    <t>SALMO.PARA-B.SUSP.H (BH)</t>
  </si>
  <si>
    <t>DH170</t>
  </si>
  <si>
    <t>Salmonella (mix eh+ enx)</t>
  </si>
  <si>
    <t>DH183</t>
  </si>
  <si>
    <t>Salmonella H Z10</t>
  </si>
  <si>
    <t>DF428</t>
  </si>
  <si>
    <t>Salmonella, Monovalent H Antisera</t>
  </si>
  <si>
    <t>DJ050</t>
  </si>
  <si>
    <t>SARS-CoV-2 Variants I assay</t>
  </si>
  <si>
    <t>DD600</t>
  </si>
  <si>
    <t>SelenitovĂ˝ bujon (5ml)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</si>
  <si>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</si>
  <si>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</si>
  <si>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</si>
  <si>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</si>
  <si>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</si>
  <si>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</si>
  <si>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</si>
  <si>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</si>
  <si>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</si>
  <si>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</si>
  <si>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</si>
  <si>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</si>
  <si>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</si>
  <si>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</si>
  <si>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DE762</t>
  </si>
  <si>
    <t>Setup Clean</t>
  </si>
  <si>
    <t>DE706</t>
  </si>
  <si>
    <t>Simons citrĂˇt</t>
  </si>
  <si>
    <t>DC754</t>
  </si>
  <si>
    <t>SIRAN ZINECNATY 7H2O P.A.</t>
  </si>
  <si>
    <t>DG222</t>
  </si>
  <si>
    <t>SOLACRYL BMX, 1000 ML</t>
  </si>
  <si>
    <t>DD358</t>
  </si>
  <si>
    <t>SOUPRAVA LISTERIOZA PA</t>
  </si>
  <si>
    <t>DD300</t>
  </si>
  <si>
    <t>STAPHAUREX PLUS</t>
  </si>
  <si>
    <t>DI425</t>
  </si>
  <si>
    <t>suspenznĂ­ mĂ©dium pro MIC</t>
  </si>
  <si>
    <t>DD468</t>
  </si>
  <si>
    <t>Termi-DNA-Tor</t>
  </si>
  <si>
    <t>DC081</t>
  </si>
  <si>
    <t>TETRACYCLIN  (30IU)</t>
  </si>
  <si>
    <t>DA750</t>
  </si>
  <si>
    <t>Tetracycline TC 256 (30 testĹŻ)</t>
  </si>
  <si>
    <t>DH964</t>
  </si>
  <si>
    <t>Thiazine Red Fluo-RAL</t>
  </si>
  <si>
    <t>DC017</t>
  </si>
  <si>
    <t>ThioglykolĂˇtovĂ˝ bujon</t>
  </si>
  <si>
    <t>DH527</t>
  </si>
  <si>
    <t>TIGECYCLINE   15 ug (bal.=4x50)</t>
  </si>
  <si>
    <t>DE394</t>
  </si>
  <si>
    <t>Tigecycline TGC 256 (30 testĹŻ)</t>
  </si>
  <si>
    <t>DI517</t>
  </si>
  <si>
    <t>Tobramycin TM 256</t>
  </si>
  <si>
    <t>DD667</t>
  </si>
  <si>
    <t>Tobramycine sulfate 500 mg</t>
  </si>
  <si>
    <t>DH543</t>
  </si>
  <si>
    <t>TrifluoroctovĂˇ kyselina 99%, 100 ml</t>
  </si>
  <si>
    <t>DE768</t>
  </si>
  <si>
    <t>Trichrom (100ml)</t>
  </si>
  <si>
    <t>DC082</t>
  </si>
  <si>
    <t>TRIMETHOPRIME-SULFAM (1,25+23,75)</t>
  </si>
  <si>
    <t>DE583</t>
  </si>
  <si>
    <t>V.cholerae polyv. 01, 1 ml</t>
  </si>
  <si>
    <t>DC862</t>
  </si>
  <si>
    <t>VAJECNA PUDA L-J</t>
  </si>
  <si>
    <t>DC863</t>
  </si>
  <si>
    <t>VAJECNA PUDA OGAWA</t>
  </si>
  <si>
    <t>DA778</t>
  </si>
  <si>
    <t>VANCOMICINA VA 256 (30 testĹŻ)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</si>
  <si>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</si>
  <si>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</si>
  <si>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</si>
  <si>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</si>
  <si>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</si>
  <si>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</si>
  <si>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</si>
  <si>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testĹŻ)</t>
  </si>
  <si>
    <t>DC989</t>
  </si>
  <si>
    <t>WELLCOGEN BACTERIAL ANTI</t>
  </si>
  <si>
    <t>DF416</t>
  </si>
  <si>
    <t>Wellcolex colour Shigella</t>
  </si>
  <si>
    <t>DD084</t>
  </si>
  <si>
    <t>XPERT HCV VIRAL LOAD</t>
  </si>
  <si>
    <t>DE176</t>
  </si>
  <si>
    <t>Xpert Xpress FLU/RSV 10 testĹŻ</t>
  </si>
  <si>
    <t>DG564</t>
  </si>
  <si>
    <t>Xpert Xpress SARS-CoV-2 /Flu / RSV  test</t>
  </si>
  <si>
    <t>DI792</t>
  </si>
  <si>
    <t>Xpert Xpress SARS-CoV-2 test                   10 testĹŻ</t>
  </si>
  <si>
    <t>DG224</t>
  </si>
  <si>
    <t>XYLEN CISTY</t>
  </si>
  <si>
    <t>DA144</t>
  </si>
  <si>
    <t>Yersinia Polyvalent Antiserum 03 (2 ml)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</si>
  <si>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</si>
  <si>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</si>
  <si>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</si>
  <si>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</si>
  <si>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</si>
  <si>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50115040</t>
  </si>
  <si>
    <t>laboratorní materiál (Z505)</t>
  </si>
  <si>
    <t>ZT350</t>
  </si>
  <si>
    <t>DestiÄŤka Ĺ™edĂ­cĂ­ k  analyzĂˇtoru DYNEX ELISA, 96 jamek, 2 ml, bal. Ăˇ 50 ks ZG 0202-0101-3</t>
  </si>
  <si>
    <t>ZC042</t>
  </si>
  <si>
    <t>KĂˇdinka vysokĂˇ sklo 600 ml VTRB632417012600</t>
  </si>
  <si>
    <t>ZB829</t>
  </si>
  <si>
    <t>KliÄŤka bakteriologickĂˇ 1,5 mm Mir.03</t>
  </si>
  <si>
    <t>ZB828</t>
  </si>
  <si>
    <t>KliÄŤka bakteriologickĂˇ 3,0 mm Mir.05</t>
  </si>
  <si>
    <t>ZE719</t>
  </si>
  <si>
    <t>Ĺ piÄŤka pipetovacĂ­ 0.5-10ul bĂ­lĂˇ bal. Ăˇ 1000 ks (BUN001P-BP) 5130010</t>
  </si>
  <si>
    <t>ZG352</t>
  </si>
  <si>
    <t>Ĺ piÄŤka pipetovacĂ­ 0.5-20 ul nesterilnĂ­ bez filtru bal. Ăˇ 1000 ks BUN001E-BP</t>
  </si>
  <si>
    <t>Ĺ piÄŤka pipetovacĂ­ 0.5-20 ul nesterilnĂ­ bez filtru bal. Ăˇ 1000 ks BUN001E-BP - vĂ˝padek, dostupnĂ© 2022</t>
  </si>
  <si>
    <t>Ĺ piÄŤka pipetovacĂ­ 0.5-20 ul nesterilnĂ­ bez filtru bal. Ăˇ 1000 ks BUN001E-MR</t>
  </si>
  <si>
    <t>ZT043</t>
  </si>
  <si>
    <t>Ĺ piÄŤka pipetovacĂ­ AHN myTip FT 0,1-10 Âµl  XL, clear, sterile, 10 x  96 tips bal. Ăˇ 960 ks 2-063-P5-0</t>
  </si>
  <si>
    <t>ZT044</t>
  </si>
  <si>
    <t>Ĺ piÄŤka pipetovacĂ­ AHN myTip FT 100-1000 Âµl, clear, sterile, 8 x  96 tips bal. Ăˇ 768 ks 2-203-P4-0</t>
  </si>
  <si>
    <t>ZB290</t>
  </si>
  <si>
    <t>Ĺ piÄŤka pipetovacĂ­ bez filtru, 2 - 200 ÎĽl, transparentnĂ­, dĂ©lka ĹˇpiÄŤky 51 mm, PCR testedt, bez DNA, DNĂˇzy/RNĂˇzy, bez pyrogenĹŻ), nesterilnĂ­, bal. Ăˇ 1000 ks 200 ÎĽl 51 mm transparentnĂ­ 70.3030 - krĂˇcenĂ­</t>
  </si>
  <si>
    <t>ZA768</t>
  </si>
  <si>
    <t>Ĺ piÄŤka pipetovacĂ­ epDualfilter Tips 0,1-10 ul S bal. Ăˇ 960 ks 0030077504</t>
  </si>
  <si>
    <t>ZC650</t>
  </si>
  <si>
    <t>Ĺ piÄŤka pipetovacĂ­ epDualfilter Tips 2,0-20 ul bal. Ăˇ 960 ks (0030077539) 0030078535</t>
  </si>
  <si>
    <t>ZD637</t>
  </si>
  <si>
    <t>ZC614</t>
  </si>
  <si>
    <t>Ĺ piÄŤka pipetovacĂ­ epDualfilter Tips 200 ul bal. Ăˇ 960 ks (0030077555) 0030078551</t>
  </si>
  <si>
    <t>ZD638</t>
  </si>
  <si>
    <t>ZT348</t>
  </si>
  <si>
    <t>Ĺ piÄŤka pipetovacĂ­ Euroimmun Analyzer I. conductive k  analyzĂˇtoru DYNEX ELISA, bez filtru, 1100 ÎĽl, 10 x 96 ks ZG 0202-0110-1</t>
  </si>
  <si>
    <t>ZT349</t>
  </si>
  <si>
    <t>Ĺ piÄŤka pipetovacĂ­ Euroimmun Analyzer I. conductive, k  analyzĂˇtoru DYNEX ELISA, bez filtru, 300 ÎĽl, 10 x 96 ks ZG 0201-0118-1</t>
  </si>
  <si>
    <t>Ĺ piÄŤka pipetovacĂ­ Euroimmun Analyzer I. conductive, k  analyzĂˇtoru DYNEX ELISA, bez filtru, 300 ÎĽl, 10 x 96 ks ZG 0202-0118-1</t>
  </si>
  <si>
    <t>ZT468</t>
  </si>
  <si>
    <t>Ĺ piÄŤka pipetovacĂ­ Microlit, k pipetĂˇm Eppendorf a Brand,  s filtrem 100 - 1000 Âµl, box,  bal. Ăˇ 96 ks TPB-MT/1000/96</t>
  </si>
  <si>
    <t>ZC008</t>
  </si>
  <si>
    <t>Ĺ piÄŤka pipetovacĂ­ modrĂˇ typ Gilson 200-1000ul bal. Ăˇ 1000 ks BSR 067</t>
  </si>
  <si>
    <t>ZT039</t>
  </si>
  <si>
    <t>Ĺ piÄŤka pipetovacĂ­ s filtrem 100Âµl AeroGardâ„˘ Aerosol-Barrier Filter Tips, Clear, Sterile, 96/Hinged Lid Rack, 10 Racks/Packe NEW TIP bal. Ăˇ 960 ks BAN0212-MRS - nahrazuje ZT041</t>
  </si>
  <si>
    <t>ZT038</t>
  </si>
  <si>
    <t>Ĺ piÄŤka pipetovacĂ­ s filtrem 100Âµl AeroGardâ„˘ Aerosol-Barrier Filter Tips, Clear, Sterile, 96/Hinged Lid Rack, 10 Racks/Packe NEW TIPl bal. Ăˇ 960 ks BAN001B-MRS</t>
  </si>
  <si>
    <t>ZM992</t>
  </si>
  <si>
    <t>Ĺ piÄŤka pipetovacĂ­ s filtrem 100ul bal. Ăˇ 960 ks (732-0523) 732-0523</t>
  </si>
  <si>
    <t>ZC860</t>
  </si>
  <si>
    <t>Ĺ piÄŤka pipetovacĂ­ s filtrem 1250Âµl AeroGardâ„˘ Aerosol-Barrier Filter Tip, Clear, Sterile, 96/Hinged Lid Rack, 8 Racks/Packe  TIP bal. Ăˇ 768 ks BAN125XL-MRS</t>
  </si>
  <si>
    <t>ZD061</t>
  </si>
  <si>
    <t>Ĺ piÄŤka pipetovacĂ­ s filtrem 5-100ul typ EPPENDORF bal. Ăˇ 960 ks 9502</t>
  </si>
  <si>
    <t>ZT805</t>
  </si>
  <si>
    <t>Ĺ piÄŤka pipetovacĂ­ s filtrem Opentrons, pro robotickou stanici OT-2, 200Âµl, rack, bal. Ăˇ 96 x 10 ks OT-FT0200-NS-96-MH</t>
  </si>
  <si>
    <t>ZT804</t>
  </si>
  <si>
    <t>Ĺ piÄŤka pipetovacĂ­ s filtrem Opentrons, pro robotickou stanici OT-2, 20Âµl, rack, bal. Ăˇ 96 x 10 ks OT-FT0020-NS-96-MH</t>
  </si>
  <si>
    <t>ZC378</t>
  </si>
  <si>
    <t>Ĺ piÄŤka pipetovacĂ­ s filtrem SSNC filtertips 0,5 - 10 ul type bal. Ăˇ 768 ks B95010</t>
  </si>
  <si>
    <t>ZL715</t>
  </si>
  <si>
    <t>Ĺ piÄŤka pipetovacĂ­ s filtrem SSNC filtertips 0,5 - 10 ul type bal. Ăˇ 768 ks B95010 - dlohodobĂ˝ vĂ˝padek do 5/2021</t>
  </si>
  <si>
    <t>Ĺ piÄŤka pipetovacĂ­ SARSTEDT 200 Âµl bezbarvĂˇ typ A bal. Ăˇ 1000 ks 70.3030</t>
  </si>
  <si>
    <t>Ĺ piÄŤka pipetovacĂ­ SARSTEDT 200 Âµl bezbarvĂˇ typ A bal. Ăˇ 1000 ks 70.3030 - krĂˇcenĂ­ zboĹľĂ­</t>
  </si>
  <si>
    <t>ZT004</t>
  </si>
  <si>
    <t>Ĺ piÄŤka pipetovacĂ­ Tip One Pipette Filter TIPS 0,1-10ul 10 x 96, rack,sterilnĂ­ bal Ăˇ 960 ks S1121-3810</t>
  </si>
  <si>
    <t>ZT005</t>
  </si>
  <si>
    <t>Ĺ piÄŤka pipetovacĂ­ Tip One Pipette Filter TIPS 0,1-10ul XL 10 x 96, rack,sterilnĂ­ bal Ăˇ 960 ks S1120-3810</t>
  </si>
  <si>
    <t>ZT006</t>
  </si>
  <si>
    <t>Ĺ piÄŤka pipetovacĂ­ Tip One Pipette Filter TIPS 100-1000ul 10 x 96, rack,sterilnĂ­ bal Ăˇ 960 ks S1126-7810</t>
  </si>
  <si>
    <t>ZT007</t>
  </si>
  <si>
    <t>Ĺ piÄŤka pipetovacĂ­ Tip One Pipette Filter TIPS 1-200ul  10 x 96, rack,sterilnĂ­ bal Ăˇ 960 ks S1120-8810</t>
  </si>
  <si>
    <t>ZB070</t>
  </si>
  <si>
    <t>Ĺ piÄŤky s filtrem filtr tips 1000ul bal. Ăˇ 1024 990352</t>
  </si>
  <si>
    <t>ZC592</t>
  </si>
  <si>
    <t>Mikrozkumavka eppendorf 0,5 ml bal. Ăˇ 1000 ks K001298</t>
  </si>
  <si>
    <t>ZD127</t>
  </si>
  <si>
    <t>ZB426</t>
  </si>
  <si>
    <t>Mikrozkumavka eppendorf 1,5 ml bal. Ăˇ 500 ks BSA 0220</t>
  </si>
  <si>
    <t>ZC292</t>
  </si>
  <si>
    <t>Mikrozkumavka eppendorf 1,5 ml bal. Ăˇ 500 ks FLME23053</t>
  </si>
  <si>
    <t>ZD868</t>
  </si>
  <si>
    <t>ZL972</t>
  </si>
  <si>
    <t>Mikrozkumavka PCR 0,2 ml s plochĂ˝m vĂ­ÄŤkem single tubes bal. Ăˇ 1000 ks quagen FG-021F</t>
  </si>
  <si>
    <t>ZA740</t>
  </si>
  <si>
    <t>Miska petri UH 90 mm bal. Ăˇ 480 ks 400974</t>
  </si>
  <si>
    <t>ZK459</t>
  </si>
  <si>
    <t>NĂˇlevka s krĂˇtkĂ˝m stonkem pr. 125 mm (221-1727) VTRB632413001125</t>
  </si>
  <si>
    <t>ZC049</t>
  </si>
  <si>
    <t>Sklo krycĂ­ 20 x 20 mm, Ăˇ 1000 ks BD2020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</si>
  <si>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</si>
  <si>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</si>
  <si>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</si>
  <si>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 (CN2602057427) 631-1550</t>
  </si>
  <si>
    <t>ZC831</t>
  </si>
  <si>
    <t>Sklo podloĹľnĂ­ mat. okraj bal. Ăˇ 50 ks AA00000112E (2501)</t>
  </si>
  <si>
    <t>ZK670</t>
  </si>
  <si>
    <t>Strip Low Tube Strip 8.LO-PRO NAT120/PK CLR bal Ăˇ 120 stripĹŻ TLS0801</t>
  </si>
  <si>
    <t>ZO335</t>
  </si>
  <si>
    <t>Strip na provĂˇdÄ›nĂ­ PCR reakce v termocyclĂ©ru CFX96, 0.2 ml 8-Tube PCR Strips without Caps low profile white bal. Ăˇ 120 ks TLS0851</t>
  </si>
  <si>
    <t>ZC511</t>
  </si>
  <si>
    <t>ZC523</t>
  </si>
  <si>
    <t>Strip PCR Tube Strips-Flat cup strips bal. Ăˇ 10x12 strip. Ăˇ 120 ks TCS0803</t>
  </si>
  <si>
    <t>ZK597</t>
  </si>
  <si>
    <t>Strip PCR Tube Strips-Flat cup strips bal. Ăˇ 10x12 strip.TCS0803</t>
  </si>
  <si>
    <t>ZM986</t>
  </si>
  <si>
    <t>Zkumavka falcon 5 ml s kulatĂ˝m dnem PS 12 x 75 mm 5 ml bez uzĂˇvÄ›ru sterilnĂ­ bal. Ăˇ 1000 ks 734-0442</t>
  </si>
  <si>
    <t>ZI434</t>
  </si>
  <si>
    <t>Zkumavka sample tubes 2 ml CB bal. Ăˇ 1000 ks 990382</t>
  </si>
  <si>
    <t>ZA411</t>
  </si>
  <si>
    <t>GĂˇza pĹ™Ă­Ĺ™ezy 28 cm x 32 cm 17 nitĂ­ 07004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</si>
  <si>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</si>
  <si>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</si>
  <si>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</si>
  <si>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</si>
  <si>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</si>
  <si>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ZA844</t>
  </si>
  <si>
    <t>DestiÄŤka mikrotitr. U steril bal. Ăˇ 10 ks 400916</t>
  </si>
  <si>
    <t>ZT013</t>
  </si>
  <si>
    <t>ZB771</t>
  </si>
  <si>
    <t>DrĹľĂˇk jehly Vacuette zĂˇkladnĂ­ 450201</t>
  </si>
  <si>
    <t>ZH683</t>
  </si>
  <si>
    <t>KĂˇdinka plastovĂˇ 1000 ml K001808</t>
  </si>
  <si>
    <t>ZB863</t>
  </si>
  <si>
    <t>KliÄŤka inokulaÄŤnĂ­ 10 ul modrĂˇ bal. Ăˇ 20 ks 1682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</si>
  <si>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</si>
  <si>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</si>
  <si>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ZB808</t>
  </si>
  <si>
    <t>Mikrozkumavka 1,5 ml bal. Ăˇ 1000 ks 72.692.105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</si>
  <si>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</si>
  <si>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</si>
  <si>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</si>
  <si>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</si>
  <si>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ZQ144</t>
  </si>
  <si>
    <t>NĹŻĹľky chirurgickĂ© rovnĂ© hrotnatotupĂ© 150 mm TK-AJ 024-15</t>
  </si>
  <si>
    <t>ZB931</t>
  </si>
  <si>
    <t>Parafilm M, dĂ©lka 38 m, ĹˇĂ­Ĺ™ka 10 cm 291-0057</t>
  </si>
  <si>
    <t>ZQ143</t>
  </si>
  <si>
    <t>Pinzeta anatomickĂˇ rovnĂˇ ĂşzkĂˇ 145 mm TK-BA 100-14</t>
  </si>
  <si>
    <t>ZB370</t>
  </si>
  <si>
    <t>Pipeta pasteurova 1 ml nesterilnĂ­ bal. Ăˇ 500 ks 1501</t>
  </si>
  <si>
    <t>ZB222</t>
  </si>
  <si>
    <t>Pipeta pasteurova 1 ml sterilnĂ­ (balenĂ­ po 5 ks!) bal. Ăˇ 2000 ks 1501/SG</t>
  </si>
  <si>
    <t>ZT002</t>
  </si>
  <si>
    <t>Pipeta pasteurova 1 ml sterilnĂ­ bal. Ăˇ 2000 ks 1501/SG</t>
  </si>
  <si>
    <t>ZA813</t>
  </si>
  <si>
    <t>Rotor adapters (10 x 24) elution tubes (1,5 ml) bal. Ăˇ 240 ks 990394</t>
  </si>
  <si>
    <t>ZR471</t>
  </si>
  <si>
    <t>Skalpel jednorĂˇzovĂ˝ prazisa sterilnĂ­ vel. ÄŤepelky 11 bal. Ăˇ 10 ks 11.000.00.511</t>
  </si>
  <si>
    <t>ZB543</t>
  </si>
  <si>
    <t>Souprava odbÄ›rovĂˇ tracheĂˇlnĂ­ na odbÄ›r sekretu G05206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</si>
  <si>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</si>
  <si>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</si>
  <si>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</si>
  <si>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</si>
  <si>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</si>
  <si>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</si>
  <si>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</si>
  <si>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</si>
  <si>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</si>
  <si>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</si>
  <si>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</si>
  <si>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ZF186</t>
  </si>
  <si>
    <t>StĹ™Ă­kaÄŤka janett 2-dĂ­lnĂˇ 150 ml vyplachovacĂ­ balenĂˇ 08151</t>
  </si>
  <si>
    <t>ZT475</t>
  </si>
  <si>
    <t>Tampon flovakovanĂ˝ ImproSwab nasopharyngeal 550040 - nutno objednĂˇvat vÄŤetnÄ› kĂłdu ZT474</t>
  </si>
  <si>
    <t>ZA796</t>
  </si>
  <si>
    <t>Tampon odbÄ›rovĂ˝ 1665</t>
  </si>
  <si>
    <t>ZB789</t>
  </si>
  <si>
    <t>VĂ­ÄŤko k mikrotitr.destiÄŤce bal. Ăˇ 100 ks 400921</t>
  </si>
  <si>
    <t>ZF005</t>
  </si>
  <si>
    <t>VaniÄŤka promĂ˝vacĂ­ pro profiblot 48 MG-21040</t>
  </si>
  <si>
    <t>ZI720</t>
  </si>
  <si>
    <t>Zkumavka Gama Group, 15 ml PS,  s modrĂ˝m vĂ­ÄŤkem, 14/16Ă—100 mm, kulatĂ© dno,  sterilnĂ­,  bal. Ăˇ 1200 Ks (60 x 20 ks) V400915-01</t>
  </si>
  <si>
    <t>ZO939</t>
  </si>
  <si>
    <t>Zkumavka liquor PP 10 ml 15,3 x 92 ml ĹˇroubovacĂ­ vĂ­ÄŤko sterilnĂ­ s popisem bal.Ăˇ 100 ks 62.610.018</t>
  </si>
  <si>
    <t>ZB762</t>
  </si>
  <si>
    <t>Zkumavka odbÄ›rovĂˇ Vacuette ÄŤervenĂˇ 6 ml sĂ©rum 456092</t>
  </si>
  <si>
    <t>ZB763</t>
  </si>
  <si>
    <t>Zkumavka odbÄ›rovĂˇ Vacuette ÄŤervenĂˇ 9 ml sĂ©rum  455092</t>
  </si>
  <si>
    <t>ZD195</t>
  </si>
  <si>
    <t>Zkumavka PS 4 ml, 3 cmm bal. Ăˇ 250 ks (400948) 410001</t>
  </si>
  <si>
    <t>ZT474</t>
  </si>
  <si>
    <t>Zkumavka s mediem - virologickĂ© transportnĂ­ mĂ©dium VPM 3 ml 8110131 - nutno objednĂˇvat vÄŤetnÄ› kĂłdu ZT475</t>
  </si>
  <si>
    <t>ZK560</t>
  </si>
  <si>
    <t>Zkumavka sekundĂˇrnĂ­ 13 x 75 mm PS bal. Ăˇ 2000 ks 55.475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</si>
  <si>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</si>
  <si>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</si>
  <si>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</si>
  <si>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</si>
  <si>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</si>
  <si>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</si>
  <si>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</si>
  <si>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</si>
  <si>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</si>
  <si>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</si>
  <si>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</si>
  <si>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</si>
  <si>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</si>
  <si>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</si>
  <si>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</si>
  <si>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</si>
  <si>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</si>
  <si>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</si>
  <si>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</si>
  <si>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</si>
  <si>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</si>
  <si>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</si>
  <si>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</si>
  <si>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</si>
  <si>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</si>
  <si>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</si>
  <si>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</si>
  <si>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</si>
  <si>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</si>
  <si>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</si>
  <si>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</si>
  <si>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</si>
  <si>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</si>
  <si>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</si>
  <si>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</si>
  <si>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</si>
  <si>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</si>
  <si>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</si>
  <si>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</si>
  <si>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</si>
  <si>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</si>
  <si>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</si>
  <si>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</si>
  <si>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ZT383</t>
  </si>
  <si>
    <t>Rukavice vyĹˇetĹ™ovacĂ­ nitril nesterilnĂ­ bez pudru Peha-Soft  PF vel. S Ăˇ 100 ks 941903</t>
  </si>
  <si>
    <t>ZM291</t>
  </si>
  <si>
    <t>Rukavice vyĹˇetĹ™ovacĂ­ nitril nesterilnĂ­ bez pudru sempercare vel. S bal. Ăˇ 200 ks 30802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</si>
  <si>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</si>
  <si>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</si>
  <si>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</si>
  <si>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</si>
  <si>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ZU362</t>
  </si>
  <si>
    <t>Rukavice vyĹˇetĹ™ovacĂ­ nitrilovĂ© bez pudru Semperguard, nesterilnĂ­, barva modrĂˇ, vel. S, bal. Ăˇ 100 ks 180371</t>
  </si>
  <si>
    <t>50115101</t>
  </si>
  <si>
    <t>ZPr - ostatní COVID 19 (Z558)</t>
  </si>
  <si>
    <t>ZU277</t>
  </si>
  <si>
    <t>StĹ™Ă­kaÄŤka injekÄŤnĂ­ 2-dĂ­lnĂˇ 2 ml  L CHIRANA 77U-PZ02603</t>
  </si>
  <si>
    <t>DE999</t>
  </si>
  <si>
    <t>101-2346LP - 48.48 Barrier Tape, 10 Pack</t>
  </si>
  <si>
    <t>DI290</t>
  </si>
  <si>
    <t>48.48 Access Array Loading Reagent Kit with Control Line Fluid10 IFCs</t>
  </si>
  <si>
    <t>DH539</t>
  </si>
  <si>
    <t>Adsorb out, 50 Âµl - 25 tests</t>
  </si>
  <si>
    <t>DC965</t>
  </si>
  <si>
    <t>AGAROSE SERVA FOR DNA ELECTROPHORESIS</t>
  </si>
  <si>
    <t>DA944</t>
  </si>
  <si>
    <t>Agencourt AMPure XP 5 ml kit</t>
  </si>
  <si>
    <t>DI509</t>
  </si>
  <si>
    <t>Alex kit</t>
  </si>
  <si>
    <t>DI626</t>
  </si>
  <si>
    <t>Alexa FluorÂ® 700 anti-human CD11b Antibody</t>
  </si>
  <si>
    <t>DE113</t>
  </si>
  <si>
    <t>AlleleSEQR DQB1 (25 tests)</t>
  </si>
  <si>
    <t>DE017</t>
  </si>
  <si>
    <t>AlleleSEQR DRB-1 (25 tests)</t>
  </si>
  <si>
    <t>DD559</t>
  </si>
  <si>
    <t>AlleleSEQR HLA-A (25 testĹŻ)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</si>
  <si>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</si>
  <si>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</si>
  <si>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</si>
  <si>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</si>
  <si>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</si>
  <si>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</si>
  <si>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</si>
  <si>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</si>
  <si>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</si>
  <si>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</si>
  <si>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DD569</t>
  </si>
  <si>
    <t>ANCA+GBM (MPO/PR3/GBM)</t>
  </si>
  <si>
    <t>DE600</t>
  </si>
  <si>
    <t>Anode Buffer Container (ABC) 3500 Series 4 ks</t>
  </si>
  <si>
    <t>DA635</t>
  </si>
  <si>
    <t>ANTI-dsDNA IgG</t>
  </si>
  <si>
    <t>DB997</t>
  </si>
  <si>
    <t>ANTI-EINZELSTRANG DNA</t>
  </si>
  <si>
    <t>DI621</t>
  </si>
  <si>
    <t>Anti-human CD3 FITC/(CD16+CD56) PE Cocktail</t>
  </si>
  <si>
    <t>DC554</t>
  </si>
  <si>
    <t>Anti-IgE ImmunoCAPĹ› f. UNICAP</t>
  </si>
  <si>
    <t>DD618</t>
  </si>
  <si>
    <t>Anti-MPO (P-ANCA)</t>
  </si>
  <si>
    <t>DB382</t>
  </si>
  <si>
    <t>Anti-Nucleosome</t>
  </si>
  <si>
    <t>DD619</t>
  </si>
  <si>
    <t>Anti-PR3 (C-ANCA)</t>
  </si>
  <si>
    <t>DF586</t>
  </si>
  <si>
    <t>Anti-tissue Transglutaminase IgA</t>
  </si>
  <si>
    <t>DA634</t>
  </si>
  <si>
    <t>Anti-tissue Transglutaminase IgG</t>
  </si>
  <si>
    <t>DD278</t>
  </si>
  <si>
    <t>APC anti-human CD284 (TLR4)</t>
  </si>
  <si>
    <t>DD344</t>
  </si>
  <si>
    <t>APC anti-human CD4</t>
  </si>
  <si>
    <t>DI871</t>
  </si>
  <si>
    <t>APC Cy7 anti-human CD14</t>
  </si>
  <si>
    <t>DE408</t>
  </si>
  <si>
    <t>APC/Cy7 anti-human CD117 (c-kit)</t>
  </si>
  <si>
    <t>DB973</t>
  </si>
  <si>
    <t>APC/Cy7 anti-human CD16</t>
  </si>
  <si>
    <t>DB356</t>
  </si>
  <si>
    <t>APC/Cy7 anti-human CD19</t>
  </si>
  <si>
    <t>DI627</t>
  </si>
  <si>
    <t>APC/Cy7 anti-human CD64 Antibody</t>
  </si>
  <si>
    <t>DD402</t>
  </si>
  <si>
    <t>ASCA - A</t>
  </si>
  <si>
    <t>DE834</t>
  </si>
  <si>
    <t>BAGene HPA-Type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</si>
  <si>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</si>
  <si>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</si>
  <si>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</si>
  <si>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</si>
  <si>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</si>
  <si>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</si>
  <si>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</si>
  <si>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</si>
  <si>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DI873</t>
  </si>
  <si>
    <t>Briliant violet 421 anti-human CD154</t>
  </si>
  <si>
    <t>DI938</t>
  </si>
  <si>
    <t>Briliant Violet 510 anti HLA-DR</t>
  </si>
  <si>
    <t>DI620</t>
  </si>
  <si>
    <t>Brilliant Stain Buffer 100Tst</t>
  </si>
  <si>
    <t>DB355</t>
  </si>
  <si>
    <t>Brilliant Violet 421 anti-human CD184</t>
  </si>
  <si>
    <t>DI628</t>
  </si>
  <si>
    <t>Brilliant Violet 421â„˘ anti-human CD25 Antibody</t>
  </si>
  <si>
    <t>DI635</t>
  </si>
  <si>
    <t>Brilliant Violet 421â„˘ anti-human CD64</t>
  </si>
  <si>
    <t>DI636</t>
  </si>
  <si>
    <t>Brilliant Violet 650â„˘ anti-human CD16</t>
  </si>
  <si>
    <t>DI631</t>
  </si>
  <si>
    <t>Brilliant Violet 650â„˘ anti-human CD4</t>
  </si>
  <si>
    <t>DI632</t>
  </si>
  <si>
    <t>Brilliant Violet 711â„˘ anti-human CD14</t>
  </si>
  <si>
    <t>DI633</t>
  </si>
  <si>
    <t>Brilliant Violet 785â„˘ anti-human CD8 Antibody</t>
  </si>
  <si>
    <t>DC417</t>
  </si>
  <si>
    <t>BSA 22%</t>
  </si>
  <si>
    <t>BV510:HLA-DR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</si>
  <si>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</si>
  <si>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</si>
  <si>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</si>
  <si>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</si>
  <si>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</si>
  <si>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</si>
  <si>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</si>
  <si>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</si>
  <si>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DE644</t>
  </si>
  <si>
    <t>Cathode Buffer Container (CBC) 3500 Series</t>
  </si>
  <si>
    <t>DD686</t>
  </si>
  <si>
    <t>CD16 (FcÎłRIII)</t>
  </si>
  <si>
    <t>DB613</t>
  </si>
  <si>
    <t>CD19 APC</t>
  </si>
  <si>
    <t>DB410</t>
  </si>
  <si>
    <t>CD3 APC</t>
  </si>
  <si>
    <t>DB215</t>
  </si>
  <si>
    <t>CD3/CD16+CD56</t>
  </si>
  <si>
    <t>DF098</t>
  </si>
  <si>
    <t>CD3-FITC/CD16+56-PE/CD45-PerCP/CD19-APC Reagent (1mLĂ—1)</t>
  </si>
  <si>
    <t>DF097</t>
  </si>
  <si>
    <t>CD3-FITC/CD8-PE/CD45-PerCP/ CD4-APC Reagent (1mLĂ—1)</t>
  </si>
  <si>
    <t>DC101</t>
  </si>
  <si>
    <t>CD4/CD8</t>
  </si>
  <si>
    <t>DI794</t>
  </si>
  <si>
    <t>CD42d Antibody (G-11)</t>
  </si>
  <si>
    <t>DC913</t>
  </si>
  <si>
    <t>CD49B VLA2 PURIF.</t>
  </si>
  <si>
    <t>DG813</t>
  </si>
  <si>
    <t>Cleaner SCS</t>
  </si>
  <si>
    <t>DE998</t>
  </si>
  <si>
    <t>Control Line Fluid Kitâ€”48.48</t>
  </si>
  <si>
    <t>DI716</t>
  </si>
  <si>
    <t>COUNTBRIGHT ABSOLUTE COUNTING, 5 ml</t>
  </si>
  <si>
    <t>800930</t>
  </si>
  <si>
    <t>-D Sterile water 1000 ml PP kod 3553957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</si>
  <si>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</si>
  <si>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</si>
  <si>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</si>
  <si>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</si>
  <si>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</si>
  <si>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</si>
  <si>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</si>
  <si>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</si>
  <si>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DI669</t>
  </si>
  <si>
    <t>DILUENS 5000 ML (IMU)</t>
  </si>
  <si>
    <t>DI998</t>
  </si>
  <si>
    <t>DiOS RT PCR kit 192 r</t>
  </si>
  <si>
    <t>DF535</t>
  </si>
  <si>
    <t>DMSO 50 ml</t>
  </si>
  <si>
    <t>DB876</t>
  </si>
  <si>
    <t>E1 CAT DANDER</t>
  </si>
  <si>
    <t>DB880</t>
  </si>
  <si>
    <t>E201 CANARY BIRD FEATHERS</t>
  </si>
  <si>
    <t>DB881</t>
  </si>
  <si>
    <t>E213 PARROT FEATHERS</t>
  </si>
  <si>
    <t>DB878</t>
  </si>
  <si>
    <t>E3 HORSE DANDER</t>
  </si>
  <si>
    <t>DG194</t>
  </si>
  <si>
    <t>E4 COW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</si>
  <si>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</si>
  <si>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</si>
  <si>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</si>
  <si>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</si>
  <si>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</si>
  <si>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</si>
  <si>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</si>
  <si>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</si>
  <si>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</si>
  <si>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</si>
  <si>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DB882</t>
  </si>
  <si>
    <t>E84 HAMSTER EPITHELIUM</t>
  </si>
  <si>
    <t>DC654</t>
  </si>
  <si>
    <t>e85 Chicken feathers</t>
  </si>
  <si>
    <t>DI900</t>
  </si>
  <si>
    <t>EasySep Hu CD 138 Pos sel kit II</t>
  </si>
  <si>
    <t>DD044</t>
  </si>
  <si>
    <t>EasySep Negative Human T Cell, Kit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</si>
  <si>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</si>
  <si>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</si>
  <si>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</si>
  <si>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</si>
  <si>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</si>
  <si>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</si>
  <si>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</si>
  <si>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</si>
  <si>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DC166</t>
  </si>
  <si>
    <t>ETHANOL 99,5%,  P.A.</t>
  </si>
  <si>
    <t>DC678</t>
  </si>
  <si>
    <t>ETHIDIUM BROMID, 5x1 ml</t>
  </si>
  <si>
    <t>DA211</t>
  </si>
  <si>
    <t>Exonuclease I (Exo I) 4000 u</t>
  </si>
  <si>
    <t>DH126</t>
  </si>
  <si>
    <t>EXOSAP-IT for PCR Product Cleanup 100r</t>
  </si>
  <si>
    <t>DB895</t>
  </si>
  <si>
    <t>F1 EGG WHITE</t>
  </si>
  <si>
    <t>DD450</t>
  </si>
  <si>
    <t>F12 PEA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</si>
  <si>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</si>
  <si>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</si>
  <si>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</si>
  <si>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</si>
  <si>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</si>
  <si>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</si>
  <si>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</si>
  <si>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</si>
  <si>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</si>
  <si>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</si>
  <si>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</si>
  <si>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</si>
  <si>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DE596</t>
  </si>
  <si>
    <t>F212 Mushroom (Champignon)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</si>
  <si>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</si>
  <si>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</si>
  <si>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</si>
  <si>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</si>
  <si>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</si>
  <si>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</si>
  <si>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</si>
  <si>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</si>
  <si>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</si>
  <si>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</si>
  <si>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</si>
  <si>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</si>
  <si>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</si>
  <si>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</si>
  <si>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</si>
  <si>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</si>
  <si>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</si>
  <si>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</si>
  <si>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DD593</t>
  </si>
  <si>
    <t>F27 BEEF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</si>
  <si>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</si>
  <si>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</si>
  <si>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</si>
  <si>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</si>
  <si>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</si>
  <si>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</si>
  <si>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</si>
  <si>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</si>
  <si>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DD444</t>
  </si>
  <si>
    <t>F35 POTATO</t>
  </si>
  <si>
    <t>DA387</t>
  </si>
  <si>
    <t>F353 Allergen rGly m4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</si>
  <si>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</si>
  <si>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</si>
  <si>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</si>
  <si>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</si>
  <si>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</si>
  <si>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</si>
  <si>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</si>
  <si>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</si>
  <si>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</si>
  <si>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</si>
  <si>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</si>
  <si>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</si>
  <si>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</si>
  <si>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</si>
  <si>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</si>
  <si>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</si>
  <si>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</si>
  <si>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</si>
  <si>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</si>
  <si>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</si>
  <si>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</si>
  <si>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</si>
  <si>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</si>
  <si>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</si>
  <si>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DD445</t>
  </si>
  <si>
    <t>F8 MAIZE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</si>
  <si>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</si>
  <si>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</si>
  <si>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</si>
  <si>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</si>
  <si>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</si>
  <si>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</si>
  <si>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</si>
  <si>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</si>
  <si>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DB901</t>
  </si>
  <si>
    <t>F9 RICE</t>
  </si>
  <si>
    <t>DD935</t>
  </si>
  <si>
    <t>F92* BANANA</t>
  </si>
  <si>
    <t>DB911</t>
  </si>
  <si>
    <t>F93 COCOA</t>
  </si>
  <si>
    <t>DD440</t>
  </si>
  <si>
    <t>F95*PEACH</t>
  </si>
  <si>
    <t>DC085</t>
  </si>
  <si>
    <t>FACS Flow sheath fluid</t>
  </si>
  <si>
    <t>DI690</t>
  </si>
  <si>
    <t>FACSDiva CST IVD BD 150 tests</t>
  </si>
  <si>
    <t>DF145</t>
  </si>
  <si>
    <t>FBS 500 ml</t>
  </si>
  <si>
    <t>DD819</t>
  </si>
  <si>
    <t>Ficoll PM400 Ăˇ 500 g</t>
  </si>
  <si>
    <t>DD277</t>
  </si>
  <si>
    <t>FITC anti-human CD11c</t>
  </si>
  <si>
    <t>DD345</t>
  </si>
  <si>
    <t>FITC anti-human CD3</t>
  </si>
  <si>
    <t>DC525</t>
  </si>
  <si>
    <t>FITC anti-human CD54</t>
  </si>
  <si>
    <t>DG018</t>
  </si>
  <si>
    <t>FITC Hi Sens IgG conj with EB</t>
  </si>
  <si>
    <t>DG091</t>
  </si>
  <si>
    <t>FITC IgA Conjugate no EB</t>
  </si>
  <si>
    <t>DA031</t>
  </si>
  <si>
    <t>FITC IgG (H+L) Monkey Adsorbed Conjugate no EB</t>
  </si>
  <si>
    <t>DB988</t>
  </si>
  <si>
    <t>FITC Mouse IgG1, kappa Isotype control (FC)</t>
  </si>
  <si>
    <t>DH537</t>
  </si>
  <si>
    <t>FLEXMAP 3D Calibration Kit - 5 Doses</t>
  </si>
  <si>
    <t>DH538</t>
  </si>
  <si>
    <t>FLEXMAP 3D Verification Kit - 5 Doses</t>
  </si>
  <si>
    <t>DD340</t>
  </si>
  <si>
    <t>Formaldehyd p.a. 1 l</t>
  </si>
  <si>
    <t>DA805</t>
  </si>
  <si>
    <t>Formamide 100ml</t>
  </si>
  <si>
    <t>DB893</t>
  </si>
  <si>
    <t>FX5E /F1,2,3,4,13,14/</t>
  </si>
  <si>
    <t>DC176</t>
  </si>
  <si>
    <t>G12 SECALE CEREALE</t>
  </si>
  <si>
    <t>DE654</t>
  </si>
  <si>
    <t>g213 rPhl p1, rPhl p5b (recombinant)</t>
  </si>
  <si>
    <t>DE655</t>
  </si>
  <si>
    <t>g214 rPhl p7, rPhl p12 (recombinant)</t>
  </si>
  <si>
    <t>DC492</t>
  </si>
  <si>
    <t>G5 LOLIUM PERENNE</t>
  </si>
  <si>
    <t>DB870</t>
  </si>
  <si>
    <t>G6 PHLEUM PRATENSE</t>
  </si>
  <si>
    <t>DF475</t>
  </si>
  <si>
    <t>Gastritis (Parietal Cell Ab/Intrinsic factor AB)</t>
  </si>
  <si>
    <t>DD199</t>
  </si>
  <si>
    <t>GenDx NGSgo AmpX2 v2 enhancer (108ul)</t>
  </si>
  <si>
    <t>DB292</t>
  </si>
  <si>
    <t>GENOVISION A*02</t>
  </si>
  <si>
    <t>DD884</t>
  </si>
  <si>
    <t>GENOVISION A*23</t>
  </si>
  <si>
    <t>DD487</t>
  </si>
  <si>
    <t>GENOVISION A*25</t>
  </si>
  <si>
    <t>DD488</t>
  </si>
  <si>
    <t>GENOVISION A*26</t>
  </si>
  <si>
    <t>DC416</t>
  </si>
  <si>
    <t>GENOVISION A*29</t>
  </si>
  <si>
    <t>DC728</t>
  </si>
  <si>
    <t>GENOVISION A*30</t>
  </si>
  <si>
    <t>DB790</t>
  </si>
  <si>
    <t>GENOVISION A*32</t>
  </si>
  <si>
    <t>DC550</t>
  </si>
  <si>
    <t>GENOVISION B*08</t>
  </si>
  <si>
    <t>DB803</t>
  </si>
  <si>
    <t>GENOVISION B*57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</si>
  <si>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</si>
  <si>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</si>
  <si>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</si>
  <si>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</si>
  <si>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</si>
  <si>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</si>
  <si>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</si>
  <si>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</si>
  <si>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DB781</t>
  </si>
  <si>
    <t>GENOVISION DQB1*04</t>
  </si>
  <si>
    <t>DC239</t>
  </si>
  <si>
    <t>GENOVISION DQB1*05</t>
  </si>
  <si>
    <t>DF122</t>
  </si>
  <si>
    <t>GENOVISION DRB1*01</t>
  </si>
  <si>
    <t>DB783</t>
  </si>
  <si>
    <t>GENOVISION DRB1*07</t>
  </si>
  <si>
    <t>DB776</t>
  </si>
  <si>
    <t>GENOVISION DRB1*08</t>
  </si>
  <si>
    <t>DE885</t>
  </si>
  <si>
    <t>GENOVISION DRB1*10</t>
  </si>
  <si>
    <t>DA681</t>
  </si>
  <si>
    <t>GENOVISION DRB1*11</t>
  </si>
  <si>
    <t>DG280</t>
  </si>
  <si>
    <t>Genovision DRB1*13</t>
  </si>
  <si>
    <t>DC665</t>
  </si>
  <si>
    <t>GENOVISION DRB1*14</t>
  </si>
  <si>
    <t>DB995</t>
  </si>
  <si>
    <t>GENOVISION HLA DR /LOW/</t>
  </si>
  <si>
    <t>DC414</t>
  </si>
  <si>
    <t>GENOVISION HLA DR*15</t>
  </si>
  <si>
    <t>DD201</t>
  </si>
  <si>
    <t>GENOVISION HLA DR*16</t>
  </si>
  <si>
    <t>DC276</t>
  </si>
  <si>
    <t>GENOVISION HLA-A LOW</t>
  </si>
  <si>
    <t>DB795</t>
  </si>
  <si>
    <t>GENOVISION HLA-A11</t>
  </si>
  <si>
    <t>DB792</t>
  </si>
  <si>
    <t>GENOVISION HLA-A3</t>
  </si>
  <si>
    <t>DC277</t>
  </si>
  <si>
    <t>GENOVISION HLA-B LOW</t>
  </si>
  <si>
    <t>DB819</t>
  </si>
  <si>
    <t>GENOVISION HLA-b*39</t>
  </si>
  <si>
    <t>DB801</t>
  </si>
  <si>
    <t>GENOVISION HLA-B13</t>
  </si>
  <si>
    <t>DB806</t>
  </si>
  <si>
    <t>GENOVISION HLA-B18</t>
  </si>
  <si>
    <t>DE581</t>
  </si>
  <si>
    <t>GENOVISION HLA-B27</t>
  </si>
  <si>
    <t>DB821</t>
  </si>
  <si>
    <t>GENOVISION HLA-B35</t>
  </si>
  <si>
    <t>DD728</t>
  </si>
  <si>
    <t>GENOVISION HLA-B44</t>
  </si>
  <si>
    <t>DB798</t>
  </si>
  <si>
    <t>GENOVISION HLA-B51</t>
  </si>
  <si>
    <t>DB774</t>
  </si>
  <si>
    <t>GENOVISION HLA-Cw LOW</t>
  </si>
  <si>
    <t>DC415</t>
  </si>
  <si>
    <t>GENOVISION HLA-CW*02</t>
  </si>
  <si>
    <t>DB784</t>
  </si>
  <si>
    <t>GENOVISION HLA-CW*03</t>
  </si>
  <si>
    <t>DC570</t>
  </si>
  <si>
    <t>GENOVISION HLA-CW*04</t>
  </si>
  <si>
    <t>DB786</t>
  </si>
  <si>
    <t>GENOVISION HLA-CW*05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</si>
  <si>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</si>
  <si>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</si>
  <si>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</si>
  <si>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</si>
  <si>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</si>
  <si>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</si>
  <si>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</si>
  <si>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</si>
  <si>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DD250</t>
  </si>
  <si>
    <t>GENOVISION HLA-CW*16</t>
  </si>
  <si>
    <t>DG208</t>
  </si>
  <si>
    <t>GIEMSA-ROMANOWSKI</t>
  </si>
  <si>
    <t>DE486</t>
  </si>
  <si>
    <t>GOAT ANTI HUMAN  IgG 1,0 ml</t>
  </si>
  <si>
    <t>DD522</t>
  </si>
  <si>
    <t>GOAT ANTI MOUSE IgG</t>
  </si>
  <si>
    <t>DB869</t>
  </si>
  <si>
    <t>GX1 /G3,4,5,6,8/</t>
  </si>
  <si>
    <t>DB875</t>
  </si>
  <si>
    <t>H1 GREER LABS.INC.</t>
  </si>
  <si>
    <t>DB459</t>
  </si>
  <si>
    <t>HEMASOL</t>
  </si>
  <si>
    <t>DA233</t>
  </si>
  <si>
    <t>HighFidelity PCR system</t>
  </si>
  <si>
    <t>DG870</t>
  </si>
  <si>
    <t>HISTOPAQUE-1077 HYBRI-MAX, 6x100 ml</t>
  </si>
  <si>
    <t>DA557</t>
  </si>
  <si>
    <t>HLA Wipe test</t>
  </si>
  <si>
    <t>DB357</t>
  </si>
  <si>
    <t>HLA-A*01 excl. Taq (24)</t>
  </si>
  <si>
    <t>DB675</t>
  </si>
  <si>
    <t>HLA-A*24 excl. Taq (24)</t>
  </si>
  <si>
    <t>DB779</t>
  </si>
  <si>
    <t>HLA-B*07 excl. Taq (24)</t>
  </si>
  <si>
    <t>DB791</t>
  </si>
  <si>
    <t>HLA-B*15 excl. Taq (24)</t>
  </si>
  <si>
    <t>DB794</t>
  </si>
  <si>
    <t>HLA-B*35 excl. Taq (24)</t>
  </si>
  <si>
    <t>DB799</t>
  </si>
  <si>
    <t>HLA-B*40 excl. Taq (24)</t>
  </si>
  <si>
    <t>DB804</t>
  </si>
  <si>
    <t>HLA-B*44 excl. Taq (24)</t>
  </si>
  <si>
    <t>DH893</t>
  </si>
  <si>
    <t>HLA-DPB1 AlleleSEQR PCR/SEQUENCING KIT CE (25 testĹŻ)</t>
  </si>
  <si>
    <t>DA742</t>
  </si>
  <si>
    <t>HLA-DPB1 excl. Taq</t>
  </si>
  <si>
    <t>DB808</t>
  </si>
  <si>
    <t>HLA-DRB1*04 excl. Taq (24)</t>
  </si>
  <si>
    <t>DB363</t>
  </si>
  <si>
    <t>Hu CD14 APC-H7 MAB 100TST MPHIP9</t>
  </si>
  <si>
    <t>DB359</t>
  </si>
  <si>
    <t>Hu CD16 PE Clone3G8 Isotype Mouse IgG14,728.00</t>
  </si>
  <si>
    <t>DB379</t>
  </si>
  <si>
    <t>Hu CD45 BV510 HI30 100Tst</t>
  </si>
  <si>
    <t>DC114</t>
  </si>
  <si>
    <t>HUMAN C1 INACTIVATOR-NL-RID</t>
  </si>
  <si>
    <t>DB885</t>
  </si>
  <si>
    <t>I1 APIS MELLIFERA,HONEY BEEN</t>
  </si>
  <si>
    <t>DA737</t>
  </si>
  <si>
    <t>I208 rApi m 1 Phospholipase A2 Honey bee</t>
  </si>
  <si>
    <t>DA739</t>
  </si>
  <si>
    <t>i209 rVes v 5 Common Wasp</t>
  </si>
  <si>
    <t>DA738</t>
  </si>
  <si>
    <t>I211 rVes v 1 Phospholipase A1,C ommon Wasp</t>
  </si>
  <si>
    <t>DB886</t>
  </si>
  <si>
    <t>I3 VESPULA SPP.,COMMON WASP</t>
  </si>
  <si>
    <t>DB887</t>
  </si>
  <si>
    <t>I71 AEDES COMMUNIS</t>
  </si>
  <si>
    <t>DC285</t>
  </si>
  <si>
    <t>I75 VESPA CRABRO</t>
  </si>
  <si>
    <t>DI883</t>
  </si>
  <si>
    <t>iCatcher DNA 1000 Kit (36rxn)</t>
  </si>
  <si>
    <t>DJ077</t>
  </si>
  <si>
    <t>Illumina Exome Panel â€“ Enrichment Oligos</t>
  </si>
  <si>
    <t>DG902</t>
  </si>
  <si>
    <t>Illumina MiSeq reagent kit v3, 600 Cycles</t>
  </si>
  <si>
    <t>DG621</t>
  </si>
  <si>
    <t>Illumina MiSeq Reagent Micro kit v2 (300 cyclesl)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</si>
  <si>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</si>
  <si>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</si>
  <si>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</si>
  <si>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</si>
  <si>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</si>
  <si>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</si>
  <si>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</si>
  <si>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</si>
  <si>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</si>
  <si>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</si>
  <si>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DH118</t>
  </si>
  <si>
    <t>ImmunoCap Allergen f419</t>
  </si>
  <si>
    <t>DH119</t>
  </si>
  <si>
    <t>ImmunoCap Allergen f420</t>
  </si>
  <si>
    <t>DH120</t>
  </si>
  <si>
    <t>ImmunoCap Allergen f421</t>
  </si>
  <si>
    <t>DH100</t>
  </si>
  <si>
    <t>ImmunoCap Allergen f422</t>
  </si>
  <si>
    <t>DH101</t>
  </si>
  <si>
    <t>ImmunoCap Allergen f423</t>
  </si>
  <si>
    <t>DH107</t>
  </si>
  <si>
    <t>ImmunoCap Allergen f425</t>
  </si>
  <si>
    <t>DH114</t>
  </si>
  <si>
    <t>ImmunoCap Allergen f431</t>
  </si>
  <si>
    <t>DH115</t>
  </si>
  <si>
    <t>ImmunoCap Allergen f432</t>
  </si>
  <si>
    <t>DH104</t>
  </si>
  <si>
    <t>ImmunoCap Allergen f434</t>
  </si>
  <si>
    <t>DH105</t>
  </si>
  <si>
    <t>ImmunoCap Allergen f435</t>
  </si>
  <si>
    <t>DH109</t>
  </si>
  <si>
    <t>ImmunoCap Allergen f439</t>
  </si>
  <si>
    <t>DE852</t>
  </si>
  <si>
    <t>ImmunoCAP Allergen i217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</si>
  <si>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</si>
  <si>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</si>
  <si>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</si>
  <si>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</si>
  <si>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</si>
  <si>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</si>
  <si>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</si>
  <si>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</si>
  <si>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DI986</t>
  </si>
  <si>
    <t>ImmunoCAP ECP Calibrator Strip</t>
  </si>
  <si>
    <t>DI985</t>
  </si>
  <si>
    <t>ImmunoCAP ECP Conjugate 50</t>
  </si>
  <si>
    <t>DE727</t>
  </si>
  <si>
    <t>ImmunoCAP ECP Control (6x0,5ml)</t>
  </si>
  <si>
    <t>DI987</t>
  </si>
  <si>
    <t>ImmunoCAP ECP Curve Control Strip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</si>
  <si>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</si>
  <si>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</si>
  <si>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</si>
  <si>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</si>
  <si>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</si>
  <si>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</si>
  <si>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DE460</t>
  </si>
  <si>
    <t>ImmunoCAP Spec.IgE Curve Control</t>
  </si>
  <si>
    <t>DI215</t>
  </si>
  <si>
    <t>ImmunoCAP Specific IgE Curve Controls (UniCAP100)</t>
  </si>
  <si>
    <t>DE462</t>
  </si>
  <si>
    <t>ImmunoCAP Stop Solution</t>
  </si>
  <si>
    <t>DI989</t>
  </si>
  <si>
    <t>ImmunoCAP Tryptase Calibrator Strip</t>
  </si>
  <si>
    <t>DI988</t>
  </si>
  <si>
    <t>ImmunoCAP Tryptase Conjugate 50</t>
  </si>
  <si>
    <t>DI990</t>
  </si>
  <si>
    <t>ImmunoCAP Tryptase Curve Control Strip</t>
  </si>
  <si>
    <t>DA857</t>
  </si>
  <si>
    <t>Immunoscan CCPlus</t>
  </si>
  <si>
    <t>DE737</t>
  </si>
  <si>
    <t>Immuno-Trol Control</t>
  </si>
  <si>
    <t>DF012</t>
  </si>
  <si>
    <t>IMTEC-RA33-Antibodies</t>
  </si>
  <si>
    <t>DI135</t>
  </si>
  <si>
    <t>Isopropyl alcohol â‰Ą99.7%, FCC, FG 1kg</t>
  </si>
  <si>
    <t>DC573</t>
  </si>
  <si>
    <t>K80 FORMALDEHYDE/FORMALIN</t>
  </si>
  <si>
    <t>DD026</t>
  </si>
  <si>
    <t>K82*LATEX,HEVEA BRAZILIENSIS</t>
  </si>
  <si>
    <t>DE178</t>
  </si>
  <si>
    <t>K84 SUNFLOWER SEED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</si>
  <si>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</si>
  <si>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</si>
  <si>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</si>
  <si>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</si>
  <si>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</si>
  <si>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</si>
  <si>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</si>
  <si>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</si>
  <si>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DI801</t>
  </si>
  <si>
    <t>LinkSeq HLA-ABCDRDQB1 384 kit</t>
  </si>
  <si>
    <t>DI802</t>
  </si>
  <si>
    <t>LinkSeq HLA-ABCDRDQB1 384 kit 10 testĹŻ</t>
  </si>
  <si>
    <t>DJ088</t>
  </si>
  <si>
    <t>LinkSeq HLA-ABCDRDQB1-20 testĹŻ</t>
  </si>
  <si>
    <t>DJ090</t>
  </si>
  <si>
    <t>LinkSeq HLA-ABCDRDQdp+ 384 kit 10 testĹŻ</t>
  </si>
  <si>
    <t>DI804</t>
  </si>
  <si>
    <t>LinkSeq HLA-ABDR 384 kit</t>
  </si>
  <si>
    <t>DC602</t>
  </si>
  <si>
    <t>Liquid detergent, Contrad 70</t>
  </si>
  <si>
    <t>DD552</t>
  </si>
  <si>
    <t>Liver7 dot</t>
  </si>
  <si>
    <t>DI291</t>
  </si>
  <si>
    <t>LP - 48.48 IFC, 10-Pack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</si>
  <si>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</si>
  <si>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</si>
  <si>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</si>
  <si>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</si>
  <si>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</si>
  <si>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</si>
  <si>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</si>
  <si>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</si>
  <si>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</si>
  <si>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</si>
  <si>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</si>
  <si>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</si>
  <si>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</si>
  <si>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</si>
  <si>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DC179</t>
  </si>
  <si>
    <t>M7 BOTRYTIS CINEREA</t>
  </si>
  <si>
    <t>DA351</t>
  </si>
  <si>
    <t>MASTAZYME ANA Profile HJS</t>
  </si>
  <si>
    <t>DA350</t>
  </si>
  <si>
    <t>MASTAZYME ENA Screen 7</t>
  </si>
  <si>
    <t>DG209</t>
  </si>
  <si>
    <t>MAY-GRUNWALD</t>
  </si>
  <si>
    <t>DG069</t>
  </si>
  <si>
    <t>MicroVue C1 Inhibitor Plus EIA Kit Microvue Compl</t>
  </si>
  <si>
    <t>DF658</t>
  </si>
  <si>
    <t>MiSeq QC Target Kit 500/600</t>
  </si>
  <si>
    <t>DG636</t>
  </si>
  <si>
    <t>MiSeq reagent kit v2 (300cycles)</t>
  </si>
  <si>
    <t>DB003</t>
  </si>
  <si>
    <t>Monkey Endomysium 12 slides x 8 wells</t>
  </si>
  <si>
    <t>DG871</t>
  </si>
  <si>
    <t>Monoclonal antibody CD41a (klon 6C9) 1 ml</t>
  </si>
  <si>
    <t>DB999</t>
  </si>
  <si>
    <t>Mouse IgG1, Îş Isotype Control, BV421</t>
  </si>
  <si>
    <t>DC001</t>
  </si>
  <si>
    <t>Mouse IgG1, Îş Isotype Control, BV510</t>
  </si>
  <si>
    <t>DB992</t>
  </si>
  <si>
    <t>Mouse IgG1, Îş Isotype Control, PE-Cyâ„˘7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</si>
  <si>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</si>
  <si>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</si>
  <si>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</si>
  <si>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</si>
  <si>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</si>
  <si>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</si>
  <si>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</si>
  <si>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</si>
  <si>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DF063</t>
  </si>
  <si>
    <t>N Latex RF Kit 3x35</t>
  </si>
  <si>
    <t>DH023</t>
  </si>
  <si>
    <t>N Latex SAA</t>
  </si>
  <si>
    <t>DI670</t>
  </si>
  <si>
    <t>N REAKTION BUFFER 5000 ML (IMU)</t>
  </si>
  <si>
    <t>DI671</t>
  </si>
  <si>
    <t>N RHEUMA STANDARD SL (IMU)</t>
  </si>
  <si>
    <t>DB565</t>
  </si>
  <si>
    <t>N SUPPLEMENTARY REAGENT</t>
  </si>
  <si>
    <t>DI672</t>
  </si>
  <si>
    <t>N Supplementary Reagent / Precipitation 5ML (IMU)</t>
  </si>
  <si>
    <t>DI673</t>
  </si>
  <si>
    <t>N/T Rheumatology Control SL/1 (IMU)</t>
  </si>
  <si>
    <t>DC192</t>
  </si>
  <si>
    <t>N/T RHEUMATOLOGY CONTROL. SL/2 3X1 ML</t>
  </si>
  <si>
    <t>DB158</t>
  </si>
  <si>
    <t>N/T-PROT.KTR.SL/H</t>
  </si>
  <si>
    <t>DB972</t>
  </si>
  <si>
    <t>N/T-PROT.KTR.SL/M</t>
  </si>
  <si>
    <t>DC405</t>
  </si>
  <si>
    <t>N-ALPHA1-ANTITRYPS</t>
  </si>
  <si>
    <t>DG942</t>
  </si>
  <si>
    <t>N-C3c 1x5 ml (IMU)</t>
  </si>
  <si>
    <t>DG943</t>
  </si>
  <si>
    <t>N-C4 1x5 ml (IMU)</t>
  </si>
  <si>
    <t>DC971</t>
  </si>
  <si>
    <t>NegativnĂ­ kontr.pol., AB serum 10 ml</t>
  </si>
  <si>
    <t>DC761</t>
  </si>
  <si>
    <t>NEODISHER GK</t>
  </si>
  <si>
    <t>DE375</t>
  </si>
  <si>
    <t>Nextera DNA CD Indexes (24 Indexes, 24 Samples)</t>
  </si>
  <si>
    <t>DC662</t>
  </si>
  <si>
    <t>NGSgoÂ® Library Full Kit for Illumina IndX plate II, (Library preparation &amp; Indexing kit), 96 reactions</t>
  </si>
  <si>
    <t>DD823</t>
  </si>
  <si>
    <t>NGSgoÂ®-MX6-1, Multiplex A, B, C, DRB1, DQB1, DPB1 (96reactions)</t>
  </si>
  <si>
    <t>DB561</t>
  </si>
  <si>
    <t>N-HIGH SENSITIVITY-CRP</t>
  </si>
  <si>
    <t>DD057</t>
  </si>
  <si>
    <t>N-IGA 5 ML</t>
  </si>
  <si>
    <t>DD310</t>
  </si>
  <si>
    <t>N-IgG 5 ML (IMU)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</si>
  <si>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</si>
  <si>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</si>
  <si>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</si>
  <si>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</si>
  <si>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</si>
  <si>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</si>
  <si>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</si>
  <si>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</si>
  <si>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</si>
  <si>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</si>
  <si>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DI674</t>
  </si>
  <si>
    <t>N-PROTEIN-STAND-SL (IMU)</t>
  </si>
  <si>
    <t>DI246</t>
  </si>
  <si>
    <t>Nuclease-Free Water (10 x 50 ml)</t>
  </si>
  <si>
    <t>DG142</t>
  </si>
  <si>
    <t>Olerup SBT HLA-DQB1</t>
  </si>
  <si>
    <t>DG807</t>
  </si>
  <si>
    <t>Olerup SSP DQB1*06</t>
  </si>
  <si>
    <t>DE407</t>
  </si>
  <si>
    <t>PakPlusÂ® 5 testĹŻ</t>
  </si>
  <si>
    <t>DI860</t>
  </si>
  <si>
    <t>PE anti-human CD45</t>
  </si>
  <si>
    <t>DI864</t>
  </si>
  <si>
    <t>PE anti-human CD57</t>
  </si>
  <si>
    <t>DC527</t>
  </si>
  <si>
    <t>PE/Cy7 a-human TCR Va24-Ja18 (iNKT cell)</t>
  </si>
  <si>
    <t>DC526</t>
  </si>
  <si>
    <t>PE/Cy7 anti-human CD182 (CXCR2)</t>
  </si>
  <si>
    <t>DC601</t>
  </si>
  <si>
    <t>PE/Cy7 anti-human CD185 (CXCR5)</t>
  </si>
  <si>
    <t>DA965</t>
  </si>
  <si>
    <t>PE/Cy7 anti-human CD19</t>
  </si>
  <si>
    <t>DF241</t>
  </si>
  <si>
    <t>PE-Conj Goat anti Human, 1ml</t>
  </si>
  <si>
    <t>DI623</t>
  </si>
  <si>
    <t>PerCP/Cy5.5 anti-human CD127 (IL-7RÎ±) Antibody</t>
  </si>
  <si>
    <t>DB979</t>
  </si>
  <si>
    <t>PerCP/Cy5.5 anti-human CD270 (HVEM, TR2)</t>
  </si>
  <si>
    <t>DI939</t>
  </si>
  <si>
    <t>PerCP-Cy5.5:CD11b</t>
  </si>
  <si>
    <t>DI945</t>
  </si>
  <si>
    <t>PerCP-Cy5.5:CD45</t>
  </si>
  <si>
    <t>DH934</t>
  </si>
  <si>
    <t>POP-6â„˘ Polymer for 3500/3500xL Genetic Analyzers</t>
  </si>
  <si>
    <t>DH489</t>
  </si>
  <si>
    <t>prepITâ€˘L2P</t>
  </si>
  <si>
    <t>DC858</t>
  </si>
  <si>
    <t>PRIMER</t>
  </si>
  <si>
    <t>DA510</t>
  </si>
  <si>
    <t>Proteinase K - 100 mg (Macherey-Nagel)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</si>
  <si>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</si>
  <si>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</si>
  <si>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</si>
  <si>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</si>
  <si>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</si>
  <si>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</si>
  <si>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DE907</t>
  </si>
  <si>
    <t>QuantiFluor dsDNA System 1 ml -30Â°C aĹľ +10Â°C (AC)</t>
  </si>
  <si>
    <t>DE289</t>
  </si>
  <si>
    <t>Reagent Kit, DNA-500 IVD</t>
  </si>
  <si>
    <t>DC242</t>
  </si>
  <si>
    <t>RF-AGM</t>
  </si>
  <si>
    <t>DE371</t>
  </si>
  <si>
    <t>RPMI-1640 medium,w glutamine and sodium bicarbonate 100 ml</t>
  </si>
  <si>
    <t>DE244</t>
  </si>
  <si>
    <t>RPMI-1640 medium,w glutamine and sodium bicarbonate 500ml</t>
  </si>
  <si>
    <t>DJ076</t>
  </si>
  <si>
    <t>SARS-COV-2-DIOS-RT-qPCR SRC kit</t>
  </si>
  <si>
    <t>DC086</t>
  </si>
  <si>
    <t>SEROTEC antiCD42a (MCA594,cloneFMC-25) 0,25MG</t>
  </si>
  <si>
    <t>DE973</t>
  </si>
  <si>
    <t>Sheath Fluid (2x1)</t>
  </si>
  <si>
    <t>DA030</t>
  </si>
  <si>
    <t>Skin (Pemphigus) Positive control</t>
  </si>
  <si>
    <t>DB955</t>
  </si>
  <si>
    <t>sklĂ­ÄŤka Anti-Phospholipase A2 receptor</t>
  </si>
  <si>
    <t>DJ075</t>
  </si>
  <si>
    <t>Specific IgE Conjugate 100</t>
  </si>
  <si>
    <t>DC189</t>
  </si>
  <si>
    <t>S-PHADIATOP</t>
  </si>
  <si>
    <t>DH288</t>
  </si>
  <si>
    <t>Sterile water 1000 ml PP Ecotainer</t>
  </si>
  <si>
    <t>DE426</t>
  </si>
  <si>
    <t>Stop Solution (6x100 Det.)</t>
  </si>
  <si>
    <t>DA972</t>
  </si>
  <si>
    <t>Sucrose - mol. biol. grade</t>
  </si>
  <si>
    <t>DF179</t>
  </si>
  <si>
    <t>Supra Rainbow Fluorescent Particles for Calibration Mindray Flow</t>
  </si>
  <si>
    <t>DC175</t>
  </si>
  <si>
    <t>T12 SALIX CAPREA</t>
  </si>
  <si>
    <t>DE327</t>
  </si>
  <si>
    <t>T15 FRAXINUS AMERICANA</t>
  </si>
  <si>
    <t>DB864</t>
  </si>
  <si>
    <t>T2 ALNUS INCANA</t>
  </si>
  <si>
    <t>DE575</t>
  </si>
  <si>
    <t>T205 ELDERTREE/SAMBUCUS NIGRA</t>
  </si>
  <si>
    <t>DE652</t>
  </si>
  <si>
    <t>t215 Bet v1 (recombinant)</t>
  </si>
  <si>
    <t>DE653</t>
  </si>
  <si>
    <t>t221 rBet v2, rBet v4 (recombinant)</t>
  </si>
  <si>
    <t>DB863</t>
  </si>
  <si>
    <t>T3 BETULA VERRUCOSA</t>
  </si>
  <si>
    <t>DC174</t>
  </si>
  <si>
    <t>T4 CORYLUS AVELLANA</t>
  </si>
  <si>
    <t>DH897</t>
  </si>
  <si>
    <t>t9 Olea europaea</t>
  </si>
  <si>
    <t>DC213</t>
  </si>
  <si>
    <t>TAQ DNA POLYMERAZA 1,1 10X500U</t>
  </si>
  <si>
    <t>DI721</t>
  </si>
  <si>
    <t>TRC Îł/Î´ PE-Cy7</t>
  </si>
  <si>
    <t>DH193</t>
  </si>
  <si>
    <t>TRIS -100g (Tris(hydroxymethyl)aminomethane)</t>
  </si>
  <si>
    <t>DF771</t>
  </si>
  <si>
    <t>Triton X 100 - 500ml</t>
  </si>
  <si>
    <t>DE444</t>
  </si>
  <si>
    <t>Triton X-100, Molecular Biology Grade 500 ml</t>
  </si>
  <si>
    <t>DC366</t>
  </si>
  <si>
    <t>TRIZMA BASE Biotech.Performance Certified 1kg</t>
  </si>
  <si>
    <t>DC737</t>
  </si>
  <si>
    <t>Trypan Blue solution  0.4%, for microscopy, 50 ml</t>
  </si>
  <si>
    <t>DI428</t>
  </si>
  <si>
    <t>Tryptase</t>
  </si>
  <si>
    <t>DI430</t>
  </si>
  <si>
    <t>Tryptase Anti-Tryptase</t>
  </si>
  <si>
    <t>DI429</t>
  </si>
  <si>
    <t>Tryptase Calibrators</t>
  </si>
  <si>
    <t>DA658</t>
  </si>
  <si>
    <t>Tween 20, 25ml</t>
  </si>
  <si>
    <t>DG808</t>
  </si>
  <si>
    <t>Tween 20, 500ml</t>
  </si>
  <si>
    <t>DD700</t>
  </si>
  <si>
    <t>UniCAP ECP Calibrators</t>
  </si>
  <si>
    <t>DE179</t>
  </si>
  <si>
    <t>W1 AMBROSIA ELATIOR</t>
  </si>
  <si>
    <t>DB867</t>
  </si>
  <si>
    <t>W20 URTICA DIOICA</t>
  </si>
  <si>
    <t>DB865</t>
  </si>
  <si>
    <t>W6 ARTEMISIA VULGARIS</t>
  </si>
  <si>
    <t>DB866</t>
  </si>
  <si>
    <t>W8 TARAXACUM VULGARE</t>
  </si>
  <si>
    <t>DC498</t>
  </si>
  <si>
    <t>WASHING SOLUTION UNICAP</t>
  </si>
  <si>
    <t>DE276</t>
  </si>
  <si>
    <t>Xceed 1-Step RT-PCR Kit</t>
  </si>
  <si>
    <t>DH212</t>
  </si>
  <si>
    <t>XS Instruments Green Line pufr  pH 7,00Â±0,01/25Â°C 500 ml</t>
  </si>
  <si>
    <t>DH213</t>
  </si>
  <si>
    <t>XS Instruments Green Line pufr pH 4,00Â±0,01/25Â°C 500 ml</t>
  </si>
  <si>
    <t>DH414</t>
  </si>
  <si>
    <t>Zymo Research Genomic Lysis Buffer (50 ml)</t>
  </si>
  <si>
    <t>DH413</t>
  </si>
  <si>
    <t>Zymo Research Quick-gDNA MiniPrep (50 preps.)</t>
  </si>
  <si>
    <t>ZJ361</t>
  </si>
  <si>
    <t>BaĹka s plochĂ˝m dnem 4000 ml VTRB632411117954</t>
  </si>
  <si>
    <t>ZF243</t>
  </si>
  <si>
    <t>DestiÄŤka PCR 96 jamek bal. Ăˇ 25 ks ABgene 96 - wel PCR plate non skirted AB-0600</t>
  </si>
  <si>
    <t>ZR864</t>
  </si>
  <si>
    <t>DestiÄŤka PCR BioPointe 96 well plates, full-skirt, low-profile, natural, bal. Ăˇ 10 ks SPCP096-FS-LP</t>
  </si>
  <si>
    <t>ZT113</t>
  </si>
  <si>
    <t>DestiÄŤka PCR FrameStar, 96 jamek, RocheStyle - pro cycler Roche LC 96,  480, nĂ­zkoprofilovĂˇ, vysokĂˇ sensitivita, extra bĂ­lĂˇ, bal. Ăˇ 50 ks F-0954</t>
  </si>
  <si>
    <t>ZO337</t>
  </si>
  <si>
    <t>DestiÄŤka PCR vÄŤetnÄ› krycĂ­ folie k analyzĂˇtoru LUMINEX  OneLabda PCR tray/seal bundle bal. Ăˇ 25 ks OL-PCRTRAC</t>
  </si>
  <si>
    <t>ZF049</t>
  </si>
  <si>
    <t>DĹľbĂˇn odmÄ›rnĂ˝ s modrou stupnicĂ­ 1000 ml  P404062</t>
  </si>
  <si>
    <t>ZF247</t>
  </si>
  <si>
    <t>FĂłlie adhezivnĂ­ na destiÄŤky QPCR adhesive clearplate seals bal. Ăˇ 100 ks F-0560</t>
  </si>
  <si>
    <t>ZT672</t>
  </si>
  <si>
    <t>FĂłlie adhezivnĂ­ pro PCR destiÄŤky AB-0626, hlinĂ­k, â’80 to +150 Â°C, nesterilnĂ­, bal. Ăˇ 100 ks 732-4838</t>
  </si>
  <si>
    <t>ZL895</t>
  </si>
  <si>
    <t>KĂˇdinka nĂ­zkĂˇ s uchem sklo 1000 ml VTRB632417011940</t>
  </si>
  <si>
    <t>ZE071</t>
  </si>
  <si>
    <t>KĂˇdinka nĂ­zkĂˇ sklo 1000 ml VTRB632417010940</t>
  </si>
  <si>
    <t>ZC039</t>
  </si>
  <si>
    <t>KĂˇdinka vysokĂˇ sklo 250 ml (213-1064) VTRB632417012250</t>
  </si>
  <si>
    <t>ZR730</t>
  </si>
  <si>
    <t>Ĺ piÄŤka pipetovacĂ­  BioPointe 100Âµl  filtrovanĂˇ, nĂ­zko retenÄŤnĂ­, pĹ™edsterilizovanĂˇ, bal. Ăˇ 960 ks 347-4150</t>
  </si>
  <si>
    <t>ZT110</t>
  </si>
  <si>
    <t>Ĺ piÄŤka pipetovacĂ­ AeroGard LFR Aerosol-Barrier, 100ÎĽl,  s filtrem, ÄŤirĂˇ, sterilnĂ­, pro pipety Eppendorf,  bal. Ăˇ 960 ks BAN0100LMRS</t>
  </si>
  <si>
    <t>Ĺ piÄŤka pipetovacĂ­ bez filtru, 2 - 200 ÎĽl, transparentnĂ­, dĂ©lka ĹˇpiÄŤky 51 mm, PCR testedt, bez DNA, DNĂˇzy/RNĂˇzy, bez pyrogenĹŻ), nesterilnĂ­, bal. Ăˇ 1000 ks 200 ÎĽl 51 mm transparentnĂ­ 70.3030</t>
  </si>
  <si>
    <t>ZT111</t>
  </si>
  <si>
    <t>Ĺ piÄŤka pipetovacĂ­ Biologix, PP, 1000 ÎĽl, s filtrem, ÄŤirĂˇ, sterilnĂ­,  DNase &amp; RNase Free, pro pipety Eppendorf,  bal. Ăˇ 576 ks 23-1000ks</t>
  </si>
  <si>
    <t>ZR729</t>
  </si>
  <si>
    <t>Ĺ piÄŤka pipetovacĂ­ BioPointe 10Âµl  filtrovanĂˇ, nĂ­zko retenÄŤnĂ­, pĹ™edsterilizovanĂˇ, bal. Ăˇ 960 ks 311-4150</t>
  </si>
  <si>
    <t>ZR728</t>
  </si>
  <si>
    <t>Ĺ piÄŤka pipetovacĂ­ BioPointe 10Âµl rozĹˇĂ­Ĺ™enĂˇ, bulk, bal. Ăˇ 1 000 ks 320-2000</t>
  </si>
  <si>
    <t>ZR731</t>
  </si>
  <si>
    <t>Ĺ piÄŤka pipetovacĂ­ BioPointe 200Âµl  filtrovanĂˇ, nĂ­zko retenÄŤnĂ­, pĹ™edsterilizovanĂˇ, bal. Ăˇ 960 ks 348-4150</t>
  </si>
  <si>
    <t>ZI770</t>
  </si>
  <si>
    <t>Ĺ piÄŤka pipetovacĂ­ Capp ExpellPlus 10ul FT bal. 10 x 96 ks (5030061) 5030030</t>
  </si>
  <si>
    <t>ZI457</t>
  </si>
  <si>
    <t>Ĺ piÄŤka pipetovacĂ­ Capp Expellplus 1200ul s filtrem bal. Ăˇ 768 ks 5130150(5130123)</t>
  </si>
  <si>
    <t>ZI772</t>
  </si>
  <si>
    <t>Ĺ piÄŤka pipetovacĂ­ CAPP ExpellPlus, 200 ÎĽl, s w/  filtrem, ÄŤirĂˇ, sterilnĂ­, Ultra Low Retention, pro pipety Eppendorf,  bal. Ăˇ 960 ks 5030090</t>
  </si>
  <si>
    <t>ZB261</t>
  </si>
  <si>
    <t>Ĺ piÄŤka pipetovacĂ­ epDualfilter Tips 50-1000 ul bal. Ăˇ 960 ks 0030077571</t>
  </si>
  <si>
    <t>ZL545</t>
  </si>
  <si>
    <t>Ĺ piÄŤka pipetovacĂ­ eppendorf 500-2500 ul bal. Ăˇ 500 ks 0030000951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</si>
  <si>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</si>
  <si>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</si>
  <si>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ZE250</t>
  </si>
  <si>
    <t>Ĺ piÄŤka pipetovacĂ­ finntip 5 ml bal. Ăˇ 500 ks 9402030</t>
  </si>
  <si>
    <t>ZE262</t>
  </si>
  <si>
    <t>Ĺ piÄŤka pipetovacĂ­ ĹľlutĂˇ 1-200ul bal. Ăˇ 1000 ks FLME28052</t>
  </si>
  <si>
    <t>ZB605</t>
  </si>
  <si>
    <t>Ĺ piÄŤka pipetovacĂ­ modrĂˇ krĂˇtkĂˇ manĹľeta 1108</t>
  </si>
  <si>
    <t>Ĺ piÄŤka pipetovacĂ­ s filtrem 1250Âµl AeroGardâ„˘ Aerosol-Barrier Filter Tip, Clear, Sterile, 96/Hinged Lid Rack, 10 Racks/Packe  TIP bal. Ăˇ 768 ks BAN125XL-MRS</t>
  </si>
  <si>
    <t>ZT093</t>
  </si>
  <si>
    <t>Ĺ piÄŤka pipetovacĂ­ SARSTEDT 1000 Âµl bezbarvĂˇ typ A bal. Ăˇ 1000 ks 5130130</t>
  </si>
  <si>
    <t>ZT094</t>
  </si>
  <si>
    <t>Ĺ piÄŤka pipetovacĂ­ SARSTEDT 1200-300 Âµl bezbarvĂˇ typ A bal. Ăˇ 1000 ks 5130100C</t>
  </si>
  <si>
    <t>ZO908</t>
  </si>
  <si>
    <t>Ĺ piÄŤka pipetovacĂ­ Sartorius Biohit 50-1200ul 10 x 96 ks nesterilnĂ­ single tray PP 4059.9017</t>
  </si>
  <si>
    <t>ZB861</t>
  </si>
  <si>
    <t>Ĺ piÄŤka pipetovacĂ­ standard Tips 0,1-10 ul bal. Ăˇ 1000 ks 0030000811</t>
  </si>
  <si>
    <t>ZH993</t>
  </si>
  <si>
    <t>Mikrozkumavka centrifugaÄŤnĂ­ EPPENDORF DNA LoBind, objem 1,5 ml, s pĹ™ipojenĂ˝m rovnĂ˝m vĂ­ÄŤkem, kĂłnickĂ© dno, ÄŤirĂˇ, PCR clean, bal. Ăˇ 250 ks</t>
  </si>
  <si>
    <t>ZC852</t>
  </si>
  <si>
    <t>Mikrozkumavka eppendorf 1,5 ml bal. Ăˇ 1000 ks 72.690.001</t>
  </si>
  <si>
    <t>ZG223</t>
  </si>
  <si>
    <t>Mikrozkumavka ĹˇroubovacĂ­ 1,5 ml bal. Ăˇ 500 ks U221000</t>
  </si>
  <si>
    <t>ZR865</t>
  </si>
  <si>
    <t>Mikrozkumavka PCR 8-tube strip 0,2ml w/individually attached flat optically clear RT caps, bal. Ăˇ 120 ks PCTS02-IAFOC-08</t>
  </si>
  <si>
    <t>ZE423</t>
  </si>
  <si>
    <t>Mikrozkumavka v prouĹľku po 8 s pĹ™ipevnÄ›nĂ˝mi jednotlivĂ˝mi plochĂ˝mi vĂ­ÄŤky bal. Ăˇ 125 prouĹľkĹŻ tj. 1000 ks P003202</t>
  </si>
  <si>
    <t>ZO835</t>
  </si>
  <si>
    <t>NĂˇdoba barvĂ­cĂ­ na mikroskla Hellendahl + vĂ­ÄŤko 8 podl. skel na vĂ˝Ĺˇku 60 x 57 x 100 mm H999355</t>
  </si>
  <si>
    <t>ZL822</t>
  </si>
  <si>
    <t>Pipeta pasteurova 1 ml jednotlivÄ› balenĂˇ bal. Ăˇ 500 ks FLME27040</t>
  </si>
  <si>
    <t>ZR724</t>
  </si>
  <si>
    <t>Pipeta Pasteurova NEST 3 ml,  v sĂˇÄŤku, bal. Ăˇ 500 ks 318231</t>
  </si>
  <si>
    <t>ZT673</t>
  </si>
  <si>
    <t>SklĂ­ÄŤko ke kontrole svĂ­tivosti do fluorescenÄŤnĂ­ho mikroskopu  - ImmunoGlo Optical Standard Slide 2550OS</t>
  </si>
  <si>
    <t>ZA455</t>
  </si>
  <si>
    <t>Sklo krycĂ­ 24 x 60 mm, Ăˇ 1000 ks 2576</t>
  </si>
  <si>
    <t>ZQ213</t>
  </si>
  <si>
    <t>Sklo podloĹľnĂ­ nĂˇtÄ›rovĂ© Sysmex Microscope Slides bal. Ăˇ 50 ks (37001300T) ZE 001906</t>
  </si>
  <si>
    <t>ZT112</t>
  </si>
  <si>
    <t>Strip zkumavek PCR s vĂ­ÄŤkem, 4  x  0,1 ml, pro pouĹľitĂ­ s Qiagen/Corbett Rotor-Gene instruments, bal. Ăˇ 250 ks F-0796</t>
  </si>
  <si>
    <t>ZN844</t>
  </si>
  <si>
    <t>VĂ­ÄŤko ÄŤirĂ© na ĹˇroubovacĂ­ eppendorfky bal. 500 ks U201100.N</t>
  </si>
  <si>
    <t>ZJ071</t>
  </si>
  <si>
    <t>Vialka 10 ml SNAPCAP 50 x 22 mm bal. Ăˇ 200 ks 548-0621</t>
  </si>
  <si>
    <t>ZJ070</t>
  </si>
  <si>
    <t>Vialka s krimplovacĂ­m vĂ­ÄŤkem 5 ml 40 x 20 mm bal. Ăˇ 200 ks 548-0555</t>
  </si>
  <si>
    <t>ZG971</t>
  </si>
  <si>
    <t>Zkumavka 0,2 ml PCR 12 x 8 stripĹŻ bal. Ăˇ 960 ks AB-1112</t>
  </si>
  <si>
    <t>ZR723</t>
  </si>
  <si>
    <t>Zkumavka centrifugaÄŤnĂ­ NEST 50 ml  sterilnĂ­, premium, v sĂˇÄŤku, bal. Ăˇ 500 ks 602002</t>
  </si>
  <si>
    <t>ZC590</t>
  </si>
  <si>
    <t>Zkumavka centrifugaÄŤnĂ­ TPP, 50ml, PP, kĂłnickĂˇ, se ĹˇroubovacĂ­m vĂ­ÄŤkem, sterilnĂ­, 9 500 g, bal. Ăˇ 360 ks 91050</t>
  </si>
  <si>
    <t>ZD093</t>
  </si>
  <si>
    <t>Zkumavka falcon 5 ml nesterilnĂ­ 12 x 75 mm bal. Ăˇ 1000 ks 352008</t>
  </si>
  <si>
    <t>ZI675</t>
  </si>
  <si>
    <t>Zkumavka odbÄ›rovĂˇ se ĹˇroubovacĂ­m vĂ­ÄŤkem 12 ml sterilnĂ­ Ăˇ 500 ks K005601</t>
  </si>
  <si>
    <t>ZB366</t>
  </si>
  <si>
    <t>Zkumavka PS 10 ml nesterilnĂ­ Ăˇ 2000 ks 400912</t>
  </si>
  <si>
    <t>ZA815</t>
  </si>
  <si>
    <t>Zkumavka PS 15 ml nesterilnĂ­ bal. Ăˇ 1200 ks 400913</t>
  </si>
  <si>
    <t>Zkumavka PS 15 ml nesterilnĂ­ bal. Ăˇ 20 ks 400913</t>
  </si>
  <si>
    <t>ZI765</t>
  </si>
  <si>
    <t>Zkumavka PS 15 ml sterilnĂ­ se zĂˇtkou s kulatĂ˝m dnem bal. Ăˇ 20 ks Z1331000020115</t>
  </si>
  <si>
    <t>ZR227</t>
  </si>
  <si>
    <t>Kompresa gĂˇza 10 x 10 cm/100 ks nesterilnĂ­ 13494 - bez nĂˇhradnĂ­ho plnÄ›nĂ­</t>
  </si>
  <si>
    <t>ZC854</t>
  </si>
  <si>
    <t>Kompresa NT 7,5 x 7,5 cm/2 ks sterilnĂ­ 26510</t>
  </si>
  <si>
    <t>ZA443</t>
  </si>
  <si>
    <t>Ĺ Ăˇtek trojcĂ­pĂ˝ NT 136 x 96 x 96 cm 20002</t>
  </si>
  <si>
    <t>ZA562</t>
  </si>
  <si>
    <t>NĂˇplast cosmopor i. v. 6 x 8 cm bal. Ăˇ 50 ks 9008054</t>
  </si>
  <si>
    <t>ZR399</t>
  </si>
  <si>
    <t>NĂˇplast CURE AID - Cure 25, s polĹˇtĂˇĹ™kem, kruh, prĹŻmÄ›r 25 mm, baleno jednotlivÄ›, bal. Ăˇ Â 100 ks CURE25</t>
  </si>
  <si>
    <t>ZF352</t>
  </si>
  <si>
    <t>NĂˇplast transpore bĂ­lĂˇ 2,50 cm x 9,14 m bal. Ăˇ 12 ks 1534-1</t>
  </si>
  <si>
    <t>ZA314</t>
  </si>
  <si>
    <t>Obinadlo elastickĂ© idealast-haft 8 cm x   4 m 9311113</t>
  </si>
  <si>
    <t>Obinadlo idealast-haft 8 cm x   4 m 9311113</t>
  </si>
  <si>
    <t>ZL789</t>
  </si>
  <si>
    <t>Obvaz sterilnĂ­ hotovĂ˝ ÄŤ. 2 A4091360</t>
  </si>
  <si>
    <t>ZA444</t>
  </si>
  <si>
    <t>Tampon nesterilnĂ­ stĂˇÄŤenĂ˝ 20 x 19 cm bez RTG nitĂ­ bal. Ăˇ 100 ks 1320300404</t>
  </si>
  <si>
    <t>ZF965</t>
  </si>
  <si>
    <t>Box ĂşloĹľnĂ˝ odklĂˇpÄ›cĂ­ vĂ­ko 10 x 10 PP ĹľlutĂ˝ 93.877.410</t>
  </si>
  <si>
    <t>ZF959</t>
  </si>
  <si>
    <t>Box ĂşloĹľnĂ˝ odklĂˇpÄ›cĂ­ vĂ­ko 10 x 10 PP prĹŻhlednĂ˝ 93.877</t>
  </si>
  <si>
    <t>ZF975</t>
  </si>
  <si>
    <t>Box ĂşloĹľnĂ˝ odklĂˇpÄ›cĂ­ vĂ­ko 10 x 10 PP zelenĂ˝ 93.877.510</t>
  </si>
  <si>
    <t>ZH997</t>
  </si>
  <si>
    <t>DestiÄŤka PCR-TWIN. tec. PCR Plate 96 skirted bezbarvĂ© Ăˇ 25 ks 0030128648</t>
  </si>
  <si>
    <t>ZB455</t>
  </si>
  <si>
    <t>DestiÄŤka terasakiho  bal. Ăˇ 200 ks 400919</t>
  </si>
  <si>
    <t>ZS819</t>
  </si>
  <si>
    <t>Filtr pĹ™edseparaÄŤnĂ­, 70 ÎĽm, purple, kompatibilnĂ­ se zkumavkami  15 a 5 ml, sterilnĂ­,  bal. Ăˇ 50 ks 130-095-823</t>
  </si>
  <si>
    <t>ZH684</t>
  </si>
  <si>
    <t>KĂˇdinka plastovĂˇ   500 ml K001806</t>
  </si>
  <si>
    <t>ZE684</t>
  </si>
  <si>
    <t>KomĹŻrka poÄŤĂ­tacĂ­ burker bez paciÄŤek 630-1541</t>
  </si>
  <si>
    <t>ZD001</t>
  </si>
  <si>
    <t>Kyveta Ĺ™edĂ­cĂ­ OVIC11</t>
  </si>
  <si>
    <t>ZG215</t>
  </si>
  <si>
    <t>LĂˇhev duran 100 ml L300100</t>
  </si>
  <si>
    <t>ZB118</t>
  </si>
  <si>
    <t>Microwell plates NUN 269620</t>
  </si>
  <si>
    <t>ZK726</t>
  </si>
  <si>
    <t>NĂˇdoba na kontaminovanĂ˝ odpad PBS 12 l 2041300431302 (I003501400)</t>
  </si>
  <si>
    <t>NĂˇdoba na kontaminovanĂ˝ odpad PBS 12 l 2041300431302 (I003501400) - nahrazuje ZU594</t>
  </si>
  <si>
    <t>NĂˇdoba na kontaminovanĂ˝ ostrĂ˝ odpad 1,0 l  kulatĂˇ, 12,5cm; Ă 14cm/10,2cm, vÄŤetnÄ› samolepky 15-0002/2</t>
  </si>
  <si>
    <t>ZU594</t>
  </si>
  <si>
    <t>NĂˇdoba na kontaminovanĂ˝ ostrĂ˝ odpad 12,0 l  kulatĂˇ, 31,3cm; Ă 24,8cm, vÄŤetnÄ› samolepky 15-0025</t>
  </si>
  <si>
    <t>ZF192</t>
  </si>
  <si>
    <t>NĂˇdoba na kontaminovanĂ˝ ostrĂ˝ odpad 4 l  kulatĂˇ  15-0004</t>
  </si>
  <si>
    <t>ZC298</t>
  </si>
  <si>
    <t>NĂˇstavec pipetovacĂ­ combitips plus 1,0 ml,  barev. kĂłd - ĹľlutĂˇ, na Eppendorf dĂˇvkovaÄŤ, bal. Ăˇ 100 ks 0030089430</t>
  </si>
  <si>
    <t>ZQ138</t>
  </si>
  <si>
    <t>NĹŻĹľky chirurgickĂ© rovnĂ© hrotnatĂ© 150 mm TK-AJ 025-15</t>
  </si>
  <si>
    <t>ZF879</t>
  </si>
  <si>
    <t>PapĂ­r filtraÄŤnĂ­ sklĂˇdanĂ˝ prĹŻmÄ›r 150 mm bal. Ăˇ 500 ks PPER2R/80G/S150</t>
  </si>
  <si>
    <t>ZE837</t>
  </si>
  <si>
    <t>Pipeta pasteurova 3 ml nesterilnĂ­ bal. Ăˇ 500 ks 331690270550</t>
  </si>
  <si>
    <t>ZD285</t>
  </si>
  <si>
    <t>PlatĂ­ÄŤko Elisa 96 jamek Ăˇ 40 ks microlon plochĂ© dno 655061</t>
  </si>
  <si>
    <t>ZF215</t>
  </si>
  <si>
    <t>StojĂˇnek - drĹľĂˇk PCR rack U328960.Y</t>
  </si>
  <si>
    <t>ZT869</t>
  </si>
  <si>
    <t>StojĂˇnek pro PCR zkumavky HEATHROW SCIENTIFIC, oboustrannĂ˝, s pĹ™ipojenĂ˝m vĂ­ÄŤkem, 96 jamek pro zkumavky 0.5 ml a 96 jamek pro zkumavky  1.5/2.0 ml, rozmÄ›ry 24,6 x 12,1 x 5 cm sada(5 ks: 1 x modrĂˇ,1 x zelenĂˇ,1 x rĹŻĹľovĂˇ,1 x ĹľlutĂˇ,1 x oranĹľovĂˇ</t>
  </si>
  <si>
    <t>ZL207</t>
  </si>
  <si>
    <t>Stojan na zkumavky D 17 pro S-Monovette a zkumavky bez ĂşchytĹŻ zelenĂ˝ 93.852.173</t>
  </si>
  <si>
    <t>ZO250</t>
  </si>
  <si>
    <t>Stojan na zkumavky PP prĹŻmÄ›r 17 mm 50 otvorĹŻ ĹˇedĂ˝ sterilizovatelnĂ˝ S Monovette â€“ Rack  D17 93.852</t>
  </si>
  <si>
    <t>ZK570</t>
  </si>
  <si>
    <t>Stojan na zkumavky univerzĂˇlnĂ­ bĂ­lĂ˝ 375 x 65 x 95 mm 212-1422</t>
  </si>
  <si>
    <t>ZD087</t>
  </si>
  <si>
    <t>Stojan polystyrenovĂ˝ 5 x 20 jamek (100) 95.64.249</t>
  </si>
  <si>
    <t>ZC651</t>
  </si>
  <si>
    <t>ZĂˇsobnĂ­k na chemikĂˇlie pro vĂ­cekanĂˇlovĂ© pipety do max. 12 kanĂˇlĹŻ, PS, 50ml, bĂ­lĂ˝, s vĂ­ÄŤkem, rozmÄ›ry 127x 85x25 mm, s graduacĂ­, 1ks/sĂˇÄŤek, sterilnĂ­, bal Ăˇ 100 ks 613-1184</t>
  </si>
  <si>
    <t>ZE091</t>
  </si>
  <si>
    <t>ZĂˇtka k plastovĂ˝m zkumavkĂˇm FLME21341</t>
  </si>
  <si>
    <t>ZP077</t>
  </si>
  <si>
    <t>Zkumavka 15 ml PP 101/16,5 mm bĂ­lĂ˝ ĹˇroubovĂ˝ uzĂˇvÄ›r sterilnĂ­ jednotlivÄ› balenĂˇ, tekutĂ˝ materiĂˇl na bakteriolog. vyĹˇetĹ™enĂ­ 10362/MO/SG/CS</t>
  </si>
  <si>
    <t>ZC916</t>
  </si>
  <si>
    <t>Zkumavka 4,5 ml LI-H 05.1106</t>
  </si>
  <si>
    <t>ZB368</t>
  </si>
  <si>
    <t>Zkumavka 50 ml PP 114 x 28 mm 62.548.004</t>
  </si>
  <si>
    <t>ZC915</t>
  </si>
  <si>
    <t>Zkumavka 9 ml LI-H 02.1065</t>
  </si>
  <si>
    <t>ZK695</t>
  </si>
  <si>
    <t>Zkumavka jednorĂˇzovĂˇ PP 5 ml bal. Ăˇ 250 ks bez uzĂˇvÄ›ru FLME21010</t>
  </si>
  <si>
    <t>ZB759</t>
  </si>
  <si>
    <t>Zkumavka odbÄ›rovĂˇ Vacuette ÄŤervenĂˇ 8 ml sĂ©rum/gel 455071</t>
  </si>
  <si>
    <t>ZB757</t>
  </si>
  <si>
    <t>Zkumavka odbÄ›rovĂˇ Vacuette fialovĂˇ 6 ml K3 edta 456036</t>
  </si>
  <si>
    <t>ZB758</t>
  </si>
  <si>
    <t>Zkumavka odbÄ›rovĂˇ Vacuette fialovĂˇ 9 ml K3 edta NR 455036</t>
  </si>
  <si>
    <t>ZB764</t>
  </si>
  <si>
    <t>Zkumavka odbÄ›rovĂˇ Vacuette zelenĂˇ 4 ml natrium - heparin 454051</t>
  </si>
  <si>
    <t>ZB766</t>
  </si>
  <si>
    <t>Zkumavka odbÄ›rovĂˇ Vacuette zelenĂˇ 9 ml Lith.-hepar. 455084</t>
  </si>
  <si>
    <t>ZB765</t>
  </si>
  <si>
    <t>Zkumavka odbÄ›rovĂˇ Vacuette zelenĂˇ 9 ml natrium - heparin 455051</t>
  </si>
  <si>
    <t>Rukavice vyĹˇetĹ™ovacĂ­ latex nesterilnĂ­ bez pudru Shamrock vel . M T10112 - nahrazuje ZT122 nitril</t>
  </si>
  <si>
    <t>ZT388</t>
  </si>
  <si>
    <t>Rukavice vyĹˇetĹ™ovacĂ­ nitril nesterilnĂ­ bez pudru INTCO SYNGUARD, vel. S, bal. Ăˇ 100 ks 151.00.001 S</t>
  </si>
  <si>
    <t>ZT466</t>
  </si>
  <si>
    <t>Rukavice vyĹˇetĹ™ovacĂ­ nitril nesterilnĂ­ bez pudru Peha-Soft white vel. S Ăˇ 200 ks 9422063</t>
  </si>
  <si>
    <t>DD674</t>
  </si>
  <si>
    <t>Gargtest - induviduĂˇlnĂ­ s elektronickou ĹľĂˇdankou</t>
  </si>
  <si>
    <t>DJ083</t>
  </si>
  <si>
    <t>Gargtest BULK balenĂ­ bez ĹľĂˇdanky</t>
  </si>
  <si>
    <t>DI908</t>
  </si>
  <si>
    <t>DF533</t>
  </si>
  <si>
    <t>Light Cycler Multiplex RNA Virus master</t>
  </si>
  <si>
    <t>DD868</t>
  </si>
  <si>
    <t>MagNA Pure 96 External Lysis Buffer</t>
  </si>
  <si>
    <t>DF539</t>
  </si>
  <si>
    <t>MagnaPure 96 System Fluid internal</t>
  </si>
  <si>
    <t>DI976</t>
  </si>
  <si>
    <t>NovaSeq 60000 SP Reagent v1.5 (300 cyklĹŻ)</t>
  </si>
  <si>
    <t>DI930</t>
  </si>
  <si>
    <t>Qiagen EB Buffer, 250 ml</t>
  </si>
  <si>
    <t>DD871</t>
  </si>
  <si>
    <t>QIAseq FX DNA Library UDI-A Kit (96)</t>
  </si>
  <si>
    <t>DD870</t>
  </si>
  <si>
    <t>QIAseq SARS-CoV-2 Primer Panel (96)</t>
  </si>
  <si>
    <t>DC734</t>
  </si>
  <si>
    <t>Random primers</t>
  </si>
  <si>
    <t>DI241</t>
  </si>
  <si>
    <t>RevertAid H Minus Reverse Transcriptase (200 U/ÂµL) 5x10 000U</t>
  </si>
  <si>
    <t>DI909</t>
  </si>
  <si>
    <t>RNA-VIRAL-PREP -480</t>
  </si>
  <si>
    <t>DC419</t>
  </si>
  <si>
    <t>SARS-CoV-2Add GenomeCoveragePanel (primers only)</t>
  </si>
  <si>
    <t>DJ070</t>
  </si>
  <si>
    <t>SARS-COV-2PCR DETECTION KIT(3GENE PCR) 96 testĹŻ (Zybio)</t>
  </si>
  <si>
    <t>DC420</t>
  </si>
  <si>
    <t>SNAPUniq.DualIndexP.P(384plex.4x96rxns)1/2/2pcs</t>
  </si>
  <si>
    <t>DC418</t>
  </si>
  <si>
    <t>SwiftNorm.Ampl.Panel (SNAP)Core Kit(4x96rxns)1/4pcs )</t>
  </si>
  <si>
    <t>DJ071</t>
  </si>
  <si>
    <t>VirSNiPSARS B1351(484K+501Y)</t>
  </si>
  <si>
    <t>DJ072</t>
  </si>
  <si>
    <t>VirSNiPSARS-CoV-2 Spike L452R</t>
  </si>
  <si>
    <t>DI983</t>
  </si>
  <si>
    <t>Zybio Viral Nucleic Acid Extraction Reagent-96 izolacĂ­</t>
  </si>
  <si>
    <t>ZC589</t>
  </si>
  <si>
    <t>DestiÄŤka kultivaÄŤnĂ­ 96 jamek, TPP, pro ĹľivoÄŤiĹˇnĂ© tkĂˇĹovĂ© kultury, s plochĂ˝m dnem a vĂ­ÄŤkem, PS, ÄŤirĂˇ, velikost 128 x 85 x 17 mm, kultivaÄŤnĂ­ plocha 96 x 0.335 cm2, sterilnĂ­, bal. Ăˇ 108 ks</t>
  </si>
  <si>
    <t>ZT009</t>
  </si>
  <si>
    <t>ZS133</t>
  </si>
  <si>
    <t>DestiÄŤka PCR 384 jamek, LightCycler 480 Multiwell, bĂ­lĂˇ, vÄŤetnÄ› fĂłlie, bal. Ăˇ 50 ks 04729749001</t>
  </si>
  <si>
    <t>ZT000</t>
  </si>
  <si>
    <t>DestiÄŤka PCR 96 jamek LightCycler 480 Multiwell, bĂ­lĂˇ, vÄŤetnÄ› fĂłlie, bal. Ăˇ 50 ks 04729692001</t>
  </si>
  <si>
    <t>ZH998</t>
  </si>
  <si>
    <t>DestiÄŤka PCR 96 jamek, RecoverMax Eppendorf, PP, bĂ­lĂˇ, funkÄŤnost od -86 Â°C do 100 Â°C, autoklĂˇvovatelnĂˇ, bal. Ăˇ 80 ks 0030601203</t>
  </si>
  <si>
    <t>ZQ873</t>
  </si>
  <si>
    <t>DestiÄŤka PCR Hard-Shell Low Profile Thin- Wall, 96 jamek, do cyclĂ©ru Bio-Rad, 127,76 x 85,48 mm, bal. Ăˇ 50 ks HSP9601</t>
  </si>
  <si>
    <t>ZT015</t>
  </si>
  <si>
    <t>ZQ872</t>
  </si>
  <si>
    <t>FĂłlie PCR Microseal 'B' pro skladovĂˇnĂ­ a pĹ™epravu destiÄŤek  - 96 jamek 10Âµl nebo 384 jamek 5 Âµl, do -40Â°C,  adhesivnĂ­, ÄŤirĂˇ, bez DNase, RNase, a lidskĂ© DNA, cca 127 x 85 mm, bal. Ăˇ 100 ks MSB1001</t>
  </si>
  <si>
    <t>ZT016</t>
  </si>
  <si>
    <t>ZS653</t>
  </si>
  <si>
    <t>FĂłlie qPCR Sarstedt, multiwell formĂˇt 77 mm x 140 mm, Polyolefin (PO), ultra prĹŻsvitnĂˇ, vysokĂˇ pĹ™ilnavost, -70Â°C -110Â°C, bal. Ăˇ 100 ks 95.1999</t>
  </si>
  <si>
    <t>ZT014</t>
  </si>
  <si>
    <t>ZU226</t>
  </si>
  <si>
    <t>Ĺ piÄŤka pipetovacĂ­  s filtrem 1000 Âµl  LiHa Tecan, k automatu Tecan Freedom, vodivĂˇ(conductive), jednorĂˇzovĂˇ, bal. Ăˇ 2304 ks (24 x 96 ĹˇpiÄŤek) 30184271</t>
  </si>
  <si>
    <t>ZT042</t>
  </si>
  <si>
    <t>Ĺ piÄŤka pipetovacĂ­ AHN myTip FT 0,1-10 Âµl, clear, sterile, 10 x  96 tips bal. Ăˇ 960 ks 2-003-P5-0</t>
  </si>
  <si>
    <t>ZT041</t>
  </si>
  <si>
    <t>Ĺ piÄŤka pipetovacĂ­ AHN myTip FT 1-100 Âµl, clear, sterile, 10 x  96 tips bal. Ăˇ 960 ks 2-120-P5-0</t>
  </si>
  <si>
    <t>ZT045</t>
  </si>
  <si>
    <t>Ĺ piÄŤka pipetovacĂ­ AHN myTip FT 1-200 Âµl, clear, sterile, 10 x  96 tips bal. Ăˇ 960 ks 2-128-P5-0</t>
  </si>
  <si>
    <t>ZT031</t>
  </si>
  <si>
    <t>Ĺ piÄŤka pipetovacĂ­ AHN myTip LFT, s filtrem, 1-300 ÎĽl, ÄŤirĂˇ, sterilnĂ­, bal. Ăˇ  10 x 96 ks 5-135-P5-0</t>
  </si>
  <si>
    <t>ZE157</t>
  </si>
  <si>
    <t>Ĺ piÄŤka pipetovacĂ­ epDualfilter Tips 0,1-10 ul M bal. Ăˇ 960 ks 0030077512</t>
  </si>
  <si>
    <t>ZB179</t>
  </si>
  <si>
    <t>Ĺ piÄŤka pipetovacĂ­ epDualfilter Tips 20-300 ul bal. Ăˇ 960 ks 0030077563</t>
  </si>
  <si>
    <t>ZD594</t>
  </si>
  <si>
    <t>Ĺ piÄŤka pipetovacĂ­ epDualfilter Tips 2-100ul bal. Ăˇ 960 ks (pĹŻvodnĂ­ k. ÄŤ. 0030077547) 0030078543</t>
  </si>
  <si>
    <t>ZT143</t>
  </si>
  <si>
    <t>Ĺ piÄŤka pipetovacĂ­ s filtrem 1000 Âµl sterilnĂ­, bal. Ăˇ 10 x 96 ks TP-1000-C-F</t>
  </si>
  <si>
    <t>Ĺ piÄŤka pipetovacĂ­ s filtrem 100Âµl AeroGardâ„˘ Aerosol-Barrier Filter Tips, Clear, Sterile, 96/Hinged Lid Rack, 10 Racks/Packe NEW TIP bal. Ăˇ 960 ks BAN0212-MRS</t>
  </si>
  <si>
    <t>ZD062</t>
  </si>
  <si>
    <t>Ĺ piÄŤka pipetovacĂ­ s filtrem TECAN LIHA disposable robotic, 200 Âµl, pure, bal. Ăˇ 24 x 96 ks 30057815</t>
  </si>
  <si>
    <t>ZS168</t>
  </si>
  <si>
    <t>Ĺ piÄŤka pipetovacĂ­ s filtrem TECAN LIHA DITI robotic, 50 Âµl, SBS formĂˇt, pure, bal. Ăˇ 24 x 96 ks 30057813</t>
  </si>
  <si>
    <t>ZS167</t>
  </si>
  <si>
    <t>Ĺ piÄŤka pipetovacĂ­ s filtrem TECAN MCA 96 DITI robotic, 150 Âµl, SBS formĂˇt, sterilnĂ­, bal. Ăˇ 40 x 96 ks 30038618</t>
  </si>
  <si>
    <t>ZT010</t>
  </si>
  <si>
    <t>ZS127</t>
  </si>
  <si>
    <t>Ĺ piÄŤka pipetovacĂ­ s filtrem TECAN MCA96 , 50 Âµl, SBS formĂˇt, sterilnĂ­, bal. Ăˇ 40 x 96 ks 30038608</t>
  </si>
  <si>
    <t>ZC946</t>
  </si>
  <si>
    <t>ZD035</t>
  </si>
  <si>
    <t>ZT040</t>
  </si>
  <si>
    <t>Mikrozkumavka AHN myTube MT 1,5 ml, clear, 500 pcs bal. Ăˇ 500 ks 3-205-50-0</t>
  </si>
  <si>
    <t>ZC795</t>
  </si>
  <si>
    <t>Zkumavka s mediem + flokovanĂ˝ tampon eSwab virologickĂ© (odbÄ›rovĂ˝ set zkumavka + nylonovĂ˝ nasofaryngeĂˇlnĂ­ tampon bal. v krabiÄŤce Ăˇ 50 ks P042T0020200</t>
  </si>
  <si>
    <t>ZC796</t>
  </si>
  <si>
    <t>Zkumavka zamraĹľovacĂ­ 2 ml stoj. vnÄ›jĹˇĂ­ Ăˇ 100 ks R529231</t>
  </si>
  <si>
    <t>ZT011</t>
  </si>
  <si>
    <t>DestiÄŤka ÄŤirĂˇ PCR Eu 96 plate Roche 480 I-II natural B17480</t>
  </si>
  <si>
    <t>ZQ460</t>
  </si>
  <si>
    <t>DestiÄŤka PCR, 96 jamek, hlubokĂ© jamky, ÄŤirĂˇ, 2000 ÂµL, bĂ­lĂˇ, bal. Ăˇ 20Â destiÄŤekÂ (5Â sĂˇÄŤkyÂ Ă—Â 4Â destiÄŤky), kĂłd: 18VYPR57 Â 0030501306</t>
  </si>
  <si>
    <t>ZB633</t>
  </si>
  <si>
    <t>DestiÄŤka PCR96-DeepWelPlate 1 ml bal. 50 ks 1R96-004U</t>
  </si>
  <si>
    <t>ZT017</t>
  </si>
  <si>
    <t>FĂłlie tÄ›snĂ­cĂ­ na PCR destiÄŤky SEAL 157300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</si>
  <si>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</si>
  <si>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</si>
  <si>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ZD678</t>
  </si>
  <si>
    <t>Sigmaware lab.tape-white bal. Ăˇ 5 ks L-8394</t>
  </si>
  <si>
    <t>Tampon flokovanĂ˝ ImproSwab nasopharyngeal 550040 - nutno objednĂˇvat vÄŤetnÄ› kĂłdu ZT474</t>
  </si>
  <si>
    <t>ZT614</t>
  </si>
  <si>
    <t>Rukavice vyĹˇetĹ™ovacĂ­ latex nesterilnĂ­ bez pudru Shamrock vel . L T10113</t>
  </si>
  <si>
    <t>4442</t>
  </si>
  <si>
    <t>LEM: LEM - referenční diagnostika</t>
  </si>
  <si>
    <t>DF467</t>
  </si>
  <si>
    <t>Amphotericin B sol 250ug/ml</t>
  </si>
  <si>
    <t>DF354</t>
  </si>
  <si>
    <t>CEP17(green)/LSI Her-2/neu (orange), 20 assays</t>
  </si>
  <si>
    <t>DF747</t>
  </si>
  <si>
    <t>CEP7 (green)/c-Met (Orange) 20 assays</t>
  </si>
  <si>
    <t>DF356</t>
  </si>
  <si>
    <t>CEP7(Green)/EGFR1(Orange)/ 20 assays</t>
  </si>
  <si>
    <t>DC773</t>
  </si>
  <si>
    <t>CleanMagMagnetic Beads, 5 ml</t>
  </si>
  <si>
    <t>DC770</t>
  </si>
  <si>
    <t>CleanPlex SARS-CoV-2 Panel ForIlluminaÂ®</t>
  </si>
  <si>
    <t>DC771</t>
  </si>
  <si>
    <t>CleanPlex Unique Dual-Indexed PCR Primers For Illumina- Set A</t>
  </si>
  <si>
    <t>DD644</t>
  </si>
  <si>
    <t>Cobas cfDNA Sample Preparation Kit</t>
  </si>
  <si>
    <t>DA231</t>
  </si>
  <si>
    <t>Cobas DNA Sample Preparation Kit</t>
  </si>
  <si>
    <t>DH532</t>
  </si>
  <si>
    <t>Cobas EGFR Mutation test v2</t>
  </si>
  <si>
    <t>DH884</t>
  </si>
  <si>
    <t>CYTOSCAN Optima Kit,Arrays/24 Reaktions</t>
  </si>
  <si>
    <t>DA689</t>
  </si>
  <si>
    <t>DNA-ExitusPlus 1000 ml refill</t>
  </si>
  <si>
    <t>DE877</t>
  </si>
  <si>
    <t>DNA-ExitusPlus 500 ml</t>
  </si>
  <si>
    <t>DB131</t>
  </si>
  <si>
    <t>dNTP Set, 100mM</t>
  </si>
  <si>
    <t>DI378</t>
  </si>
  <si>
    <t>Ethanol eurodenatured â‰Ą96%, TechnoSolv (1:1:1), 5L</t>
  </si>
  <si>
    <t>DB285</t>
  </si>
  <si>
    <t>EZ DNA Methylation - GOLD kit</t>
  </si>
  <si>
    <t>DF448</t>
  </si>
  <si>
    <t>FISH - hybridization Buffer (CHB) -100ul</t>
  </si>
  <si>
    <t>DH217</t>
  </si>
  <si>
    <t>Fixo gum 50g</t>
  </si>
  <si>
    <t>DD176</t>
  </si>
  <si>
    <t>Go Taq MDx Hot Start Polymerase 500U</t>
  </si>
  <si>
    <t>DG669</t>
  </si>
  <si>
    <t>HotStarTaq DNA Polymerase (1000 U) -DYNEX</t>
  </si>
  <si>
    <t>DF483</t>
  </si>
  <si>
    <t>HotStarTaq DNA Polymerase (250)</t>
  </si>
  <si>
    <t>DC547</t>
  </si>
  <si>
    <t>KAPA Hyper Capture Bead Kit, 24 rxn</t>
  </si>
  <si>
    <t>DC561</t>
  </si>
  <si>
    <t>KAPA Hyper Capture reagent Kit, 24 rxn</t>
  </si>
  <si>
    <t>DE997</t>
  </si>
  <si>
    <t>KAPA HyperPlus kit - 96 rxn</t>
  </si>
  <si>
    <t>DD940</t>
  </si>
  <si>
    <t>KAPA Probes Resuspension Buffer(1ml)</t>
  </si>
  <si>
    <t>DD942</t>
  </si>
  <si>
    <t>KAPA UDI Primer Mixes,1-96,96rxn</t>
  </si>
  <si>
    <t>DD941</t>
  </si>
  <si>
    <t>KAPA Universal Adapter,15uM 960uL</t>
  </si>
  <si>
    <t>DD657</t>
  </si>
  <si>
    <t>LightCycler-FastStart DNA M 96 test</t>
  </si>
  <si>
    <t>DF470</t>
  </si>
  <si>
    <t>LSI 19q13(Orange), 20 assays</t>
  </si>
  <si>
    <t>DF469</t>
  </si>
  <si>
    <t>LSI 1p36.3(Orange), 20 assays</t>
  </si>
  <si>
    <t>DF357</t>
  </si>
  <si>
    <t>LSI 9p21.3(Orange), 20 assays</t>
  </si>
  <si>
    <t>DF355</t>
  </si>
  <si>
    <t>LSI TOP 2A(Orange)/ 20 assays</t>
  </si>
  <si>
    <t>DC046</t>
  </si>
  <si>
    <t>MagCore Geonimic DNA Whole Blood</t>
  </si>
  <si>
    <t>DH987</t>
  </si>
  <si>
    <t>MET (7q31)SE 7</t>
  </si>
  <si>
    <t>DE538</t>
  </si>
  <si>
    <t>Miniseq Mid output kit (300 cycles)</t>
  </si>
  <si>
    <t>DA943</t>
  </si>
  <si>
    <t>MiSeq Reag. cartr. Nano Kit v2, 300 cycl Illumina</t>
  </si>
  <si>
    <t>DE512</t>
  </si>
  <si>
    <t>MiSeq reagent kit v2 (500 cycles)</t>
  </si>
  <si>
    <t>DE036</t>
  </si>
  <si>
    <t>Monarch PCR &amp; DNA Cleanup kit (50ug)- 250 preps</t>
  </si>
  <si>
    <t>DI853</t>
  </si>
  <si>
    <t>NTRK1 (1q23.1) Break Apart FISH Probe kit</t>
  </si>
  <si>
    <t>803447</t>
  </si>
  <si>
    <t>-PBS PUFR 10X KONC steril. 500 ml</t>
  </si>
  <si>
    <t>DH150</t>
  </si>
  <si>
    <t>Penicillin-Streptomycin (10 000 U/ml) Gibco 100 ml</t>
  </si>
  <si>
    <t>DE447</t>
  </si>
  <si>
    <t>QIAquick PCR purification kit (250)</t>
  </si>
  <si>
    <t>DE623</t>
  </si>
  <si>
    <t>QIAseq DIRECT SARS-CoV-2 Kit A, 96 samples</t>
  </si>
  <si>
    <t>DI507</t>
  </si>
  <si>
    <t>QIAseq Targeted DNA IO Panel TMB (12)</t>
  </si>
  <si>
    <t>DB666</t>
  </si>
  <si>
    <t>QIAseq Targeted DNA Panel - Human Breast Cancer Panel (12)</t>
  </si>
  <si>
    <t>DA347</t>
  </si>
  <si>
    <t>QIAxcel DNA High Resolution kit</t>
  </si>
  <si>
    <t>DG588</t>
  </si>
  <si>
    <t>Qubit dsDNA BR Assay kit 500r</t>
  </si>
  <si>
    <t>DI715</t>
  </si>
  <si>
    <t>Qubit dsDNA HS Assay Kit 500r pro LEM</t>
  </si>
  <si>
    <t>DI353</t>
  </si>
  <si>
    <t>SS18 (18q11.2) Break Apart FISH Probe Kit</t>
  </si>
  <si>
    <t>DB969</t>
  </si>
  <si>
    <t>SureSelectQXT Reagent Kit, ILM, 16</t>
  </si>
  <si>
    <t>DH875</t>
  </si>
  <si>
    <t>SureSelectXT Human All Exon V6+UTR, 16rxn</t>
  </si>
  <si>
    <t>DD712</t>
  </si>
  <si>
    <t>TPMT*2 light SNiP rs 1800462 Ĺ™eÄŹ 20x</t>
  </si>
  <si>
    <t>DD713</t>
  </si>
  <si>
    <t>TPMT*3B a *3A (LightSNiP rs 1800460 Ĺ™eÄŹ 20x)</t>
  </si>
  <si>
    <t>DD714</t>
  </si>
  <si>
    <t>TPMT*3C a *3A (SNiP rs 11423545 reÄŹ 20x)</t>
  </si>
  <si>
    <t>DB282</t>
  </si>
  <si>
    <t>Tryple Expres 1x, 5l</t>
  </si>
  <si>
    <t>ZL112</t>
  </si>
  <si>
    <t>DestiÄŤka PCR bĂ­lĂˇ 96 x 0,3 ml pro analyzĂˇtor cobas z480+zateplovacĂ­ folie 05232724</t>
  </si>
  <si>
    <t>ZE821</t>
  </si>
  <si>
    <t>Ĺ piÄŤka pipetovacĂ­ EPPENDORF T.I.P.S.Â® Standard, PP, bez filtru, 50 â€“ 1 000 Âµl, dĂ©lka 71 mm, oznaÄŤrnĂ­ - modrĂˇ, ĹˇpiÄŤka modrĂˇ, nesterilnĂ­, bal.Ăˇ 1 000 ks (2 Ă— 500 ks) 0030000919</t>
  </si>
  <si>
    <t>ZF213</t>
  </si>
  <si>
    <t>Ĺ piÄŤka pipetovacĂ­ eppendorf Tips 0,1-10ul bal. Ăˇ 960 ks 0030073746</t>
  </si>
  <si>
    <t>ZT003</t>
  </si>
  <si>
    <t>Ĺ piÄŤka pipetovacĂ­ Tip One Pipette Filter TIPS 100ul 10 x 96, rack,sterilnĂ­ bal Ăˇ 960 ks S1123-1840</t>
  </si>
  <si>
    <t>ZB125</t>
  </si>
  <si>
    <t>LĂˇhev kultivaÄŤnĂ­ 25 cm2 Ăˇ 360 ks 90026</t>
  </si>
  <si>
    <t>ZB836</t>
  </si>
  <si>
    <t>LĂˇhev kultivaÄŤnĂ­ 25 cm2, TPP, PS,  s uzĂˇvÄ›rem, sterilnĂ­ bal. Ăˇ 360 ks 90025</t>
  </si>
  <si>
    <t>ZH765</t>
  </si>
  <si>
    <t>LĂˇhev kultivaÄŤnĂ­ 75 cm2 Ăˇ 100 ks 90076</t>
  </si>
  <si>
    <t>ZS154</t>
  </si>
  <si>
    <t>PopisovaÄŤ laboratornĂ­ Edding kulatĂ˝, extra jemnĂ˝, vodÄ›odolnĂ˝, stabilnĂ­ (â’183Â°C aĹľ +500Â°C), hrot 0,75 mm, barva ÄŤernĂˇ, bal. Ăˇ 10 ks R.HPE1.2</t>
  </si>
  <si>
    <t>ZS153</t>
  </si>
  <si>
    <t>PopisovaÄŤ laboratornĂ­ Edding kulatĂ˝, jemnĂ˝, vodÄ›odolnĂ˝, stabilnĂ­ (â’183Â°C aĹľ +500Â°C), hrot 1 mm, barva ÄŤernĂˇ, bal. Ăˇ 10 ks R.HPE1.1</t>
  </si>
  <si>
    <t>ZC079</t>
  </si>
  <si>
    <t>Sklo podloĹľnĂ­ mikroskopickĂ© superfrost plus 25 x 75 x 1 mm bal. Ăˇ 72 ks 2530, J1800AMNZ</t>
  </si>
  <si>
    <t>ZB225</t>
  </si>
  <si>
    <t>Zkumavka centrifugaÄŤnĂ­ TPP, 15 ml, PP, kĂłnickĂˇ, se ĹˇroubovacĂ­m vĂ­ÄŤkem, sterilnĂ­, 9 500 g, bal. Ăˇ 800 ks 91015</t>
  </si>
  <si>
    <t>ZI957</t>
  </si>
  <si>
    <t>ZF370</t>
  </si>
  <si>
    <t>Filtr stĹ™Ă­kaÄŤkovĂ˝ 0,22 um, pr. 33 mm PES, sterilnĂ­, jednotlivÄ› balenĂ˝ bal. Ăˇ 200 ks 99722</t>
  </si>
  <si>
    <t>ZE323</t>
  </si>
  <si>
    <t>Filtr top 500 ml bal. Ăˇ 21 ks 99505</t>
  </si>
  <si>
    <t>ZP870</t>
  </si>
  <si>
    <t>HadiÄŤka spojovacĂ­ silikonovĂˇ k peristaltickĂ© pumpÄ› GENE CHIP Fluid Station 450 AF-400110</t>
  </si>
  <si>
    <t>ZE951</t>
  </si>
  <si>
    <t>Ĺ tĂ­tek popisovacĂ­ CRYO - Babies, 33 x 13 mm, mikrozkumavky 1,5 a 2,0 ml, samolepĂ­cĂ­, na plast. nĂˇdobky, odolnĂ© vroucĂ­ vodnĂ­ lĂˇzni a zamrazovĂˇnĂ­ v tekut. dusĂ­ku, role Ăˇ 1000 ĹˇtĂ­tkĹŻ R267271</t>
  </si>
  <si>
    <t>ZD675</t>
  </si>
  <si>
    <t>LĂˇhev kultivaÄŤnĂ­ 150 cm2 Ăˇ 36 ks 90151</t>
  </si>
  <si>
    <t>ZF210</t>
  </si>
  <si>
    <t>Miska petri kultivaÄŤnĂ­ kruhovĂˇ, PS, 60x16 mm,TPP s uchopovacĂ­m krouĹľkem se zoubkovanĂ˝mi hranami, boÄŤnĂ­ ĹľlutĂ© nĂˇpisovĂ© pole na vĂ­ku, sterilnĂ­, bal. Ăˇ 840 ks 93060</t>
  </si>
  <si>
    <t>ZI030</t>
  </si>
  <si>
    <t>PapĂ­rek filtraÄŤnĂ­ typ Cyto-Tek prĹŻmÄ›r 6 mm bal. Ăˇ 200 ks 4333</t>
  </si>
  <si>
    <t>ZB699</t>
  </si>
  <si>
    <t>Parafilm M, dĂ©lka 38 m, ĹˇĂ­Ĺ™ka 10 cm P701611</t>
  </si>
  <si>
    <t>ZB862</t>
  </si>
  <si>
    <t>Pipeta serologickĂˇ 10 ml Ăˇ 400 ks 91010</t>
  </si>
  <si>
    <t>ZM089</t>
  </si>
  <si>
    <t>Pipeta serologickĂˇ 25 ml Ăˇ 200 ks 91025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</si>
  <si>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</si>
  <si>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</si>
  <si>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</si>
  <si>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</si>
  <si>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ZQ967</t>
  </si>
  <si>
    <t>StĹ™Ă­kaÄŤka inzulĂ­novĂˇ 0,5 ml s jehlou 29 G sterilnĂ­ bal. Ăˇ 100 ks IS0529G</t>
  </si>
  <si>
    <t>ZB533</t>
  </si>
  <si>
    <t>Zkumavka odbÄ›rovĂˇ Vacuette modrĂˇ 6 ml stopovĂ© prvky natrium - heparin na kovy 456080</t>
  </si>
  <si>
    <t>ZS793</t>
  </si>
  <si>
    <t>Rukavice vyĹˇetĹ™ovacĂ­ nitril nesterilnĂ­ bez pudru MED-COMFORT CHEMO prodlouĹľenĂ© 300 mm modrĂ© vel. S bal. 100 ks 01191-S - vyhrazeno pouze pro COVID-19</t>
  </si>
  <si>
    <t>4443</t>
  </si>
  <si>
    <t xml:space="preserve">LEM: LEM - laboratoř kardiogenomiky </t>
  </si>
  <si>
    <t>DF985</t>
  </si>
  <si>
    <t>10x96 iPLEX GOLD Compl.Genot. w SpectroCHIP II</t>
  </si>
  <si>
    <t>DB155</t>
  </si>
  <si>
    <t>AIM V medium, liquid 500 ml</t>
  </si>
  <si>
    <t>DF837</t>
  </si>
  <si>
    <t>Complete kit (Universal) KK4824, 500x20ul</t>
  </si>
  <si>
    <t>DF437</t>
  </si>
  <si>
    <t>LABType SSO Class I B Locus Typing Test</t>
  </si>
  <si>
    <t>DB153</t>
  </si>
  <si>
    <t>Leucosep tube 14 ml, sterile w Ficoll-Pacque</t>
  </si>
  <si>
    <t>DJ080</t>
  </si>
  <si>
    <t>Molecular Genetics 08 - Alpha1-antitrypsin (PiM, PiS, PiZ)</t>
  </si>
  <si>
    <t>DJ081</t>
  </si>
  <si>
    <t>Molecular Genetics 10 - Apolipoprotein E (Genotypes 2, 3, 4)</t>
  </si>
  <si>
    <t>DJ082</t>
  </si>
  <si>
    <t>Molecular Genetics 25 - Apolipoprotein B</t>
  </si>
  <si>
    <t>DB154</t>
  </si>
  <si>
    <t>RPMI 1640,Gibco,w L-Glutamine,Phenol red, 500 ml</t>
  </si>
  <si>
    <t>DE185</t>
  </si>
  <si>
    <t>T-SPOT. COVID</t>
  </si>
  <si>
    <t>DA190</t>
  </si>
  <si>
    <t>T-Spot.TB 8 Kit</t>
  </si>
  <si>
    <t>ZT242</t>
  </si>
  <si>
    <t>Rukavice vyĹˇetĹ™ovacĂ­ latex nesterilnĂ­  bez pudru r-d-santex anatomic PF prodlouĹľenĂ© 280 mm vel. 7,5 (M) bal. Ăˇ 100 ks RD10247075</t>
  </si>
  <si>
    <t>ZD829</t>
  </si>
  <si>
    <t>BandĂˇĹľ evelĂ­na pod sĂˇdru 10 cm x 20 m 1321303125</t>
  </si>
  <si>
    <t>ZG708</t>
  </si>
  <si>
    <t>BandĂˇĹľ evelĂ­na pod sĂˇdru 6 cm x 20 m 1321303123</t>
  </si>
  <si>
    <t>ZA480</t>
  </si>
  <si>
    <t>FĂłlie inciznĂ­ raucodrape 15 x 20 cm Ăˇ 10 ks 25441</t>
  </si>
  <si>
    <t>ZA465</t>
  </si>
  <si>
    <t>FĂłlie inciznĂ­ raucodrape sterilnĂ­ 45 x 50 cm 25445</t>
  </si>
  <si>
    <t>ZA459</t>
  </si>
  <si>
    <t>Kompresa AB 10 x 20 cm/1 ks sterilnĂ­ NT savĂˇ (1230114021) 1327115021</t>
  </si>
  <si>
    <t>ZA539</t>
  </si>
  <si>
    <t>Kompresa NT 10 x 10 cm nesterilnĂ­ 06103</t>
  </si>
  <si>
    <t>ZN103</t>
  </si>
  <si>
    <t>Kompresa NT standard s RTG vlĂˇknem sterilnĂ­ 10 x 10 cm 70g/m2 bal. Ăˇ 10 ks / 90 185310-08</t>
  </si>
  <si>
    <t>ZB048</t>
  </si>
  <si>
    <t>KrytĂ­ cellistyp F (fibrilar) 2,5 x 5 cm bal. Ăˇ 10 ks (nĂˇhrada za okcel) 2082025</t>
  </si>
  <si>
    <t>ZP458</t>
  </si>
  <si>
    <t>KrytĂ­ COM 30 textilie obvazovĂˇ kombinovanĂˇ 10 x 7,5 cm bal Ăˇ 10 ks 140-1075 COM 30</t>
  </si>
  <si>
    <t>KrytĂ­ hemostatickĂ© cellistyp F (fibrilar) 2,5 x 5 cm bal. Ăˇ 10 ks (nĂˇhrada za okcel) 2082025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</si>
  <si>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</si>
  <si>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</si>
  <si>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</si>
  <si>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</si>
  <si>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</si>
  <si>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</si>
  <si>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</si>
  <si>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</si>
  <si>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</si>
  <si>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</si>
  <si>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ZA194</t>
  </si>
  <si>
    <t>KrytĂ­ hemostatickĂ© surgicel standard 5 x 1,25 cm bal. Ăˇ 12 ks 1906GB</t>
  </si>
  <si>
    <t>ZU301</t>
  </si>
  <si>
    <t>KrytĂ­ hemostatickĂ© surgispon standard 80 x 50 mm x 10 mm bal. Ăˇ 10 ks A3137073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</si>
  <si>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</si>
  <si>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</si>
  <si>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</si>
  <si>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</si>
  <si>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</si>
  <si>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</si>
  <si>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</si>
  <si>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</si>
  <si>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</si>
  <si>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</si>
  <si>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</si>
  <si>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</si>
  <si>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ZL663</t>
  </si>
  <si>
    <t>KrytĂ­ mastnĂ˝ tyl s parafinem pharmatull 10 x 10 cm bal. Ăˇ 50 ks P-Tull1010</t>
  </si>
  <si>
    <t>ZL664</t>
  </si>
  <si>
    <t>KrytĂ­ mastnĂ˝ tyl s parafinem pharmatull 10 x 20 cm bal. Ăˇ 10 ks P-Tull1020</t>
  </si>
  <si>
    <t>ZL665</t>
  </si>
  <si>
    <t>KrytĂ­ mastnĂ˝ tyl s parafinem pharmatull 15 x 40 cm bal. Ăˇ 10 ks P-Tull1540</t>
  </si>
  <si>
    <t>ZL662</t>
  </si>
  <si>
    <t>KrytĂ­ mastnĂ˝ tyl s parafinem pharmatull 5 x   5 cm bal. Ăˇ 10 ks P-Tull5050</t>
  </si>
  <si>
    <t>ZU291</t>
  </si>
  <si>
    <t>KrytĂ­ netkanĂ© s kontrastnĂ­m pĂˇskem -kompresa s RTG vlĂˇknem STANDARD,  7,5 x 7,5 cm, 70 g, 6 vrstev, sterilnĂ­, bal. 20 x 5 ks 185105</t>
  </si>
  <si>
    <t>ZA317</t>
  </si>
  <si>
    <t>KrytĂ­ s mastĂ­ atrauman 5 x 5 cm bal. Ăˇ 10 ks 499510</t>
  </si>
  <si>
    <t>ZA513</t>
  </si>
  <si>
    <t>KrytĂ­ s mastĂ­ atrauman AG 10 x 10 cm bal. Ăˇ 10 ks 499573</t>
  </si>
  <si>
    <t>ZM952</t>
  </si>
  <si>
    <t>KrytĂ­ silikonovĂ© pÄ›novĂ© mepilex border post-op sterilnĂ­ 10 x 15 cm bal. Ăˇ 10 ks 496300</t>
  </si>
  <si>
    <t>ZM951</t>
  </si>
  <si>
    <t>KrytĂ­ silikonovĂ© pÄ›novĂ© mepilex border post-op sterilnĂ­ 6 x 8 cm bal. Ăˇ 10 ks 496100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</si>
  <si>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</si>
  <si>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</si>
  <si>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</si>
  <si>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</si>
  <si>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</si>
  <si>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</si>
  <si>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</si>
  <si>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</si>
  <si>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</si>
  <si>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</si>
  <si>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</si>
  <si>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</si>
  <si>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</si>
  <si>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</si>
  <si>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</si>
  <si>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</si>
  <si>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</si>
  <si>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</si>
  <si>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ZF139</t>
  </si>
  <si>
    <t>Obinadlo elastickĂ© idealflex krĂˇtkotaĹľnĂ© 15 cm x 5 m 931325</t>
  </si>
  <si>
    <t>ZM582</t>
  </si>
  <si>
    <t>Obinadlo elastickĂ© lenkideal krĂˇtkotaĹľnĂ© 15 cm x 5 m bal. Ăˇ 10 ks 19585</t>
  </si>
  <si>
    <t>ZC352</t>
  </si>
  <si>
    <t>Obinadlo elastickĂ© universalnĂ­ 12 cm x 10 m bal. Ăˇ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</si>
  <si>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</si>
  <si>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</si>
  <si>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</si>
  <si>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</si>
  <si>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</si>
  <si>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</si>
  <si>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</si>
  <si>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</si>
  <si>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</si>
  <si>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</si>
  <si>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</si>
  <si>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</si>
  <si>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</si>
  <si>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</si>
  <si>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</si>
  <si>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</si>
  <si>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ZC725</t>
  </si>
  <si>
    <t>Obvaz ortho-pad 15 cm x 3 m pod sĂˇdru Ăˇ 6 ks 1320105005</t>
  </si>
  <si>
    <t>ZA592</t>
  </si>
  <si>
    <t>Obvaz sĂˇdrovĂ˝ safix plus   8 cm x 3 m bal. Ăˇ 30 ks 3327400</t>
  </si>
  <si>
    <t>ZA556</t>
  </si>
  <si>
    <t>Obvaz sĂˇdrovĂ˝ safix plus 10 cm x 3 m bal. Ăˇ 24 ks 3327410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</si>
  <si>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</si>
  <si>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</si>
  <si>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</si>
  <si>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</si>
  <si>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ZG893</t>
  </si>
  <si>
    <t>RouĹˇka proĹˇĂ­vanĂˇ na popĂˇleniny 40 x 60 cm karton Ăˇ 30 ks 28510</t>
  </si>
  <si>
    <t>ZD545</t>
  </si>
  <si>
    <t>Safix plus longety sĂˇdrovĂˇ 4 vrstvĂˇ 10 x 20 m 332790</t>
  </si>
  <si>
    <t>ZD551</t>
  </si>
  <si>
    <t>Safix plus longety sĂˇdrovĂˇ 4 vrstvĂˇ 12 x 20 m 332791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</si>
  <si>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</si>
  <si>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</si>
  <si>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</si>
  <si>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</si>
  <si>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</si>
  <si>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</si>
  <si>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ZT470</t>
  </si>
  <si>
    <t>TyÄŤinka vatovĂˇ nesterilnĂ­ 15 cm SELEFA bal. Ăˇ 100 ks 1327100651</t>
  </si>
  <si>
    <t>ZO381</t>
  </si>
  <si>
    <t>AdaptĂ©r ke svÄ›telnĂ©mu zdroji Olymp./ACMI B00-21116-63</t>
  </si>
  <si>
    <t>ZE247</t>
  </si>
  <si>
    <t>AdaptĂ©r Olympus / ACMI B00-21116-62</t>
  </si>
  <si>
    <t>ZE248</t>
  </si>
  <si>
    <t>AdaptĂ©r Olympus / ACMI spec. model B00-21010-95</t>
  </si>
  <si>
    <t>ZB557</t>
  </si>
  <si>
    <t>AdaptĂ©r pĹ™echodka combifix rekord - luer 4090306</t>
  </si>
  <si>
    <t>ZT859</t>
  </si>
  <si>
    <t>AplikĂˇtor  APC k argonovĂ© koagulaci ERBE VIO3APC3, pro laparoskop., s integrovanĂ˝m filtrem, noĹľovĂˇ elektr., shaft 350 mm, prĹŻm. 5 mm, kabel 3 m, jenorĂˇzovĂ˝, bal. Ăˇ 5 ks20132 â€“ 254</t>
  </si>
  <si>
    <t>ZT838</t>
  </si>
  <si>
    <t>AplikĂˇtor  APC k argonovĂ© koagulaci ERBE VIO3APC3, s integrovanĂ˝m filtrem, noĹľovĂˇ elektr., shaft 100 mm, prĹŻm. 5 mm, kabel 3 m, jenorĂˇzovĂ˝, bal. Ăˇ 5 ks 20132-252</t>
  </si>
  <si>
    <t>ZT860</t>
  </si>
  <si>
    <t>AplikĂˇtor  APC k argonovĂ© koagulaci ERBE VIO3APC3, s integrovanĂ˝m filtrem, noĹľovĂˇ elektr., shaft 35 mm, prĹŻm. 5 mm, kabel 3 m, jenorĂˇzovĂ˝, bal. Ăˇ 5 ks 20132 â€“ 250</t>
  </si>
  <si>
    <t>ZQ781</t>
  </si>
  <si>
    <t>AplikĂˇtor APC ke koagulaci ERBE, s noĹľovou elektrodou, rigidnĂ­, pr. 5 mm, dĂ©lka 320 mm 20132-034</t>
  </si>
  <si>
    <t>ZU360</t>
  </si>
  <si>
    <t>AplikĂˇtor klipĹŻ na otevĹ™enĂ© operace Ethicon Ligaclip LX210, pro stĹ™ednĂ­ klipy LT 200, dĂ©lka 27,5 cm LX210</t>
  </si>
  <si>
    <t>ZA690</t>
  </si>
  <si>
    <t>ÄŚepelka skalpelovĂˇ 10 BB510</t>
  </si>
  <si>
    <t>ZC751</t>
  </si>
  <si>
    <t>ÄŚepelka skalpelovĂˇ 11 BB511</t>
  </si>
  <si>
    <t>ZC753</t>
  </si>
  <si>
    <t>ÄŚepelka skalpelovĂˇ 20 BB520</t>
  </si>
  <si>
    <t>ZC755</t>
  </si>
  <si>
    <t>ÄŚepelka skalpelovĂˇ 22 BB522</t>
  </si>
  <si>
    <t>ZC756</t>
  </si>
  <si>
    <t>ÄŚepelka skalpelovĂˇ 23 BB523</t>
  </si>
  <si>
    <t>ZP547</t>
  </si>
  <si>
    <t>ÄŚepelka skalpelovĂˇ ÄŤ. 15 - Swann Morton bal. Ăˇ 100 ks G0103</t>
  </si>
  <si>
    <t>ZU237</t>
  </si>
  <si>
    <t>BotiÄŤka ĹˇicĂ­ -Suture boot, standard, ĹľlutĂˇ, sterilnĂ­, jednorĂˇzovĂˇ, zĂˇsobnĂ­k obs. 5 pĂˇrĹŻ (tj. 10 ks), bal. Ăˇ 500 ks (50 x 10) 00-2200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</si>
  <si>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</si>
  <si>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</si>
  <si>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</si>
  <si>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</si>
  <si>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</si>
  <si>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GAM646957</t>
  </si>
  <si>
    <t>CĂ©vka vyĹľivovacĂ­ CV-01 GAMV686415 (GAM646957)</t>
  </si>
  <si>
    <t>ZU347</t>
  </si>
  <si>
    <t>DotlaÄŤovaÄŤ uzlu A.M.I. HAL k TRILOGY jednotce k oĹˇetĹ™enĂ­ hemeroidĹŻ, k sondĂˇm RAR Flexi probe, autoklĂˇvovatelnĂ˝ AHK 007</t>
  </si>
  <si>
    <t>ZA783</t>
  </si>
  <si>
    <t>DrĂ©n Easy Flow 40 mm/30 cm, Ăˇ 10 ks, 97.816.92.224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</si>
  <si>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</si>
  <si>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</si>
  <si>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</si>
  <si>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</si>
  <si>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</si>
  <si>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</si>
  <si>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ZD840</t>
  </si>
  <si>
    <t>DrĂ©n redon CH14 PVC, perforace 15 cm bal. Ăˇ 100 ks 05.000.22.508</t>
  </si>
  <si>
    <t>ZU622</t>
  </si>
  <si>
    <t>DrĂ©n redon CH14 PVC, perforace 15 cm, dĂ©lka 50 cm RTG kontr. bal. Ăˇ 100 ks 21864</t>
  </si>
  <si>
    <t>ZA757</t>
  </si>
  <si>
    <t>DrĂ©n redon CH16 50 cm U2111600</t>
  </si>
  <si>
    <t>ZU623</t>
  </si>
  <si>
    <t>DrĂ©n redon CH16 PVC, perforace 15 cm, dĂ©lka 50 cm RTG kontr. bal. Ăˇ 100 ks 21865</t>
  </si>
  <si>
    <t>ZF574</t>
  </si>
  <si>
    <t>DrĂ©n redon CH18 50 cm bal. Ăˇ 100 ks U2111800</t>
  </si>
  <si>
    <t>ZA760</t>
  </si>
  <si>
    <t>DrĂ©n redon CH8 50 cm U2110800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</si>
  <si>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</si>
  <si>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</si>
  <si>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</si>
  <si>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</si>
  <si>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</si>
  <si>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</si>
  <si>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ZN373</t>
  </si>
  <si>
    <t>DrĂ©n silikonovĂ˝ CH33 laparotomickĂ˝ s RTG znaÄŤenĂ­m sterilnĂ­ d = 50 cm bal. Ăˇ 10 ks WLM60703300</t>
  </si>
  <si>
    <t>ZU348</t>
  </si>
  <si>
    <t>DrĹľĂˇk jednotky TRILOGY Arm, k oĹˇetĹ™enĂ­ hemeroidĹŻ, autoklĂˇvovatelnĂ˝ TRI2070</t>
  </si>
  <si>
    <t>ZJ683</t>
  </si>
  <si>
    <t>DrĹľĂˇk na prsty pro operace na ruce plast modrĂ˝ chirobloc large - ballets ECBM</t>
  </si>
  <si>
    <t>ZB069</t>
  </si>
  <si>
    <t>DrĹľĂˇk skalp. ÄŤepelek dÄ›tskĂ˝ krĂˇtkĂ˝ - SCALPEL HANDLE  FITTING NO.3 FOR BLADES 10-15 AND 40, 42  125 mm, 5 BB073R</t>
  </si>
  <si>
    <t>ZS705</t>
  </si>
  <si>
    <t>DrĹľĂˇtko T k zavadÄ›ÄŤi na varixy BAL 183/01 397133910064</t>
  </si>
  <si>
    <t>ZP579</t>
  </si>
  <si>
    <t>Elektroda jehlovĂˇ prĹŻmÄ›r hrotu 0,5 mm dĂ©lka hrotu 20 mm resterilizovatelnĂˇ bal. Ăˇ 5 ks 303-1</t>
  </si>
  <si>
    <t>ZA932</t>
  </si>
  <si>
    <t>Elektroda neutrĂˇlnĂ­ ke koagulaci bal. Ăˇ 50 ks E7509</t>
  </si>
  <si>
    <t>ZA891</t>
  </si>
  <si>
    <t>Elektroda neutrĂˇlnĂ­ nessy ke koagulaci Ăˇ 50 ks 20193-070</t>
  </si>
  <si>
    <t>ZS820</t>
  </si>
  <si>
    <t>Elektroda neutrĂˇlnĂ­ NESSY Omega ke koagulaci Erbe VIO3 (VIO, ICC,ACC), 85 cmÂ˛,  jednorĂˇzovĂˇ, bal. Ăˇ 50 ks 20193-082</t>
  </si>
  <si>
    <t>ZQ715</t>
  </si>
  <si>
    <t>Elektroda noĹľovĂˇ ke koagulaci Valleylab, ocelovĂˇ, nelepivĂˇ, jednorĂˇzovĂˇ, 16 cm, bal. Ăˇ 10 ks 66315011016NS</t>
  </si>
  <si>
    <t>ZP931</t>
  </si>
  <si>
    <t>Filtr hygienickĂ˝ k insuflĂˇtoru COâ‚‚ hydrofob.bakteriĂˇlnĂ­ konektor 22 mm ISO pro PG060 PG 080 PG0811 sterilnĂ­ bal. Ăˇ 25 ks PG019</t>
  </si>
  <si>
    <t>ZT288</t>
  </si>
  <si>
    <t>Filtr k pĹ™Ă­stroji CIMPAX,C-PURE 750 - Ulpa/Carbon Filter, s pĹ™Ă­pojkou 22/9,5/6,4mm, max. Ĺľivotnost 35h C32-25-001</t>
  </si>
  <si>
    <t>ZT882</t>
  </si>
  <si>
    <t>Gel lubrikaÄŤnĂ­ sterilnĂ­ OptiLube Active TM, znecitlivujĂ­cĂ­, antiseptickĂ˝ ĂşÄŤinek, stĹ™Ă­kaÄŤky 10 x 6 ml OMS:1160</t>
  </si>
  <si>
    <t>ZH521</t>
  </si>
  <si>
    <t>GumiÄŤka spojovacĂ­, tÄ›snĂ­cĂ­ k laparosk. redukci modrĂˇ 7 mm, bal. Ăˇ 10 ks A5858</t>
  </si>
  <si>
    <t>ZH519</t>
  </si>
  <si>
    <t>GumiÄŤka tÄ›snĂ­cĂ­ k laparosk. trokarĹŻm 3 mm Ăˇ 10 ks A5857</t>
  </si>
  <si>
    <t>ZI117</t>
  </si>
  <si>
    <t>GumiÄŤky tÄ›snĂ­cĂ­ k LSK trokarĹŻm Wolf bal. Ăˇ 10 ks 89.02</t>
  </si>
  <si>
    <t>ZK167</t>
  </si>
  <si>
    <t>HĂˇk middeldorpf 20 x 22 mm 215 mm BT405R</t>
  </si>
  <si>
    <t>ZB399</t>
  </si>
  <si>
    <t>HadiÄŤka PVC 1/1,5  Ăˇ 100 m KVS 599812 , PVC100015</t>
  </si>
  <si>
    <t>ZQ249</t>
  </si>
  <si>
    <t>HadiÄŤka spojovacĂ­ HS 1,8 x 1800 mm LL DEPH free 2200 180 ND</t>
  </si>
  <si>
    <t>ZI277</t>
  </si>
  <si>
    <t>HadiÄŤka sterilnĂ­ tisseel sprayset Ăˇ 10 ks 1504271</t>
  </si>
  <si>
    <t>ZM357</t>
  </si>
  <si>
    <t>Hadice insuflaÄŤnĂ­ s pĹ™edhĹ™Ă­vĂˇnĂ­m 3D Einstein PG082</t>
  </si>
  <si>
    <t>ZU344</t>
  </si>
  <si>
    <t>Jednotka k oĹˇetĹ™enĂ­ hemeroidĹŻ TRILOGY Unit Wi-3 HAL-RAR, Bluetooth, na 50 vĂ˝konĹŻ, autoklĂˇvovatelnĂˇ TRI2010</t>
  </si>
  <si>
    <t>ZU346</t>
  </si>
  <si>
    <t>Jehelec A.M.I. HAL k TRILOGY jednotce k oĹˇetĹ™enĂ­ hemeroidĹŻ, k sondĂˇm RAR Flexi probe, autoklĂˇvovatelnĂ˝ AHN 006</t>
  </si>
  <si>
    <t>ZG749</t>
  </si>
  <si>
    <t>Kanyla cholangiograf. buchanan 400/450/010 - firma jiĹľ nedodĂˇvĂˇ</t>
  </si>
  <si>
    <t>ZT544</t>
  </si>
  <si>
    <t>Kanyla odsĂˇvacĂ­ zahnutĂˇ Yankauer - nĂˇstavec, 8 mm,  s rukojetĂ­, 4 boÄŤnĂ­ otvory, bal. Ăˇ 60 ks 07.049.08.210</t>
  </si>
  <si>
    <t>ZF018</t>
  </si>
  <si>
    <t>Kanyla perifernĂ­ venĂłznĂ­ vasofix 16G ĹˇedĂˇ s injekÄŤnĂ­m portem, safety bal. Ăˇ 50 ks 4269179S-01</t>
  </si>
  <si>
    <t>ZH335</t>
  </si>
  <si>
    <t>Kanyla TS 7,0 s manĹľetou bal. Ăˇ 2 ks 100/523/070</t>
  </si>
  <si>
    <t>ZB314</t>
  </si>
  <si>
    <t>Kanyla TS 8,0 s manĹľetou bal. Ăˇ 2 ks 100/523/080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</si>
  <si>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</si>
  <si>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</si>
  <si>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</si>
  <si>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</si>
  <si>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</si>
  <si>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</si>
  <si>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ZJ843</t>
  </si>
  <si>
    <t>KleĹˇtÄ› hemostatickĂ© PEAN, rovnĂ©, 140 mm, jemnĂ©, ĹˇtĂ­hlĂ©, tupĂ© BH414R</t>
  </si>
  <si>
    <t>ZA523</t>
  </si>
  <si>
    <t>Klip hem-o-lok L 14 x 6 bal. Ăˇ 84 ks 544240</t>
  </si>
  <si>
    <t>ZM417</t>
  </si>
  <si>
    <t>Klip hem-o-lok ML 14 x 6 bal. Ăˇ 84 ks WK 544230</t>
  </si>
  <si>
    <t>ZB103</t>
  </si>
  <si>
    <t>LĂˇhev k odsĂˇvaÄŤce flovac 2l hadice 1,8 m 000-036-021</t>
  </si>
  <si>
    <t>ZB332</t>
  </si>
  <si>
    <t>LĂˇhev ke kompaktnĂ­ odsĂˇvaÄŤce 0,5 l P00340</t>
  </si>
  <si>
    <t>ZM565</t>
  </si>
  <si>
    <t>Lepidlo tkĂˇĹovĂ© 5 ml floseal 1503353</t>
  </si>
  <si>
    <t>ZT749</t>
  </si>
  <si>
    <t>List pilovĂ˝ rapid  35 mm/20 mm/0,8 mm k systĂ©mu Acculan3TI GC211R</t>
  </si>
  <si>
    <t>ZT747</t>
  </si>
  <si>
    <t>List pilovĂ˝ rapid  50 mm/25 mm/0,9 mm k systĂ©mu Acculan3TI GC218R</t>
  </si>
  <si>
    <t>ZT748</t>
  </si>
  <si>
    <t>List pilovĂ˝ rapid 25 mm/15 mm/0,5 mm k systĂ©mu Acculan3TI GC208R</t>
  </si>
  <si>
    <t>ZO503</t>
  </si>
  <si>
    <t>List pilovĂ˝ rapid 50 x 10 x 0,5 / 0,8 mm k systĂ©mu Acculan3TI GC215R</t>
  </si>
  <si>
    <t>ZO653</t>
  </si>
  <si>
    <t>List pilovĂ˝ RAPID pro vrtaÄŤku ACCULAN (Aesculap), 25/5/0,5/0,5 mm, sterilnĂ­ GC207R</t>
  </si>
  <si>
    <t>ZS927</t>
  </si>
  <si>
    <t>ManĹľeta pro bezkrevnost k turniketu, jednokomorovĂˇ, Dispo, dospÄ›lĂˇ, HK,  rozmÄ›r 46x10cm, na jedno pouĹľitĂ­, sterilnĂ­, balenĂ­ Ăˇ 10 ks na jedno pouĹľitĂ­ 20-34-712SLZ-1</t>
  </si>
  <si>
    <t>ZR544</t>
  </si>
  <si>
    <t>MĹŻstek pooperaÄŤnĂ­ smyÄŤkovĂ˝ pod dvouhlavĹovou stomii dĂ©lka 65 mm sterilnĂ­ bal. Ăˇ 10 ks 022355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</si>
  <si>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</si>
  <si>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</si>
  <si>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</si>
  <si>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</t>
  </si>
  <si>
    <t>ZF176</t>
  </si>
  <si>
    <t>NĂˇdoba na histologickĂ˝ mat. 5700 ml 333000086003</t>
  </si>
  <si>
    <t>ZE174</t>
  </si>
  <si>
    <t>NĂˇdoba na histologickĂ˝ mat. 920 ml Z1333000041024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</si>
  <si>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</si>
  <si>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</si>
  <si>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</si>
  <si>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</si>
  <si>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</si>
  <si>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</si>
  <si>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</si>
  <si>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</si>
  <si>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ZQ526</t>
  </si>
  <si>
    <t>NĂˇdoba na kontaminovanĂ˝ odpad  15 l, Polyetylen (HDPE), 1,1 kg,  295 mm,  345 x 297 mm 4413</t>
  </si>
  <si>
    <t>ZE310</t>
  </si>
  <si>
    <t>NĂˇdoba na kontaminovanĂ˝ odpad CS 6 l CS-vysokĂ˝ / 40 cm, pĹŻv. 077802300 - nahrazuje ZU593</t>
  </si>
  <si>
    <t>NĂˇdoba na kontaminovanĂ˝ odpad CS 6 l pĹŻv. 077802300</t>
  </si>
  <si>
    <t>ZT876</t>
  </si>
  <si>
    <t>NĹŻĹľ amputaÄŤnĂ­ LISTON , dĂ©lka 190 mm FH102R</t>
  </si>
  <si>
    <t>ZK040</t>
  </si>
  <si>
    <t>NĹŻĹľky chirurgickĂ© standardnĂ­ hrotnatotupĂ© rovnĂ© 105 mm BC320R</t>
  </si>
  <si>
    <t>ZK045</t>
  </si>
  <si>
    <t>NĹŻĹľky rovnĂ© mayo 155 mm BC545R</t>
  </si>
  <si>
    <t>ZK033</t>
  </si>
  <si>
    <t>NĹŻĹľky typ bulldog cottle 4 OK374R</t>
  </si>
  <si>
    <t>ZM509</t>
  </si>
  <si>
    <t>NĹŻĹľky zahnutĂ© na duhovku a ligaturu 115 mm BC107R</t>
  </si>
  <si>
    <t>ZS710</t>
  </si>
  <si>
    <t>Oliva prĹŻm. 12 mm na varixy 182/12 397133910063</t>
  </si>
  <si>
    <t>ZS708</t>
  </si>
  <si>
    <t>Oliva prĹŻm. 6 mm na varixy (182/06) 397133910061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</si>
  <si>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</si>
  <si>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</si>
  <si>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</si>
  <si>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</si>
  <si>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ZN550</t>
  </si>
  <si>
    <t>PĂˇska retrakÄŤnĂ­ silikonovĂˇ modrĂˇ (surgical loop) 750 mm x 2,5 mm bal. Ăˇ 24 ks B1095528</t>
  </si>
  <si>
    <t>ZJ840</t>
  </si>
  <si>
    <t>PeĂˇn jemnĂ˝ zahnutĂ˝ - HEISS  ARTERY FORCEPS  SLIGHTLY CURVED 200 mm 8 BH207R</t>
  </si>
  <si>
    <t>ZS062</t>
  </si>
  <si>
    <t>PeĂˇn jemnĂ˝ zahnutĂ˝ - HEISS ARTERY FORCEPS SLIGHTLY CURVED 200 mm, 8 BH198R</t>
  </si>
  <si>
    <t>ZJ832</t>
  </si>
  <si>
    <t>PeĂˇn moskito MICRO-HALSTED zahnutĂ˝, zahnutĂ˝, 125 mm, jemnĂ˝ 5 BH109R</t>
  </si>
  <si>
    <t>ZJ839</t>
  </si>
  <si>
    <t>PeĂˇn velmi jemnĂ˝ - NISSEN  ARTERY FORCEPS CURVED 185 mm, 7 1/4  BH199R</t>
  </si>
  <si>
    <t>ZJ982</t>
  </si>
  <si>
    <t>Pinzeta atraumatickĂˇ de bakey 2,0 mm 200 mm FB402R</t>
  </si>
  <si>
    <t>ZJ980</t>
  </si>
  <si>
    <t>Pinzeta atraumatickĂˇ DE BAKEY rovnĂˇ, 150 mm  ozubenĂ­,  ĹˇĂ­Ĺ™ka 2 mm FB400R</t>
  </si>
  <si>
    <t>ZK587</t>
  </si>
  <si>
    <t>Pinzeta chirurgickĂˇ 1 x 2 zuby 100 mm BD500R</t>
  </si>
  <si>
    <t>ZJ822</t>
  </si>
  <si>
    <t>Pinzeta chirurgickĂˇ, standardnĂ­, rovnĂˇ, 145 mm, ozubenĂˇ (1x2) BD557R</t>
  </si>
  <si>
    <t>ZM096</t>
  </si>
  <si>
    <t>PoduĹˇka adhezivnĂ­ samolepĂ­cĂ­ na ÄŤiĹˇtÄ›nĂ­ koncovek nĂˇstrojĹŻ bal. Ăˇ 100 ks sterilnĂ­ AL-40</t>
  </si>
  <si>
    <t>ZS279</t>
  </si>
  <si>
    <t>PopisovaÄŤ na kĹŻĹľi sterilnĂ­, chirurgickĂ˝ DeRoyal, hrot standard, barva fialovĂˇ, vÄŤetnÄ› pravĂ­tka 15 cm 26-001</t>
  </si>
  <si>
    <t>ZU345</t>
  </si>
  <si>
    <t>Reproduktor TRILOGY Wi-3 Speaker, Bluetooth, kompatibilnĂ­ s jednotkou TRILOGY Unit Wi-3 HAL-RAR k. ÄŤ. TRI2010 TRI2110</t>
  </si>
  <si>
    <t>ZL862</t>
  </si>
  <si>
    <t>RezervoĂˇr balonkovĂ˝ sacĂ­ J-VAC 100ml bal Ăˇ 10 ks 2160</t>
  </si>
  <si>
    <t>ZB249</t>
  </si>
  <si>
    <t>SĂˇÄŤek moÄŤovĂ˝ s kĹ™Ă­Ĺľovou vĂ˝pustĂ­ 2000 ml s hadiÄŤkou 90 cm ZAR-TNU201601</t>
  </si>
  <si>
    <t>ZJ742</t>
  </si>
  <si>
    <t>SĂ­ĹĄka vstĹ™ebatelnĂˇ pro pravĂ˝ jaternĂ­ lalok 44x30 cm VM210</t>
  </si>
  <si>
    <t>ZR335</t>
  </si>
  <si>
    <t>Sonda bipolĂˇrnĂ­ Apollo RF MP90, 90Â°, k artroskopickĂ© vÄ›Ĺľi Arthrex AR-9811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</si>
  <si>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</si>
  <si>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</si>
  <si>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</si>
  <si>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</si>
  <si>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</si>
  <si>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</si>
  <si>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ZU349</t>
  </si>
  <si>
    <t>Sonda RAR Flexi probe, k TRILOGY jednotce k oĹˇetĹ™enĂ­ hemeroidĹŻ, jednorĂˇzovĂˇ, bal. Ăˇ 5 ks RAR2081</t>
  </si>
  <si>
    <t>ZH852</t>
  </si>
  <si>
    <t>Souprava odsĂˇvacĂ­ zahnutĂˇ Yankauer s rukojetĂ­ prĹŻm. koncovky 6 mm hadice CH 25 dĂ©lka 2 m bal. Ăˇ 50 ks 34102</t>
  </si>
  <si>
    <t>ZA960</t>
  </si>
  <si>
    <t>Spojka na moÄŤovĂ˝ sĂˇÄŤek na ureterĂˇlnĂ­ cĂ©vku CH03/ Fr0,8 bal. Ăˇ 10 ks AK3200</t>
  </si>
  <si>
    <t>ZB598</t>
  </si>
  <si>
    <t>Spojka symetrickĂˇ pĹ™Ă­mĂˇ 7 x 7 mm 60.23.00 (120 430)</t>
  </si>
  <si>
    <t>ZD294</t>
  </si>
  <si>
    <t>Spojka T 8-8-8 UH bal. Ăˇ 25 ks 882.08D</t>
  </si>
  <si>
    <t>ZF991</t>
  </si>
  <si>
    <t>Spojka Y 7-7-7 UH bal. Ăˇ 100 ks 86061572</t>
  </si>
  <si>
    <t>ZT852</t>
  </si>
  <si>
    <t>StĹ™Ă­kaÄŤka injekÄŤnĂ­ 2-dĂ­lnĂˇ 2 ml  L CHIRANA CH002L</t>
  </si>
  <si>
    <t>ZA964</t>
  </si>
  <si>
    <t>StĹ™Ă­kaÄŤka janett 3-dĂ­lnĂˇ 60 ml sterilnĂ­ vyplachovacĂ­ 050ML3CZ-CEW (MRG564)</t>
  </si>
  <si>
    <t>ZJ833</t>
  </si>
  <si>
    <t>Svorka - mikropeĂˇn HALSTEDT-MOSQUITO 125 mm BH110R</t>
  </si>
  <si>
    <t>ZJ842</t>
  </si>
  <si>
    <t>Svorka atraum. bengolea zahnutĂˇ 245 mm BH229R</t>
  </si>
  <si>
    <t>ZJ834</t>
  </si>
  <si>
    <t>Svorka halsted - mosquito zahnutĂˇ 125 mm BH111R</t>
  </si>
  <si>
    <t>ZJ835</t>
  </si>
  <si>
    <t>Svorky na cĂ©vy 1 x 2 zuby rovnĂˇ 125 mm BH118R</t>
  </si>
  <si>
    <t>ZC900</t>
  </si>
  <si>
    <t>SystĂ©m odsĂˇvacĂ­ hi-vac 200 ml-komplet bal. Ăˇ 60 ks 05.000.22.801</t>
  </si>
  <si>
    <t>ZP308</t>
  </si>
  <si>
    <t>TÄ›snÄ›nĂ­ do trokaru Aeskulap silikonovĂ© prĹŻm. 3,5 mm bal. Ăˇ 20 ks EK380P</t>
  </si>
  <si>
    <t>ZT461</t>
  </si>
  <si>
    <t>TÄ›snÄ›nĂ­ do trokaru OLYMPUS, chlopeĹ, barva transparentnĂ­ bal. Ăˇ 10 ks A4559</t>
  </si>
  <si>
    <t>ZT462</t>
  </si>
  <si>
    <t>TÄ›snÄ›nĂ­ do trokaru OLYMPUS, prĹŻm. 5,5 mm bal. Ăˇ 10 ks A5833</t>
  </si>
  <si>
    <t>ZB395</t>
  </si>
  <si>
    <t>Tampon odbÄ›rovĂ˝ transystem Amies pĹŻda plastovĂˇ tyÄŤinka 48 hod. mikrobiologickĂ© vyĹˇetĹ™enĂ­ 1601</t>
  </si>
  <si>
    <t>ZB452</t>
  </si>
  <si>
    <t>VĂ­ko kompletnĂ­ kompaktnĂ­ podtl. odsĂˇv. P00341</t>
  </si>
  <si>
    <t>ZT445</t>
  </si>
  <si>
    <t>Valvulotom hydro LeMaitre s LeMills, pro v. Saphena, celk. dĂ©lka 110 cm, pracovnĂ­ dĂ©lka 98 cm, vnÄ›jĹˇĂ­ prĹŻm. 1,5 mm 1009-00</t>
  </si>
  <si>
    <t>ZA856</t>
  </si>
  <si>
    <t>Vosk kostnĂ­ bone wax 2,5 g, Ăˇ 12 ks, W31C</t>
  </si>
  <si>
    <t>ZK799</t>
  </si>
  <si>
    <t>ZĂˇtka combi ÄŤervenĂˇ 4495101</t>
  </si>
  <si>
    <t>ZS706</t>
  </si>
  <si>
    <t>ZavadÄ›ÄŤ nerezovĂ˝ na varixy (183/02) 397133910065</t>
  </si>
  <si>
    <t>ZI179</t>
  </si>
  <si>
    <t>Zkumavka s mediem + flokovanĂ˝ tampon eSwab rĹŻĹľovĂ˝ (nos,krk,vagina,koneÄŤnĂ­k,rĂˇny,fekĂˇlnĂ­ vzo) 490CE.A</t>
  </si>
  <si>
    <t>ZI180</t>
  </si>
  <si>
    <t>Zkumavka s mediem + flovakovanĂ˝ tampon eSwab minitip oranĹľovĂ˝ (oko,ucho,krk,nos,dutiny,urogenitĂˇlnĂ­ tra) 491CE.A</t>
  </si>
  <si>
    <t>ZI181</t>
  </si>
  <si>
    <t>Zkumavka s mediem + flovakovanĂ˝ tampon eSwab pernasal modrĂˇ dÄ›tskĂˇ 482CE</t>
  </si>
  <si>
    <t>Zkumavka s mediem + flovakovanĂ˝ tampon eSwab rĹŻĹľovĂ˝ (nos,krk,vagina,koneÄŤnĂ­k,rĂˇny,fekĂˇlnĂ­ vzo) 490CE.A</t>
  </si>
  <si>
    <t>50115061</t>
  </si>
  <si>
    <t>ZPr - ZUM robot (Z512)</t>
  </si>
  <si>
    <t>ZM831</t>
  </si>
  <si>
    <t>ÄŚepiÄŤka sacĂ­ho a proplachovacĂ­ho nĂˇstroje Wolf 8385.902</t>
  </si>
  <si>
    <t>ZM830</t>
  </si>
  <si>
    <t>DrĹľĂˇk sacĂ­ a proplachovacĂ­ Wolf 8385.901</t>
  </si>
  <si>
    <t>ZK869</t>
  </si>
  <si>
    <t>Jehla insuflaÄŤnĂ­ 120 mm, bal.Ăˇ 20 ks, C2201</t>
  </si>
  <si>
    <t>ZQ902</t>
  </si>
  <si>
    <t>KuĹľel Hasson k systĂ©mu da Vunci Xi k ukotvenĂ­ portu pr. 8 mm pro opakovanĂ© pouĹľitĂ­ 470398</t>
  </si>
  <si>
    <t>ZQ270</t>
  </si>
  <si>
    <t>NĂˇstroj robotickĂ˝ jehelec velkĂ˝ k daVinci Xi pro 10 pouĹľitĂ­ 470006</t>
  </si>
  <si>
    <t>ZQ271</t>
  </si>
  <si>
    <t>NĂˇstroj robotickĂ˝ jehelec velkĂ˝ k daVinci Xi pro 10 pouĹľitĂ­ 470194</t>
  </si>
  <si>
    <t>ZT294</t>
  </si>
  <si>
    <t>NĂˇstroj robotickĂ˝ jehelec velkĂ˝ k daVinci Xi pro 15 pouĹľitĂ­ 471006</t>
  </si>
  <si>
    <t>ZQ261</t>
  </si>
  <si>
    <t>NĂˇstroj robotickĂ˝ kabel bipolĂˇrnĂ­ pro da Vinci Xi dĂ©lka 5 m nesterilnĂ­ pro 20 pouĹľitĂ­ modrĂ˝ 470384</t>
  </si>
  <si>
    <t>ZQ260</t>
  </si>
  <si>
    <t>NĂˇstroj robotickĂ˝ kabel monopolĂˇrnĂ­ pro da Vinci Xi dĂ©lka 4 m nesterilnĂ­ pro 20 pouĹľitĂ­ zelenĂ˝ 470383</t>
  </si>
  <si>
    <t>ZU241</t>
  </si>
  <si>
    <t>NĂˇstroj robotickĂ˝ kanyla staplerovĂˇ k da Vinci Xi 12 mm kovovĂˇ bal.Ăˇ 2 ks 470375</t>
  </si>
  <si>
    <t>ZQ268</t>
  </si>
  <si>
    <t>NĂˇstroj robotickĂ˝ kleĹˇtÄ› bipolĂˇrnĂ­ Fenestrated, k daVinci Xi okĂ©nkovĂ© pro 10 pouĹľitĂ­ 470205</t>
  </si>
  <si>
    <t>ZT295</t>
  </si>
  <si>
    <t>NĂˇstroj robotickĂ˝ kleĹˇtÄ› bipolĂˇrnĂ­ Fenestrated, k daVinci Xi okĂ©nkovĂ© pro 14 pouĹľitĂ­ 471205</t>
  </si>
  <si>
    <t>ZQ267</t>
  </si>
  <si>
    <t>NĂˇstroj robotickĂ˝ kleĹˇtÄ› bipolĂˇrnĂ­ Maryland k daVinci Xi pro 10 pouĹľitĂ­ 470172</t>
  </si>
  <si>
    <t>ZT292</t>
  </si>
  <si>
    <t>NĂˇstroj robotickĂ˝ kleĹˇtÄ› bipolĂˇrnĂ­ Maryland k daVinci Xi pro 14 pouĹľitĂ­ 471172</t>
  </si>
  <si>
    <t>ZT283</t>
  </si>
  <si>
    <t>NĂˇstroj robotickĂ˝ kleĹˇtÄ› Force bipolar 8 mm k daVinci Xi pro 12 pouĹľitĂ­ 471405</t>
  </si>
  <si>
    <t>ZT293</t>
  </si>
  <si>
    <t>NĂˇstroj robotickĂ˝ kleĹˇtÄ› ProGrasp k daVinci okĂ©nkovĂ© pro 18 pouĹľitĂ­ 471093</t>
  </si>
  <si>
    <t>ZT284</t>
  </si>
  <si>
    <t>NĂˇstroj robotickĂ˝ kleĹˇtÄ› Tenaculum 8 mm k daVinci Xi pro 10 pouĹľitĂ­ 470207</t>
  </si>
  <si>
    <t>ZT296</t>
  </si>
  <si>
    <t>NĂˇstroj robotickĂ˝ kleĹˇtÄ› X/XI 8MM CADIERE FORCEPS 8 mm pro da Vinci Xi, pro 18 pouĹľitĂ­ 471049</t>
  </si>
  <si>
    <t>ZU244</t>
  </si>
  <si>
    <t>NĂˇstroj robotickĂ˝ krytka tÄ›snĂ­cĂ­ staplerovĂˇ k da Vinci Xi bal.Ăˇ 10 ks 470380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</si>
  <si>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</si>
  <si>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</si>
  <si>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</si>
  <si>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</si>
  <si>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</si>
  <si>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</si>
  <si>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ZQ257</t>
  </si>
  <si>
    <t>NĂˇstroj robotickĂ˝ obturĂˇtor optickĂ˝ Bladeless pro da Vinci Xi 8 mm jednorĂˇzovĂ˝ sterilnĂ­ bal.Ăˇ 6 ks 470359</t>
  </si>
  <si>
    <t>ZU242</t>
  </si>
  <si>
    <t>NĂˇstroj robotickĂ˝ obturĂˇtor staplerovĂ˝ bezÄŤepelovĂ˝ k da Vinci Xi 12 mm kovovĂ˝ bal.Ăˇ 2 ks 470395</t>
  </si>
  <si>
    <t>ZE766</t>
  </si>
  <si>
    <t>NĂˇstroj robotickĂ˝ pĹ™Ă­sluĹˇenstvĂ­ 400180</t>
  </si>
  <si>
    <t>ZU243</t>
  </si>
  <si>
    <t>NĂˇstroj robotickĂ˝ redukce staplerovĂˇ k da Vinci Xi 12/8 mm bal.Ăˇ 6 ks 470381</t>
  </si>
  <si>
    <t>ZQ269</t>
  </si>
  <si>
    <t>NĂˇstroj robotickĂ˝ Sealer Vessel  rozĹˇĂ­Ĺ™enĂ˝ k daVinci Xi,jednorĂˇzovĂ˝ bal. Ăˇ 6 ks 480422</t>
  </si>
  <si>
    <t>ZU286</t>
  </si>
  <si>
    <t>NĂˇstroj robotickĂ˝ stapler SureForm 45 mm, k daVinci Xi, kolorektĂˇlnĂ­ program, jednorĂˇzovĂ˝, bal. Ăˇ 6 ks 480445</t>
  </si>
  <si>
    <t>ZU289</t>
  </si>
  <si>
    <t>NĂˇstroj robotickĂ˝ stapler SureForm 60 mm,  k daVinci Xi, kolorektĂˇlnĂ­ program, bal. Ăˇ 6 ks 480460</t>
  </si>
  <si>
    <t>ZT670</t>
  </si>
  <si>
    <t>NĂˇstroj robotickĂ˝ SynchroSeal 8 mm k daVinci Xi, jednorĂˇzovĂ˝ bal. Ăˇ 6 ks 480440</t>
  </si>
  <si>
    <t>ZQ258</t>
  </si>
  <si>
    <t>NĂˇstroj robotickĂ˝ tÄ›snÄ›nĂ­ na trokar Cannula Seal pro da Vinci Xi 5-8 mm jednorĂˇzovĂ© sterilnĂ­ bal. Ăˇ 10 ks 470361</t>
  </si>
  <si>
    <t>ZU287</t>
  </si>
  <si>
    <t>NĂˇstroj robotickĂ˝ zĂˇsobnĂ­k do stapleru Â SureForm 45 mm zelenĂ˝ (4,3 mm 6 Ĺ™ad), k daVinci Xi, kolorektĂˇlnĂ­ program,  jednorĂˇzovĂ˝, bal. Ăˇ 12 ks 48345G</t>
  </si>
  <si>
    <t>ZU290</t>
  </si>
  <si>
    <t>NĂˇstroj robotickĂ˝ zĂˇsobnĂ­k do stapleru Â SureForm 60 mm modrĂ˝ (3,5 mm 6 Ĺ™ad), k daVinci Xi,  kolorektĂˇlnĂ­ program, bal. Ăˇ 12 ks 48360B</t>
  </si>
  <si>
    <t>ZU288</t>
  </si>
  <si>
    <t>NĂˇstroj robotickĂ˝ zĂˇsobnĂ­k do stapleru Â SureForm,  45 mm ÄŤernĂ˝ (4,6 mm 6 Ĺ™ad), k daVinci Xi, kolorektĂˇlnĂ­ program, bal. Ăˇ 12 ks 48345T</t>
  </si>
  <si>
    <t>ZM556</t>
  </si>
  <si>
    <t>SĂˇÄŤek laparoskopickĂ˝ MemoBag 200 ml pro 10 mm trocar bal. Ăˇ 5 ks 332800-000010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</si>
  <si>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</si>
  <si>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</si>
  <si>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</si>
  <si>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</si>
  <si>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ZK870</t>
  </si>
  <si>
    <t>Trokar s ostĹ™Ă­m a fixaÄŤnĂ­m balonkem 12 x 100 mm CFB73</t>
  </si>
  <si>
    <t>ZE916</t>
  </si>
  <si>
    <t>Trokar xcel pr. 12 mm D12LT</t>
  </si>
  <si>
    <t>50115063</t>
  </si>
  <si>
    <t>ZPr - vaky, sety (Z528)</t>
  </si>
  <si>
    <t>ZA715</t>
  </si>
  <si>
    <t>Set infuznĂ­ intrafix primeline classic 150 cm 4062957</t>
  </si>
  <si>
    <t>ZD721</t>
  </si>
  <si>
    <t>Set odsĂˇvacĂ­ CH 6-18 bal. Ăˇ 35 ks 05.000.22.641</t>
  </si>
  <si>
    <t>50115064</t>
  </si>
  <si>
    <t>ZPr - šicí materiál (Z529)</t>
  </si>
  <si>
    <t>ZP930</t>
  </si>
  <si>
    <t>Ĺ Ă­tĂ­ optilene 0/0 (3.5) bal. Ăˇ 36 ks C3090043</t>
  </si>
  <si>
    <t>ZU350</t>
  </si>
  <si>
    <t>Ĺ itĂ­ A.M.I. HAL SUTURE, k TRILOGY jednotce k oĹˇetĹ™enĂ­ hemeroidĹŻ, jehla 5/8 kruh, dĂ©lka vlĂˇkna 75 cm, syntetickĂ© vstĹ™ebatelnĂ©, sterilnĂ­, bal. Ăˇ 36 ks AHAL 70</t>
  </si>
  <si>
    <t>ZB034</t>
  </si>
  <si>
    <t>Ĺ itĂ­ dafilon modrĂ˝ 2/0 (3) bal. Ăˇ 36 ks C0935476</t>
  </si>
  <si>
    <t>ZB217</t>
  </si>
  <si>
    <t>Ĺ itĂ­ dafilon modrĂ˝ 3/0 (2) bal. Ăˇ 36 ks C0932353</t>
  </si>
  <si>
    <t>ZB033</t>
  </si>
  <si>
    <t>Ĺ itĂ­ dafilon modrĂ˝ 3/0 (2) bal. Ăˇ 36 ks C0935468</t>
  </si>
  <si>
    <t>ZB979</t>
  </si>
  <si>
    <t>Ĺ itĂ­ dafilon modrĂ˝ 4/0 (1.5) bal. Ăˇ 36 ks C0932205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</si>
  <si>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</si>
  <si>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</si>
  <si>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</si>
  <si>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</si>
  <si>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ZA250</t>
  </si>
  <si>
    <t>Ĺ itĂ­ ethibond gr 2-0 90 cm, 2 x SH bal. Ăˇ 12 ks W6767</t>
  </si>
  <si>
    <t>ZB200</t>
  </si>
  <si>
    <t>Ĺ itĂ­ ethibond gr 2-0 bal. Ăˇ 20 ks X41003</t>
  </si>
  <si>
    <t>ZO362</t>
  </si>
  <si>
    <t>Ĺ itĂ­ Monocryl fialovĂ˝ 6/0 45cm jehla 13 mm RB-2 bal. Ăˇ 12 ks W3224</t>
  </si>
  <si>
    <t>ZR883</t>
  </si>
  <si>
    <t>Ĺ itĂ­ Monocryl Plus fialovĂ˝  antibacterial 5/0, 70 cm, jehla (druh RB-1 plus, velikost  17 mm, zakĹ™ivenĂ­ 1/2C, hrot TP) bal. Ăˇ 36 ks HMCP2131H</t>
  </si>
  <si>
    <t>ZR882</t>
  </si>
  <si>
    <t>Ĺ itĂ­ Monocryl Plus fialovĂ˝ antibacterial 4/0, 70 cm, jehla (druh SH-1 plus, velikost 22 mm, zakĹ™ivenĂ­ 1/2C, hrot TP) bal. Ăˇ 36 ks MCP218H</t>
  </si>
  <si>
    <t>ZK581</t>
  </si>
  <si>
    <t>Ĺ itĂ­ monocryl un 3-0 bal. Ăˇ 12 ks W3650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</si>
  <si>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</si>
  <si>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</si>
  <si>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</si>
  <si>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</si>
  <si>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</si>
  <si>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</si>
  <si>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</si>
  <si>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</si>
  <si>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Ĺ itĂ­ monosyn bezbarvĂ˝ 3/0 (2) bal. Ăˇ 36 ks C2023635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</si>
  <si>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</si>
  <si>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</si>
  <si>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</si>
  <si>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</si>
  <si>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ZL917</t>
  </si>
  <si>
    <t>Ĺ itĂ­ novosyn fial. 0 (3,5) bal. Ăˇ 12 ks G0058717</t>
  </si>
  <si>
    <t>ZL915</t>
  </si>
  <si>
    <t>Ĺ itĂ­ novosyn fial. 2/0 (3) bal. Ăˇ 36 ks C0068095</t>
  </si>
  <si>
    <t>ZR993</t>
  </si>
  <si>
    <t>Ĺ itĂ­ novosyn fialovĂ˝ (violet) 4/0 (1,5) bal. Ăˇ 36 ks C0068029N1</t>
  </si>
  <si>
    <t>ZR995</t>
  </si>
  <si>
    <t>Ĺ itĂ­ novosyn fialovĂ˝ 1 (4) bal. Ăˇ 36 ks C0068553</t>
  </si>
  <si>
    <t>ZR941</t>
  </si>
  <si>
    <t>Ĺ itĂ­ novosyn fialovĂ˝ 2 (3) bal. Ăˇ 36 ks C0068251</t>
  </si>
  <si>
    <t>ZB148</t>
  </si>
  <si>
    <t>Ĺ itĂ­ novosyn fialovĂ˝ 2 (5) bal. Ăˇ 24 ks C0068598</t>
  </si>
  <si>
    <t>ZR961</t>
  </si>
  <si>
    <t>Ĺ itĂ­ novosyn fialovĂ˝ 2/0 (3) 70 cm bal. Ăˇ 36 ks C0068047</t>
  </si>
  <si>
    <t>ZR935</t>
  </si>
  <si>
    <t>Ĺ itĂ­ novosyn fialovĂ˝ 2/0 (3) bal. Ăˇ 12 ks G0058716</t>
  </si>
  <si>
    <t>ZS045</t>
  </si>
  <si>
    <t>Ĺ itĂ­ novosyn fialovĂ˝ 2/0 (3) bal. Ăˇ 36 ks C0068042</t>
  </si>
  <si>
    <t>Ĺ itĂ­ novosyn fialovĂ˝ 2/0 (3) bal. Ăˇ 36 ks C0068042N1</t>
  </si>
  <si>
    <t>ZR994</t>
  </si>
  <si>
    <t>Ĺ itĂ­ novosyn fialovĂ˝ 2/0 (3) bal. Ăˇ 36 ks C0068055</t>
  </si>
  <si>
    <t>ZS135</t>
  </si>
  <si>
    <t>Ĺ itĂ­ novosyn fialovĂ˝ 2/0 (3) bal. Ăˇ 36 ks C0068060</t>
  </si>
  <si>
    <t>ZS891</t>
  </si>
  <si>
    <t>Ĺ itĂ­ novosyn fialovĂ˝ 2/0 (3) bal. Ăˇ 36 ks C0068485</t>
  </si>
  <si>
    <t>ZR942</t>
  </si>
  <si>
    <t>Ĺ itĂ­ novosyn fialovĂ˝ 3 (2) bal. Ăˇ 36 ks C0068241</t>
  </si>
  <si>
    <t>ZR960</t>
  </si>
  <si>
    <t>Ĺ itĂ­ novosyn fialovĂ˝ 3/0 (2) 250 cm bal. Ăˇ 12 ks G0058715</t>
  </si>
  <si>
    <t>ZR970</t>
  </si>
  <si>
    <t>Ĺ itĂ­ novosyn fialovĂ˝ 3/0 (2) bal. Ăˇ 36 ks C0068041</t>
  </si>
  <si>
    <t>ZR976</t>
  </si>
  <si>
    <t>Ĺ itĂ­ novosyn fialovĂ˝ 3/0 (2) bal. Ăˇ 36 ks C0068046</t>
  </si>
  <si>
    <t>Ĺ itĂ­ novosyn fialovĂ˝ 4/0 (1,5) bal. Ăˇ 36 ks C0068029</t>
  </si>
  <si>
    <t>ZR996</t>
  </si>
  <si>
    <t>Ĺ itĂ­ novosyn fialovĂ˝ 4/0 (1,5) bal. Ăˇ 36 ks C0068220</t>
  </si>
  <si>
    <t>ZB114</t>
  </si>
  <si>
    <t>Ĺ itĂ­ novosyn quick 0 (3,5) 90 cm HRC43 nebarvenĂ˝ bal. Ăˇ 36 ks C3046662</t>
  </si>
  <si>
    <t>ZB878</t>
  </si>
  <si>
    <t>Ĺ itĂ­ novosyn quick undy 2/0 (3) bal. Ăˇ 36 ks C3046042</t>
  </si>
  <si>
    <t>ZH392</t>
  </si>
  <si>
    <t>Ĺ itĂ­ novosyn quick undy 3/0 (2) bal. Ăˇ 36 ks C3046030</t>
  </si>
  <si>
    <t>ZG672</t>
  </si>
  <si>
    <t>Ĺ itĂ­ novosyn quick undy 4/0 (1.5) bal. Ăˇ 36 ks C3046013</t>
  </si>
  <si>
    <t>ZL257</t>
  </si>
  <si>
    <t>Ĺ itĂ­ novosyn quick undy 5/0 (1) bal. Ăˇ 36 ks C3046311</t>
  </si>
  <si>
    <t>ZB912</t>
  </si>
  <si>
    <t>Ĺ itĂ­ orthocord fialovĂ˝ bal. Ăˇ 12 ks 223104</t>
  </si>
  <si>
    <t>ZB913</t>
  </si>
  <si>
    <t>Ĺ itĂ­ orthocord modrĂ˝ bal. Ăˇ 12 ks 223111</t>
  </si>
  <si>
    <t>ZM353</t>
  </si>
  <si>
    <t>Ĺ itĂ­ PDO Resorba -fialovĂ˝, 2xGR65 0,70m 4EP 1USP(bal=2tc) PN2093</t>
  </si>
  <si>
    <t>ZH167</t>
  </si>
  <si>
    <t>Ĺ itĂ­ PDS plus 1 bal. Ăˇ 24 ks PDP1935T</t>
  </si>
  <si>
    <t>ZH166</t>
  </si>
  <si>
    <t>Ĺ itĂ­ PDS plus 1 bal. Ăˇ 36 ks PDP9370H</t>
  </si>
  <si>
    <t>ZS281</t>
  </si>
  <si>
    <t>Ĺ itĂ­ PDS Plus vi, sĂ­la vlĂˇkna 5-0, dĂ©lka vlĂˇkna 70 cm, jehla 2xJRB-1, VB, bal. Ăˇ 36 ks PDP3060H</t>
  </si>
  <si>
    <t>Ĺ itĂ­ PDS Plus vi, sĂ­la vlĂˇkna 5-0, dĂ©lka vlĂˇkna 70 cm, jehla JRB-1, VB, bal. Ăˇ 36 ks PDP3030H</t>
  </si>
  <si>
    <t>ZC600</t>
  </si>
  <si>
    <t>Ĺ itĂ­ PDSII vi 1 bal. Ăˇ 12 ks W9394</t>
  </si>
  <si>
    <t>ZM044</t>
  </si>
  <si>
    <t>Ĺ itĂ­ PDSII vi 4-0 bal. Ăˇ 36 ks W9115H</t>
  </si>
  <si>
    <t>ZM354</t>
  </si>
  <si>
    <t>Ĺ itĂ­ PDSII vi 5-0 bal. Ăˇ 36 ks W9108H</t>
  </si>
  <si>
    <t>ZG876</t>
  </si>
  <si>
    <t>Ĺ itĂ­ premicron 0 (3,5) bal. Ăˇ 12 ks G0120062  - vĂ˝padek do 8/2019</t>
  </si>
  <si>
    <t>ZG886</t>
  </si>
  <si>
    <t>Ĺ itĂ­ premicron 1 (4) bal. Ăˇ 12 ks G0120063</t>
  </si>
  <si>
    <t>ZB787</t>
  </si>
  <si>
    <t>Ĺ itĂ­ premicron zelenĂ˝ 0 (3,5) bal. Ăˇ 36 ks C0026058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</si>
  <si>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</si>
  <si>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</si>
  <si>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</si>
  <si>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</si>
  <si>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</si>
  <si>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</si>
  <si>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ZD447</t>
  </si>
  <si>
    <t>Ĺ itĂ­ premicron zelenĂ˝ 3/0 (2) bal. Ăˇ 36 ks C0026025</t>
  </si>
  <si>
    <t>ZF363</t>
  </si>
  <si>
    <t>Ĺ itĂ­ premicron zelenĂ˝ 3/0 (2) bal. Ăˇ 36 ks C0026515</t>
  </si>
  <si>
    <t>ZF699</t>
  </si>
  <si>
    <t>Ĺ itĂ­ premicron zelenĂ˝ 3/0 (2.5) bal. Ăˇ 12 ks G0120060</t>
  </si>
  <si>
    <t>ZA865</t>
  </si>
  <si>
    <t>Ĺ itĂ­ prolene bl 2-0 bal. Ăˇ 12 ks W8400</t>
  </si>
  <si>
    <t>ZA248</t>
  </si>
  <si>
    <t>Ĺ itĂ­ prolene bl 2-0 bal. Ăˇ 12 ks W8977</t>
  </si>
  <si>
    <t>ZB555</t>
  </si>
  <si>
    <t>Ĺ itĂ­ prolene bl 3-0 bal. Ăˇ 12 ks W8522</t>
  </si>
  <si>
    <t>ZI871</t>
  </si>
  <si>
    <t>Ĺ itĂ­ prolene bl 3-0 bal. Ăˇ 12 ks W8525</t>
  </si>
  <si>
    <t>ZB718</t>
  </si>
  <si>
    <t>Ĺ itĂ­ prolene bl 4-0 bal. Ăˇ 12 ks W8840</t>
  </si>
  <si>
    <t>ZB717</t>
  </si>
  <si>
    <t>Ĺ itĂ­ prolene bl 4-0 bal. Ăˇ 12 ks W8845</t>
  </si>
  <si>
    <t>ZM716</t>
  </si>
  <si>
    <t>Ĺ itĂ­ prolene bl 4-0 s 20j VISI Black bal. Ăˇ 12 ks W8340</t>
  </si>
  <si>
    <t>ZA853</t>
  </si>
  <si>
    <t>Ĺ itĂ­ prolene bl 5-0 , 2 x V-5 bal. Ăˇ 36 ks 8934H</t>
  </si>
  <si>
    <t>ZG003</t>
  </si>
  <si>
    <t>Ĺ itĂ­ prolene bl 5-0 bal. Ăˇ 12 ks W8816</t>
  </si>
  <si>
    <t>Ĺ itĂ­ prolene bl 5-0 bal. Ăˇ 12 ks W8830</t>
  </si>
  <si>
    <t>ZA866</t>
  </si>
  <si>
    <t>Ĺ itĂ­ prolene bl 6-0 bal. Ăˇ 12 ks W8802</t>
  </si>
  <si>
    <t>ZB279</t>
  </si>
  <si>
    <t>Ĺ itĂ­ prolene bl 6-0 bal. Ăˇ 12 ks W8815</t>
  </si>
  <si>
    <t>ZB286</t>
  </si>
  <si>
    <t>Ĺ itĂ­ prolene bl 7-0 bal. Ăˇ 12 ks W8704</t>
  </si>
  <si>
    <t>ZB712</t>
  </si>
  <si>
    <t>Ĺ itĂ­ prolene bl 7-0 bal. Ăˇ 12 ks W8801</t>
  </si>
  <si>
    <t>ZN693</t>
  </si>
  <si>
    <t>Ĺ itĂ­ securex P 3/0, 45 cm GS60(m) rovnĂˇ Ĺ™ezacĂ­  jehla, 2x fixaÄŤnĂ­ svorka bal. Ăˇ 12 ks G0994725</t>
  </si>
  <si>
    <t>ZC990</t>
  </si>
  <si>
    <t>Ĺ itĂ­ silkam ÄŤernĂ˝ 0 (3,5) bal. Ăˇ 24 ks B0266671</t>
  </si>
  <si>
    <t>ZR508</t>
  </si>
  <si>
    <t>Ĺ itĂ­ stratafix spiral, sĂ­la vlĂˇkna 2-0, dĂ©lka vlĂˇkna 30 cm, typ jehly SH, dĂ©lka jehly 26 mm, zakĹ™ivenĂ­ Â˝ C, bal. Ăˇ. 12 ks SXPP1B416</t>
  </si>
  <si>
    <t>ZQ926</t>
  </si>
  <si>
    <t>Ĺ itĂ­ Stratafix Symmetric PDS Plus 1 jehla 48 mm 1/2 dĂ©lka 45cm bal. Ăˇ 12 ks SXPP1A400</t>
  </si>
  <si>
    <t>ZJ135</t>
  </si>
  <si>
    <t>Ĺ itĂ­ supolene zelenĂ˝ 3,5EP 0 USP Ăˇ 36 ks 90618</t>
  </si>
  <si>
    <t>ZT506</t>
  </si>
  <si>
    <t>Ĺ itĂ­ Supolene, zelenĂ˝, PE potaĹľenĂ˝ teflonem, sĂ­la vlĂˇkna 2/0, 3 EP, jehla HRT  (1/2 kruhu) 25, hrot kuĹľelovĂ˝, dĂ©lka vlĂˇkna 75 cm, nevstĹ™ebatelnĂ© bal. Ăˇ 36 ks 90617</t>
  </si>
  <si>
    <t>ZB039</t>
  </si>
  <si>
    <t>Ĺ itĂ­ ventrofil bal. Ăˇ 4 ks 993034</t>
  </si>
  <si>
    <t>ZD307</t>
  </si>
  <si>
    <t>Ĺ itĂ­ vicryl plus vi 2-0 bal. Ăˇ 36 ks VCP969H</t>
  </si>
  <si>
    <t>ZC679</t>
  </si>
  <si>
    <t>Ĺ itĂ­ vicryl plus vi 2-0 bal. Ăˇ 36 ks VCP9900H</t>
  </si>
  <si>
    <t>ZC676</t>
  </si>
  <si>
    <t>Ĺ itĂ­ vicryl plus vi 3-0 bal. Ăˇ 36 ks VCP3160H</t>
  </si>
  <si>
    <t>ZB221</t>
  </si>
  <si>
    <t>Ĺ itĂ­ vicryl plus vi 3-0 bal. Ăˇ 36 ks VCP319H</t>
  </si>
  <si>
    <t>ZC677</t>
  </si>
  <si>
    <t>Ĺ itĂ­ vicryl plus vi 3-0 bal. Ăˇ 36 ks VCP998H</t>
  </si>
  <si>
    <t>ZB304</t>
  </si>
  <si>
    <t>Ĺ itĂ­ vicryl vi 2-0 bal. Ăˇ 12 ks W9158</t>
  </si>
  <si>
    <t>ZA310</t>
  </si>
  <si>
    <t>Jehla bioptickĂˇ tru cat bal. Ăˇ 5 ks HSPRE1415</t>
  </si>
  <si>
    <t>ZB168</t>
  </si>
  <si>
    <t>Jehla chirurgickĂˇ 0,9 x 36 B10</t>
  </si>
  <si>
    <t>ZB530</t>
  </si>
  <si>
    <t>Jehla chirurgickĂˇ 1,0 x 25 Ga8</t>
  </si>
  <si>
    <t>ZB460</t>
  </si>
  <si>
    <t>Jehla chirurgickĂˇ 1,0 x 45 G8</t>
  </si>
  <si>
    <t>ZH089</t>
  </si>
  <si>
    <t>Jehla chirurgickĂˇ 1,1 x 30 Ga7</t>
  </si>
  <si>
    <t>ZB478</t>
  </si>
  <si>
    <t>Jehla chirurgickĂˇ s pĂ©rovĂ˝mi ouĹˇky s trojhrannou ĹˇpicĂ­ 3/8 kruhu typ B velikost 0,8 x 32 B11</t>
  </si>
  <si>
    <t>Jehla chirurgickĂˇ s pĂ©rovĂ˝mi ouĹˇky s trojhrannou ĹˇpicĂ­ 3/8 kruhu typ B velikost 0,9 x 36 B10</t>
  </si>
  <si>
    <t>ZB996</t>
  </si>
  <si>
    <t>Jehla chirurgickĂˇ s pĂ©rovĂ˝mi ouĹˇky s trojhrannou ĹˇpicĂ­ 3/8 kruhu typ B velikost 0,9 x 40 B9</t>
  </si>
  <si>
    <t>ZF984</t>
  </si>
  <si>
    <t>Jehla chirurgickĂˇ s pĂ©rovĂ˝mi ouĹˇky s trojhrannou ĹˇpicĂ­ 3/8 kruhu typ B velikost 1,1 x 50 B7</t>
  </si>
  <si>
    <t>ZB480</t>
  </si>
  <si>
    <t>Jehla chirurgickĂˇ s pĂ©rovĂ˝mi ouĹˇky s trojhrannou ĹˇpicĂ­ 4/8 kruhu typ G velikost 0,7 x 28 G10</t>
  </si>
  <si>
    <t>ZB482</t>
  </si>
  <si>
    <t>Jehla chirurgickĂˇ s pĂ©rovĂ˝mi ouĹˇky s trojhrannou ĹˇpicĂ­ 4/8 kruhu typ G velikost 0,7 x 28 G12</t>
  </si>
  <si>
    <t>ZB133</t>
  </si>
  <si>
    <t>Jehla chirurgickĂˇ s pĂ©rovĂ˝mi ouĹˇky s trojhrannou ĹˇpicĂ­ 4/8 kruhu typ G velikost 0,9 x 40 G9</t>
  </si>
  <si>
    <t>Jehla chirurgickĂˇ s pĂ©rovĂ˝mi ouĹˇky s trojhrannou ĹˇpicĂ­ 4/8 kruhu typ G velikost 1,0 x 45 G8</t>
  </si>
  <si>
    <t>ZB248</t>
  </si>
  <si>
    <t>Jehla chirurgickĂˇ s pĂ©rovĂ˝mi ouĹˇky s trojhrannou ĹˇpicĂ­ 4/8 kruhu typ G velikost 1,1 x 50 G7</t>
  </si>
  <si>
    <t>ZB206</t>
  </si>
  <si>
    <t>Jehla chirurgickĂˇ s pĂ©rovĂ˝mi ouĹˇky s trojhrannou ĹˇpicĂ­ 4/8 kruhu typ G velikost 1,2 x 55 G6</t>
  </si>
  <si>
    <t>ZB205</t>
  </si>
  <si>
    <t>Jehla chirurgickĂˇ s pĂ©rovĂ˝mi ouĹˇky s trojhrannou ĹˇpicĂ­ 4/8 kruhu typ G velikost 1,3 x 65 G4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</si>
  <si>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</si>
  <si>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</si>
  <si>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</si>
  <si>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</si>
  <si>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</si>
  <si>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</si>
  <si>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</si>
  <si>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</si>
  <si>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</si>
  <si>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</si>
  <si>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ZB611</t>
  </si>
  <si>
    <t>Jehla injekÄŤnĂ­ STERICAN IM-HL.0,90  x 70 mm,ĹľlutĂˇ, LL, bal. Ăˇ 100 ks 4665791</t>
  </si>
  <si>
    <t>ZK195</t>
  </si>
  <si>
    <t>Jehla redon mĂ­rnÄ› zahnutĂˇ CH 12 BN904R</t>
  </si>
  <si>
    <t>ZK792</t>
  </si>
  <si>
    <t>Rukavice operaÄŤnĂ­  latex s polyuretanem a silikonem sterilnĂ­ ansell gammex PFXP chemo cytostatickĂ© vel. 7,5 bal. Ăˇ 50 pĂˇrĹŻ 330054075</t>
  </si>
  <si>
    <t>ZK793</t>
  </si>
  <si>
    <t>Rukavice operaÄŤnĂ­  latex s polyuretanem a silikonem sterilnĂ­ ansell gammex PFXP chemo cytostatickĂ© vel. 8,0 bal. Ăˇ 50 pĂˇrĹŻ 330054080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</si>
  <si>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</si>
  <si>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</si>
  <si>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</si>
  <si>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</si>
  <si>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</si>
  <si>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</si>
  <si>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</si>
  <si>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</si>
  <si>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</si>
  <si>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</si>
  <si>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</si>
  <si>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</si>
  <si>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</si>
  <si>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</si>
  <si>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</si>
  <si>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</si>
  <si>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</si>
  <si>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</si>
  <si>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ZQ685</t>
  </si>
  <si>
    <t>Rukavice operaÄŤnĂ­ latex bez pudru sterilnĂ­ ansel GAMMEX Latex Ortho, vel. 6,0 bal. Ăˇ 50 pĂˇrĹŻ 330065060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</si>
  <si>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</si>
  <si>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</si>
  <si>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</si>
  <si>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</si>
  <si>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</si>
  <si>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</si>
  <si>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</si>
  <si>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</si>
  <si>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ZS079</t>
  </si>
  <si>
    <t>Rukavice operaÄŤnĂ­ latex bez pudru sterilnĂ­ ansel GAMMEX Latex Ortho, vel. 9,0 bal. Ăˇ 50 pĂˇrĹŻ 330065090</t>
  </si>
  <si>
    <t>ZT787</t>
  </si>
  <si>
    <t>Rukavice operaÄŤnĂ­ latex bez pudru sterilnĂ­ ansel gammex Ortho, vel. 6,5 bal. Ăˇ 50 pĂˇrĹŻ 330065065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</si>
  <si>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</si>
  <si>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</si>
  <si>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</si>
  <si>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</si>
  <si>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ZK476</t>
  </si>
  <si>
    <t>Rukavice operaÄŤnĂ­ latex s pudrem sterilnĂ­ ansell, vasco surgical powderet vel. 7,5 6035534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</si>
  <si>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</si>
  <si>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</si>
  <si>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</si>
  <si>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ZT391</t>
  </si>
  <si>
    <t>Rukavice vyĹˇetĹ™ovacĂ­ nitril nesterilnĂ­ bez pudru INTCO SYNGUARD, vel. XL, bal. Ăˇ 100 ks 151.00.001 XL</t>
  </si>
  <si>
    <t>ZT074</t>
  </si>
  <si>
    <t>Rukavice vyĹˇetĹ™ovacĂ­ nitril nesterilnĂ­ bez pudru Nitrylex Classic vel. M RD30096003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</si>
  <si>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</si>
  <si>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</si>
  <si>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</si>
  <si>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</si>
  <si>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</si>
  <si>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</si>
  <si>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</si>
  <si>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</si>
  <si>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50115079</t>
  </si>
  <si>
    <t>ZPr - internzivní péče (Z542)</t>
  </si>
  <si>
    <t>ZJ368</t>
  </si>
  <si>
    <t>Hadice sacĂ­ trychtĂ˝Ĺ™-trychtĂ˝Ĺ™ bal. Ăˇ 30 ks 07.068.30.300</t>
  </si>
  <si>
    <t>ZE385</t>
  </si>
  <si>
    <t>Hadice silikon 1 x 3,0 mm Ăˇ 25 m (34.000.00.100) 70232</t>
  </si>
  <si>
    <t>ZB502</t>
  </si>
  <si>
    <t>Hadice silikon 3 x 5 mm Ăˇ 25 m 34.000.00.103</t>
  </si>
  <si>
    <t>ZB026</t>
  </si>
  <si>
    <t>Hadice silikon 5 x 9 x 2,00 mm Ăˇ 10 m pro drenĂˇĹľ tÄ›l.dutin KVS 60-050090</t>
  </si>
  <si>
    <t>ZD144</t>
  </si>
  <si>
    <t>Hadice spojovacĂ­ drĂ©n-lĂˇhev bal. Ăˇ 40 ks 07.092.00.200</t>
  </si>
  <si>
    <t>ZH072</t>
  </si>
  <si>
    <t>Hadice spojovacĂ­ k odsĂˇvacĂ­m soupravĂˇm CH30 dĂ©lka 3 m bal. Ăˇ 30 ks 07.068.30.301</t>
  </si>
  <si>
    <t>ZT989</t>
  </si>
  <si>
    <t>Hadice spojovacĂ­ k odsĂˇvacĂ­m soupravĂˇm CH30 dĂ©lka 3,5 m bal. Ăˇ 30 ks trychtĂ˝Ĺ™-trychtĂ˝Ĺ™ 07.068.30.350</t>
  </si>
  <si>
    <t>50115080</t>
  </si>
  <si>
    <t>ZPr - staplery, extraktory, endoskop.mat. (Z523)</t>
  </si>
  <si>
    <t>ZU480</t>
  </si>
  <si>
    <t>AplikĂˇtor klipĹŻ laparoskopickĂ˝ GRENA OMNIFinger - velikost L,  prĹŻm. shaftu 100 mm, prĹŻmÄ›r trokaru 10 mm, prac. dĂ©lka 36 cm 0301-04LEOMN</t>
  </si>
  <si>
    <t>ZD975</t>
  </si>
  <si>
    <t>ÄŚelisti OLYMPUS k disektoru Maryland vnitĹ™nĂ­ prac. ÄŤĂˇst 5 x 330 mm dĂ©lka branĹľĂ­ 21 mm A64320A</t>
  </si>
  <si>
    <t>ZH427</t>
  </si>
  <si>
    <t>PĹ™evodnĂ­k k harmonickĂ©mu skalpelu modrĂ˝ HP BLUE s kabelem</t>
  </si>
  <si>
    <t>50115100</t>
  </si>
  <si>
    <t>ZPr - jehly COVID 19 (Z557)</t>
  </si>
  <si>
    <t>ZU276</t>
  </si>
  <si>
    <t>Jehla injekÄŤnĂ­ 21G 0,8 x 40 mm zelenĂˇ 77U-PZ02571</t>
  </si>
  <si>
    <t>ZU274</t>
  </si>
  <si>
    <t>Jehla injekÄŤnĂ­ 23G 0,6 x 25 mm modrĂˇ sterilnĂ­ bal. Ăˇ 100 ks 77U-PZ02604</t>
  </si>
  <si>
    <t>ZD094</t>
  </si>
  <si>
    <t>GĂˇza sklĂˇdanĂˇ 8 cm x 17 cm / 5 ks karton Ăˇ 1200 ks 37017</t>
  </si>
  <si>
    <t>ZC694</t>
  </si>
  <si>
    <t>TyÄŤinka oÄŤnĂ­ PRO OPTHA nesterilnĂ­ bal. Ăˇ 500 ks 16515</t>
  </si>
  <si>
    <t>ZC752</t>
  </si>
  <si>
    <t>ÄŚepelka skalpelovĂˇ 15 BB515</t>
  </si>
  <si>
    <t>ZA892</t>
  </si>
  <si>
    <t>Elektroda neutrĂˇlnĂ­ kojeneckĂˇ bal. Ăˇ 50 ks 20193-073</t>
  </si>
  <si>
    <t>ZP803</t>
  </si>
  <si>
    <t>Katetr moÄŤovĂ˝ nelaton 8CH silikonovĂ˝ balonkovĂ˝ 3 ml rovnĂ˝ 25 cm bal. Ăˇ 5 ks AA6108</t>
  </si>
  <si>
    <t>ZS125</t>
  </si>
  <si>
    <t>NĹŻĹľ k elektrodermatomu Zimmer sterilnĂ­ bal. Ăˇ 10 ks 00-8800-000-10</t>
  </si>
  <si>
    <t>ZL670</t>
  </si>
  <si>
    <t>Set na mĂ­chĂˇnĂ­ cementu - sterilnĂ­ + plastovĂˇ miska a Ĺˇpachte bal. Ăˇ 20 ks 07.082.11.000</t>
  </si>
  <si>
    <t>ZJ703</t>
  </si>
  <si>
    <t>Sonda ĹľaludeÄŤnĂ­ CH8 1200mm s RTG linkou bal. Ăˇ 50 ks 412008</t>
  </si>
  <si>
    <t>ZJ588</t>
  </si>
  <si>
    <t>Souprava cystofix CH 10,5 minipaed pediatrickĂ˝ bal. Ăˇ 50 ks 4450180</t>
  </si>
  <si>
    <t>ZD433</t>
  </si>
  <si>
    <t>Souprava cystofix CH 5 minipaed bal. Ăˇ 10 ks 4441036</t>
  </si>
  <si>
    <t>ZB303</t>
  </si>
  <si>
    <t>Spojka asymetrickĂˇ 4 x 7 mm 60.21.00 (120 420)</t>
  </si>
  <si>
    <t>ZB893</t>
  </si>
  <si>
    <t>StĹ™Ă­kaÄŤka inzulinovĂˇ omnican 0,5 ml 100j s jehlou 30 G bal. Ăˇ 100 ks 9151125S - povoleno pouze pro KoĹľnĂ­ kliniku + KNM</t>
  </si>
  <si>
    <t>ZU388</t>
  </si>
  <si>
    <t>Svorka hadicovĂˇ kovovĂˇ bez zĂˇĹ™ezĹŻ (Peha-instrument), rovnĂˇ, 160 mm, jednorĂˇzovĂˇ, sterilnĂ­, bal. Ăˇ 15 ks 991047</t>
  </si>
  <si>
    <t>ZM356</t>
  </si>
  <si>
    <t>Set hadic oplachovĂ˝ch k pumpĂˇm AESCULAP Multi Flow PG131 LUER s trnem 3D Einstein PG131</t>
  </si>
  <si>
    <t>ZD188</t>
  </si>
  <si>
    <t>Ĺ itĂ­ monocryl un 5-0 bal. Ăˇ 12 ks W3221</t>
  </si>
  <si>
    <t>ZB019</t>
  </si>
  <si>
    <t>Ĺ itĂ­ monosyn bezbarvĂ˝ 4/0 (1.5) bal. Ăˇ 36 ks C0023204</t>
  </si>
  <si>
    <t>ZR940</t>
  </si>
  <si>
    <t>Ĺ itĂ­ novosyn fialovĂ˝ 2 (5) bal. Ăˇ 24 ks B0068535</t>
  </si>
  <si>
    <t>ZR977</t>
  </si>
  <si>
    <t>Ĺ itĂ­ novosyn fialovĂ˝ 2/0 (3) bal. Ăˇ 36 ks C0068031</t>
  </si>
  <si>
    <t>ZS134</t>
  </si>
  <si>
    <t>Ĺ itĂ­ novosyn fialovĂ˝ 5/0 (1) bal. Ăˇ 36 ks C0068012</t>
  </si>
  <si>
    <t>ZS047</t>
  </si>
  <si>
    <t>Ĺ itĂ­ novosyn fialovĂ˝ 6/0 (0.7) bal. Ăˇ 36 ks C0068006</t>
  </si>
  <si>
    <t>ZC878</t>
  </si>
  <si>
    <t>Ĺ itĂ­ vicryl plus vi 4-0 bal. Ăˇ 36 ks VCP3100H</t>
  </si>
  <si>
    <t>ZB241</t>
  </si>
  <si>
    <t>Ĺ itĂ­ vicryl plus vi 5-0 bal. Ăˇ 36 ks VCP303H</t>
  </si>
  <si>
    <t>ZE535</t>
  </si>
  <si>
    <t>Ĺ itĂ­ vicryl rapide un 6-0 bal. Ăˇ 12 ks W9913</t>
  </si>
  <si>
    <t>ZB184</t>
  </si>
  <si>
    <t>Ĺ itĂ­ vicryl un 3-0 bal. Ăˇ 12 ks W9890</t>
  </si>
  <si>
    <t>ZB185</t>
  </si>
  <si>
    <t>Ĺ itĂ­ vicryl un 4-0 bal. Ăˇ 12 ks W9951</t>
  </si>
  <si>
    <t>ZG774</t>
  </si>
  <si>
    <t>Ĺ itĂ­ vicryl vi 6-0 bal. Ăˇ 12 ks W9552</t>
  </si>
  <si>
    <t>ZF643</t>
  </si>
  <si>
    <t>Ĺ itĂ­ vicryl vi 7-0 bal. Ăˇ 12 ks W9565</t>
  </si>
  <si>
    <t>ZG676</t>
  </si>
  <si>
    <t>Jehla chirurgickĂˇ s pĂ©rovĂ˝mi ouĹˇky sterilnĂ­ bal. Ăˇ 48 ks HSF - 17 3176</t>
  </si>
  <si>
    <t>ZL346</t>
  </si>
  <si>
    <t>Rukavice operaÄŤnĂ­ latex bez pudru chlorovanĂ© sterilnĂ­ ansell gammex PF sensitive vel. 8,5 bal. Ăˇ 50 pĂˇrĹŻ 330051085</t>
  </si>
  <si>
    <t>ZE123</t>
  </si>
  <si>
    <t>Redukce z 10,0 na 5,5 mm bal. Ăˇ 5 ks EJ640P</t>
  </si>
  <si>
    <t>ZU278</t>
  </si>
  <si>
    <t>StĹ™Ă­kaÄŤka injekÄŤnĂ­ 2-dĂ­lnĂˇ 2 ml 77U-PZ02570</t>
  </si>
  <si>
    <t>48</t>
  </si>
  <si>
    <t>LEK: Lékárna</t>
  </si>
  <si>
    <t>4802</t>
  </si>
  <si>
    <t>LEK: lékárna -výdejna Z (hlavní lékárna)</t>
  </si>
  <si>
    <t>ZP199</t>
  </si>
  <si>
    <t>NĂˇdoba na kontaminovanĂ˝ odpad 30 l PP s vĂ­kem 335 x 400 x 318 mm 4430</t>
  </si>
  <si>
    <t>4806</t>
  </si>
  <si>
    <t>LEK: lékárna - výdej HVLP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</si>
  <si>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</si>
  <si>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</si>
  <si>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</si>
  <si>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</si>
  <si>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4841</t>
  </si>
  <si>
    <t>LEK: lékárna - oddělení ředění cytostatik</t>
  </si>
  <si>
    <t>ZA583</t>
  </si>
  <si>
    <t>ÄŚtvereÄŤky desinfekÄŤnĂ­ Webcol 3,5 x 3,5 cm 70% Ăˇ 4000 ks 6818-1</t>
  </si>
  <si>
    <t>ZA502</t>
  </si>
  <si>
    <t>Tampon nesterilnĂ­ stĂˇÄŤenĂ˝ 30 x 60 cm 1320300406</t>
  </si>
  <si>
    <t>ZB976</t>
  </si>
  <si>
    <t>ÄŚtvereÄŤky desinfekÄŤnĂ­ Alkohol Pads 3,5 x 6,5 cm 70% isopropanol bal. Ăˇ 100 ks 9160612</t>
  </si>
  <si>
    <t>ZK504</t>
  </si>
  <si>
    <t>Filtr mini spike ÄŤervenĂ˝ 4550340</t>
  </si>
  <si>
    <t>ZA737</t>
  </si>
  <si>
    <t>Filtr mini spike modrĂ˝ 4550234</t>
  </si>
  <si>
    <t>ZK506</t>
  </si>
  <si>
    <t>Pumpa infuznĂ­ elastomerickĂˇ Infusor LV 1,5 7 dennĂ­ Ăˇ. 12 ks 240 ml 2C2087K</t>
  </si>
  <si>
    <t>ZC986</t>
  </si>
  <si>
    <t>Pumpa infuznĂ­ elastomerickĂˇ Infusor LV 5 2 dennĂ­ Ăˇ 12 ks 252 ml 2C2009K</t>
  </si>
  <si>
    <t>ZD835</t>
  </si>
  <si>
    <t>StĹ™Ă­kaÄŤka injekÄŤnĂ­ 3-dĂ­lnĂˇ 1 ml LL plastipak bal. Ăˇ 100 ks 309628</t>
  </si>
  <si>
    <t>ZA754</t>
  </si>
  <si>
    <t>StĹ™Ă­kaÄŤka injekÄŤnĂ­ 3-dĂ­lnĂˇ 10 ml LL Omnifix Solo se zĂˇvitem 4617100V</t>
  </si>
  <si>
    <t>StĹ™Ă­kaÄŤka injekÄŤnĂ­ 3-dĂ­lnĂˇ 10 ml LL Omnifix Solo se zĂˇvitem bal. Ăˇ 100 ks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</si>
  <si>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</si>
  <si>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</si>
  <si>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</si>
  <si>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</si>
  <si>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ZB796</t>
  </si>
  <si>
    <t>StĹ™Ă­kaÄŤka injekÄŤnĂ­ 3-dĂ­lnĂˇ 30 ml LL Omnifix Solo bal. Ăˇ 100 ks 4617304F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</si>
  <si>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</si>
  <si>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</si>
  <si>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</si>
  <si>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</si>
  <si>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ZB801</t>
  </si>
  <si>
    <t>Transofix krĂˇtkĂ˝ trn Ăˇ 50 ks 4090500</t>
  </si>
  <si>
    <t>Trn aspiraÄŤnĂ­ mini spike ÄŤervenĂ˝ Chemo s filtrem ÄŤĂˇstic 0,2 um4550340</t>
  </si>
  <si>
    <t>Trn aspiraÄŤnĂ­ mini spike modrĂ˝ s filtrem ÄŤĂˇstic 5,0 um 4550234</t>
  </si>
  <si>
    <t>ZN271</t>
  </si>
  <si>
    <t>Vak pro parenterĂˇlnĂ­ vĂ˝Ĺľivu TPN EVA 125 ml bal Ăˇ 50 ks E1301OD</t>
  </si>
  <si>
    <t>ZK798</t>
  </si>
  <si>
    <t>ZĂˇtka combi modrĂˇ 4495152</t>
  </si>
  <si>
    <t>ZU523</t>
  </si>
  <si>
    <t>Set infuznĂ­ Cyto sekundĂˇrnĂ­ pro bezjehlovou pĹ™Ă­pravu cytostatik a napojenĂ­ na centrĂˇlnĂ­ infuznĂ­ linku s integrovanĂ˝m  0,2 ÎĽm filtrem SL Filter IP M77460070</t>
  </si>
  <si>
    <t>ZU522</t>
  </si>
  <si>
    <t>Set infuznĂ­ Cyto sekundĂˇrnĂ­ pro bezjehlovou pĹ™Ă­pravu cytostatik a napojenĂ­ na centrĂˇlnĂ­ infuznĂ­ linku stĂ­nÄ›nĂ˝ SL OP IP M77460068</t>
  </si>
  <si>
    <t>ZU524</t>
  </si>
  <si>
    <t>Set infuznĂ­ Cyto sekundĂˇrnĂ­ pro podĂˇnĂ­ doprovodnĂ˝ch infuzĂ­ SL M77460020</t>
  </si>
  <si>
    <t>ZR860</t>
  </si>
  <si>
    <t>Set infuznĂ­ Cyto-set Line bez bezjehlovĂ©ho ventilu s uzĂˇvÄ›rem PrimeStop dĂ©lka 30 cm A2581NF</t>
  </si>
  <si>
    <t>ZR740</t>
  </si>
  <si>
    <t>Set infuznĂ­ Cyto-set Mix, sekundĂˇrnĂ­ pro bezjehlovou pĹ™Ă­pravu cytostatik a napojenĂ­ na centrĂˇlnĂ­ infuznĂ­ linku, s integrovanĂ˝m  0,2 ÎĽm filtrem, dĂ©lka 32 cm A2903N</t>
  </si>
  <si>
    <t>ZR739</t>
  </si>
  <si>
    <t>Set infuznĂ­ Cyto-set Mix, sekundĂˇrnĂ­, pro bezjehlovou pĹ™Ă­pravu cytostatik a napojenĂ­ na centrĂˇlnĂ­ infuznĂ­ linku, stĂ­nÄ›nĂ˝, dĂ©lka 32 cm A2906N</t>
  </si>
  <si>
    <t>ZQ649</t>
  </si>
  <si>
    <t>Set infuznĂ­ Spike (DEHP free) s filtrem 0,2 um, dĂ©lka 2,2 m k mobilnĂ­ pumpÄ› Mini Rythmic PN+ bal. Ăˇ 20 ks KE1EE192X</t>
  </si>
  <si>
    <t>ZB436</t>
  </si>
  <si>
    <t>Jehla eco flac mix, bal. 250 ks, 16401</t>
  </si>
  <si>
    <t>ZC305</t>
  </si>
  <si>
    <t>Jehla injekÄŤnĂ­ 0,4 x 20 mm ĹˇedĂˇ 4657705</t>
  </si>
  <si>
    <t>ZQ955</t>
  </si>
  <si>
    <t>Jehla injekÄŤnĂ­ 16G 1,65 x 40 mm, bĂ­lĂˇ BD Microlance bal. Ăˇ 100 ks 300637</t>
  </si>
  <si>
    <t>ZP826</t>
  </si>
  <si>
    <t>Jehla injekÄŤnĂ­ STERIFIX s odnĂ­matelnĂ˝m filtrem, tenkostÄ›nnĂˇ kov. G 19/1, 1x25  mm, partikul. filtr 5 Âµm, nĂˇsuvnĂ˝ konec bal. Ăˇ 50 ks 4550420</t>
  </si>
  <si>
    <t>ZP019</t>
  </si>
  <si>
    <t>Rukavice operaÄŤnĂ­ latex bez pudru sterilnĂ­ sempermed derma PF vel. 7,5 39474</t>
  </si>
  <si>
    <t>ZT147</t>
  </si>
  <si>
    <t>Rukavice vyĹˇetĹ™ovacĂ­ nitril nesterilnĂ­ bez pudru sempercare Velvet vel. S bal. Ăˇ 200 ks 106402</t>
  </si>
  <si>
    <t>4842</t>
  </si>
  <si>
    <t>LEK: lékárna - oddělení přípravy sterilních léčiv</t>
  </si>
  <si>
    <t>ZU588</t>
  </si>
  <si>
    <t>KopisĹĄ nerezovĂˇ, plochĂ˝ list Ĺˇpachtle na jednĂ© stranÄ› a mikrolĹľiÄŤka na stranÄ› druhĂ©, micro, dĂ©lka 180 mm, dĂ©lka ÄŤepele 40 mm, ĹˇĂ­Ĺ™ka ÄŤepele 5 mm, vel. lĹľĂ­ce 9Ă—5 mm 231-0542</t>
  </si>
  <si>
    <t>ZU589</t>
  </si>
  <si>
    <t>KopisĹĄ nerezovĂˇ, plochĂ˝ list Ĺˇpachtle na jednĂ© stranÄ› a mikrolĹľiÄŤka na stranÄ› druhĂ©, micro, dĂ©lka 200 mm, dĂ©lka ÄŤepele 40 mm, ĹˇĂ­Ĺ™ka ÄŤepele 5 mm, vel. lĹľĂ­ce 9Ă—5 mm 231-0561</t>
  </si>
  <si>
    <t>ZQ204</t>
  </si>
  <si>
    <t>LĂˇhev odsĂˇvacĂ­ SIMAX se sklenÄ›nou olivkou 11 prĹŻm. 135/45 mm vĂ˝Ĺˇka 230 mm objem 1000 ml VTRB632412021940</t>
  </si>
  <si>
    <t>ZT311</t>
  </si>
  <si>
    <t>LĂˇhev odsĂˇvacĂ­ SIMAX se sklenÄ›nou olivkou 11, prĹŻm. 105/35 mm, vĂ˝Ĺˇka 175 mm, objem 500 ml VTRB632412022500</t>
  </si>
  <si>
    <t>ZN277</t>
  </si>
  <si>
    <t>Set hadicovĂ˝ EXACTA mikroobjemovĂ˝ s ovzduĹˇnÄ›nĂ­m bal. Ăˇ 25 ks H938175</t>
  </si>
  <si>
    <t>ZN278</t>
  </si>
  <si>
    <t>Set hadicovĂ˝ EXACTA pro stĹ™Ă­kaÄŤku bal. Ăˇ 25 ks H938176</t>
  </si>
  <si>
    <t>ZN279</t>
  </si>
  <si>
    <t>Set hadicovĂ˝ EXACTA valve EM2400 zĂˇkladnĂ­ s ventily bal. Ăˇ 10 ks H938724E</t>
  </si>
  <si>
    <t>ZN276</t>
  </si>
  <si>
    <t>Set hadicovĂ˝ EXACTA vysokoobjemovĂ˝ s ovzduĹˇnÄ›nĂ­m bal. Ăˇ 25 ks H938174</t>
  </si>
  <si>
    <t>ZA787</t>
  </si>
  <si>
    <t>StĹ™Ă­kaÄŤka injekÄŤnĂ­ 2-dĂ­lnĂˇ 10 ml L Inject Solo 4606108V - povoleno pouze pro pro lĂ©kĂˇrnu 4842</t>
  </si>
  <si>
    <t>ZA789</t>
  </si>
  <si>
    <t>StĹ™Ă­kaÄŤka injekÄŤnĂ­ 2-dĂ­lnĂˇ 2 ml L Inject Solo 4606027V - povoleno pouze pro KNM, pro lĂ©kĂˇrnu 4842</t>
  </si>
  <si>
    <t>ZT298</t>
  </si>
  <si>
    <t>StĹ™Ă­kaÄŤka injekÄŤnĂ­ 3-dĂ­lnĂˇ 1 ml tuberculin s jehlou KD-JECT III graduovĂˇnĂ­ Ăˇ 0,1 ml 25G x 5/8" 0,5 x 16 mm bezezbytkovĂˇ F0400B</t>
  </si>
  <si>
    <t>ZB657</t>
  </si>
  <si>
    <t>Vak na skladovĂˇnĂ­ trombocytĹŻ transfer 600 ml 814-0611 (814-0631)</t>
  </si>
  <si>
    <t>ZP592</t>
  </si>
  <si>
    <t>Vak pro parenterĂˇlnĂ­ vĂ˝Ĺľivu TPN EVA 1000 ml bal Ăˇ 40 ks E1310OD</t>
  </si>
  <si>
    <t>ZN273</t>
  </si>
  <si>
    <t>Vak pro parenterĂˇlnĂ­ vĂ˝Ĺľivu TPN EVA 2000 ml bal Ăˇ 35 ks E1320OD</t>
  </si>
  <si>
    <t>ZN270</t>
  </si>
  <si>
    <t>Vak pro parenterĂˇlnĂ­ vĂ˝Ĺľivu TPN EVA 250 ml bal Ăˇ 50 ks E1302OD</t>
  </si>
  <si>
    <t>ZN272</t>
  </si>
  <si>
    <t>Vak pro parenterĂˇlnĂ­ vĂ˝Ĺľivu TPN EVA 500 ml bal Ăˇ 50 ks E1305OD</t>
  </si>
  <si>
    <t>4843</t>
  </si>
  <si>
    <t>LEK: lékárna - oddělení přípravy léčiv</t>
  </si>
  <si>
    <t>DC342</t>
  </si>
  <si>
    <t>ACETON P.A.</t>
  </si>
  <si>
    <t>DD079</t>
  </si>
  <si>
    <t>AMONIAK VODNY ROZTOK 25%</t>
  </si>
  <si>
    <t>DC753</t>
  </si>
  <si>
    <t>ANHYDRID KYS.OCTOVE P.A.</t>
  </si>
  <si>
    <t>DC348</t>
  </si>
  <si>
    <t>DICHROMAN DRASELNY P.A.</t>
  </si>
  <si>
    <t>DE779</t>
  </si>
  <si>
    <t>Hanna pufr pH 4,01 - sĂˇÄŤky 25x20ml</t>
  </si>
  <si>
    <t>DE781</t>
  </si>
  <si>
    <t>Hanna pufr pH 7,01 - sĂˇÄŤky 25x20ml</t>
  </si>
  <si>
    <t>DB257</t>
  </si>
  <si>
    <t>CHLOROFORM P.A. - stab. methanolem</t>
  </si>
  <si>
    <t>DG147</t>
  </si>
  <si>
    <t>kyselina DUSICNA,P.A.</t>
  </si>
  <si>
    <t>DG146</t>
  </si>
  <si>
    <t>kyselina OCTOVA 99,8%  P.A. - ledova</t>
  </si>
  <si>
    <t>DB306</t>
  </si>
  <si>
    <t>Kyselina sĂ­rovĂˇ 98% pro stanov. dusĂ­ku 500ml</t>
  </si>
  <si>
    <t>DF867</t>
  </si>
  <si>
    <t>NORM.DUSICNAN STRIBRNY N/10, c=0,1M</t>
  </si>
  <si>
    <t>DD137</t>
  </si>
  <si>
    <t>NORM.HYDROXID SODNĂť N/10</t>
  </si>
  <si>
    <t>DD670</t>
  </si>
  <si>
    <t>NORM.CHELATON III 0,05M</t>
  </si>
  <si>
    <t>DC028</t>
  </si>
  <si>
    <t>Octan rtutnaty</t>
  </si>
  <si>
    <t>DG176</t>
  </si>
  <si>
    <t>OCTAN SOD.3H2O P.A.</t>
  </si>
  <si>
    <t>DG213</t>
  </si>
  <si>
    <t>PUFR FOSFAT.PH7,100 ML</t>
  </si>
  <si>
    <t>ZT402</t>
  </si>
  <si>
    <t>BaĹka Erlenmeyera kuĹľelovĂˇ, ĂşzkohrdlĂˇ, objem 2000 ml, prĹŻm. dna 166 mm, prĹŻm. hrdla 50 mm, vĂ˝Ĺˇka 280 mm VTRB632417119950</t>
  </si>
  <si>
    <t>ZG551</t>
  </si>
  <si>
    <t>BaĹka Erlenmeyera kuĹľelovĂˇ, ĂşzkohrdlĂˇ, objem 500 ml, prĹŻm. dna 105 mm, prĹŻm. hrdla 34 mm, vĂ˝Ĺˇka 180 mm VTRB632417119500</t>
  </si>
  <si>
    <t>ZN717</t>
  </si>
  <si>
    <t>KĂˇdinka nĂ­zkĂˇ sklo 50 ml 636822920204</t>
  </si>
  <si>
    <t>ZD003</t>
  </si>
  <si>
    <t>KĂˇdinka nĂ­zkĂˇ sklo 5000 ml (213-1054) VTRB632411010956</t>
  </si>
  <si>
    <t>ZD965</t>
  </si>
  <si>
    <t>KĂˇdinka vysokĂˇ s vĂ˝levkou 50 ml VTRB632411012050</t>
  </si>
  <si>
    <t>ZC037</t>
  </si>
  <si>
    <t>KĂˇdinka vysokĂˇ sklo 1000 ml (213-1068) VTRB632417012940</t>
  </si>
  <si>
    <t>ZP900</t>
  </si>
  <si>
    <t>VĂˇlec odmÄ›rnĂ˝ vysokĂ˝ sklo, A modrĂˇ graduace objem 25 ml VTRB632432110923</t>
  </si>
  <si>
    <t>ZA090</t>
  </si>
  <si>
    <t>Vata buniÄŤitĂˇ pĹ™Ă­Ĺ™ezy 37 x 57 cm 9130670</t>
  </si>
  <si>
    <t>ZT429</t>
  </si>
  <si>
    <t>BalĂłnek pipetovacĂ­ Fisherbrand, objem 60 ml, pryĹľ, pro pipety 2-50 ml, ÄŤervenĂ˝ 4012.1022</t>
  </si>
  <si>
    <t>ZT428</t>
  </si>
  <si>
    <t>BalĂłnek pipetovacĂ­ Fisherbrand, objem 60 ml, pryĹľ, pro pipety 2-50 ml, ĹľlutĂ˝ 4012.1020</t>
  </si>
  <si>
    <t>ZT430</t>
  </si>
  <si>
    <t>BalĂłnek pipetovacĂ­ Fisherbrand, objem 60 ml, pryĹľ, pro pipety 2-50 ml, modrĂ˝ 4012.1026</t>
  </si>
  <si>
    <t>ZT426</t>
  </si>
  <si>
    <t>Pipeta nedÄ›lenĂˇ 100 ml, tĹ™Ă­da A, 1595/1A 1760.2030</t>
  </si>
  <si>
    <t>ZT427</t>
  </si>
  <si>
    <t>Zkumavka skenÄ›nĂˇ, kulatĂ© dno, se stupnicĂ­, vyhnutĂ˝ okraj, objem 20 ml, prĹŻmÄ›r 17 mm, dĂ©lka 160 mm, dÄ›lenĂ­ po 0,2 16 17.1716</t>
  </si>
  <si>
    <t>4844</t>
  </si>
  <si>
    <t>LEK: lékárna - oddělení diagnostik</t>
  </si>
  <si>
    <t>DD678</t>
  </si>
  <si>
    <t>3M Kcl Elektrolyte Solution 55 ml</t>
  </si>
  <si>
    <t>DG384</t>
  </si>
  <si>
    <t>Bactec- PEDS - PLUS/F - plastic</t>
  </si>
  <si>
    <t>DJ074</t>
  </si>
  <si>
    <t>LEPU MEDICAL 1 ks</t>
  </si>
  <si>
    <t>DD676</t>
  </si>
  <si>
    <t>Pufr pH-4, Hamilton, 500 ml</t>
  </si>
  <si>
    <t>DD677</t>
  </si>
  <si>
    <t>Pufr pH-7, Hamilton, 500 ml</t>
  </si>
  <si>
    <t>ZD239</t>
  </si>
  <si>
    <t>PapĂ­r filtraÄŤnĂ­ 24 cm kruhovĂ˝ sklĂˇdanĂ˝ bal. Ăˇ 500 ks PPER2R/80G/S240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</si>
  <si>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</si>
  <si>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</si>
  <si>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</si>
  <si>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</si>
  <si>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</si>
  <si>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</si>
  <si>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ZQ421</t>
  </si>
  <si>
    <t>Houba V.A.C. Veraflo Dressing Kit vel. M pro podtlakovou terapii bal. Ăˇ 5 ks ULTVFL05MD</t>
  </si>
  <si>
    <t>ZQ223</t>
  </si>
  <si>
    <t>Houba V.A.C. Veraflo Dressing Kit vel. S pro podtlakovou terapii 17 x 15 x 1,8 cm (4007764) bal. Ăˇ 5 ks ULTVFL05SM</t>
  </si>
  <si>
    <t>ZT796</t>
  </si>
  <si>
    <t>Kanystr - nĂˇdoba sbÄ›rnĂˇ Vivano Tec,  pro podtlakovou terapii, 300 ml, bal. Ăˇ 3 k s409523</t>
  </si>
  <si>
    <t>ZJ497</t>
  </si>
  <si>
    <t>Kanystr - nĂˇdoba sbÄ›rnĂˇ Vivano Tec,  pro podtlakovou terapii, 800 ml, bal. Ăˇ 3 ks 409520</t>
  </si>
  <si>
    <t>ZK920</t>
  </si>
  <si>
    <t>Kanystr Info V.A.C. 500 ml pro podtlakovou terapii bal. Ăˇ 5 ks M8275063</t>
  </si>
  <si>
    <t>ZL977</t>
  </si>
  <si>
    <t>Kanystr renasys GO 750 ml pro podtlakovou terapii 66800916</t>
  </si>
  <si>
    <t>ZR234</t>
  </si>
  <si>
    <t>Kanystr s gelem V.A.C. Ulta ACTI 300 ml bal. Ăˇ 5 ks pro podtlakovou terapii M8275058/5</t>
  </si>
  <si>
    <t>ZP178</t>
  </si>
  <si>
    <t>Kanystr s gelem V.A.C. Ulta INFO 1000 ml bal. Ăˇ 5 ks pro podtlakovou terapii M8275093/5</t>
  </si>
  <si>
    <t>ZL802</t>
  </si>
  <si>
    <t>Kazeta V.A.C. Veralink Cassette pro podtlakovou terapii bal. Ăˇ 5 ks ULTLNK0500</t>
  </si>
  <si>
    <t>ZA563</t>
  </si>
  <si>
    <t>Kompresa AB 20 x 20 cm/1 ks sterilnĂ­ NT savĂˇ (1230114041) 1327114041</t>
  </si>
  <si>
    <t>ZA464</t>
  </si>
  <si>
    <t>Kompresa NT 10 x 10 cm/2 ks sterilnĂ­ 26520</t>
  </si>
  <si>
    <t>ZC845</t>
  </si>
  <si>
    <t>Kompresa NT 10 x 20 cm/5 ks sterilnĂ­ 26621</t>
  </si>
  <si>
    <t>ZA315</t>
  </si>
  <si>
    <t>Kompresa NT 5 x 5 cm/2 ks sterilnĂ­ 26501</t>
  </si>
  <si>
    <t>ZA643</t>
  </si>
  <si>
    <t>Kompresa vliwasoft 10 x 20 nesterilnĂ­ Ăˇ 100 ks 12070</t>
  </si>
  <si>
    <t>ZM325</t>
  </si>
  <si>
    <t>KrytĂ­ - gel Hyiodine na chronickĂ© rĂˇny Ăˇ 22 g HYIODINE22 - vĂ˝padek</t>
  </si>
  <si>
    <t>ZB400</t>
  </si>
  <si>
    <t>KrytĂ­ cavilon krĂ©m ochrannĂ˝ bariĂ©rovĂ˝ nedrĂˇĹľdivĂ˝ film Ăˇ 92 g bal. Ăˇ 12 ks 3392G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</si>
  <si>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</si>
  <si>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</si>
  <si>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</si>
  <si>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</si>
  <si>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</si>
  <si>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</si>
  <si>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ZT459</t>
  </si>
  <si>
    <t>KrytĂ­ Granudacyn oplachovĂ˝ roztok 500 ml 360101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</si>
  <si>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</si>
  <si>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</si>
  <si>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</si>
  <si>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</si>
  <si>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ZA417</t>
  </si>
  <si>
    <t>KrytĂ­ mastnĂ˝ tyl lomatuell H 10 x 20, Ăˇ 10 ks, 23316</t>
  </si>
  <si>
    <t>ZB571</t>
  </si>
  <si>
    <t>KrytĂ­ melgisorb Ag alginĂˇtovĂ© 5 x 5 cm bal. Ăˇ 10 ks 256055</t>
  </si>
  <si>
    <t>ZA475</t>
  </si>
  <si>
    <t>KrytĂ­ mepilex 7,5 x 7,5 cm bal. Ăˇ 5 ks 295200</t>
  </si>
  <si>
    <t>ZF108</t>
  </si>
  <si>
    <t>KrytĂ­ mepilex lite 6 x  8,5 cm bal. Ăˇ 5 ks 284000-01</t>
  </si>
  <si>
    <t>ZJ498</t>
  </si>
  <si>
    <t>KrytĂ­ pÄ›novĂ©  Vivano Med set, PU,  pro podtlakovou terapii, 1 x pÄ›na 18 x 12,5 x 3,3 cm, 1 x port s hadiÄŤkou, 2 x krycĂ­ folie 20x30 cm, vel. M, bal. Ăˇ 3 ks 409725</t>
  </si>
  <si>
    <t>ZJ499</t>
  </si>
  <si>
    <t>KrytĂ­ pÄ›novĂ© Vivano Med set, PU,  pro podtlakovou terapii, 1 x pÄ›na 26 x 15 x 3,3 cm, 1x port s hadiÄŤkou, 3 x krycĂ­ folie 20 x 30 cm, vel. L,  bal. Ăˇ 3 ks 409722</t>
  </si>
  <si>
    <t>ZK333</t>
  </si>
  <si>
    <t>KrytĂ­ pÄ›novĂ© Vivano Med set, PU, pro podtlakovou terapii, 1 x pÄ›na 10 x 7,5 x 3,3 cm, 1 x port s hadiÄŤkou, 3 x krycĂ­ folie 15 x 20 cm,  vel. S, bal. Ăˇ 3 ks 409728</t>
  </si>
  <si>
    <t>ZT795</t>
  </si>
  <si>
    <t>KrytĂ­ pÄ›novĂ© Vivano Med,  pro podtlakovou terapii, bĂ­lĂˇ, sterilnĂ­ hydrofilnĂ­ PVA, 15 Ă— 10 cm,  vel. L,  bal. Ăˇ 10 ks 409761</t>
  </si>
  <si>
    <t>ZK404</t>
  </si>
  <si>
    <t>KrytĂ­ prontosan roztok 350 ml 400416</t>
  </si>
  <si>
    <t>ZN816</t>
  </si>
  <si>
    <t>KrytĂ­ roztok k vĂ˝plachu a ÄŤiĹˇtÄ›nĂ­ ran ActiMaris Sensitiv 300 ml 3098093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</si>
  <si>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</si>
  <si>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</si>
  <si>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</si>
  <si>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</si>
  <si>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ZP973</t>
  </si>
  <si>
    <t>KrytĂ­ sorelex 10 x 10 cm s kys. hyaluronovou a octenidinem bal. Ăˇ 10 ks (150011) 3901</t>
  </si>
  <si>
    <t>ZF423</t>
  </si>
  <si>
    <t>KrytĂ­ suprasorb F 10 x 10 cm role nesterilnĂ­ foliovĂ˝ obvaz 20468</t>
  </si>
  <si>
    <t>ZA585</t>
  </si>
  <si>
    <t>KrytĂ­ suprasorb F 10 x 12 cm sterilnĂ­ bal. Ăˇ 10 ks 20462</t>
  </si>
  <si>
    <t>ZA532</t>
  </si>
  <si>
    <t>KrytĂ­ suprasorb F 15 cm x 10 m role nesterilnĂ­ foliovĂ˝ obvaz 20469</t>
  </si>
  <si>
    <t>ZA492</t>
  </si>
  <si>
    <t>KrytĂ­ suprasorb H 10 x 10 cm hydrokoloidnĂ­ standard bal. Ăˇ 10 ks (20403) 108830</t>
  </si>
  <si>
    <t>ZA507</t>
  </si>
  <si>
    <t>KrytĂ­ tegaderm 8,5 cm x 10,5 cm bal. Ăˇ 50 ks s vĂ˝Ĺ™ezem 1635</t>
  </si>
  <si>
    <t>KrytĂ­ tegaderm 8,5 cm x 10,5 cm bal. Ăˇ 50 ks s vĂ˝Ĺ™ezem 1635 - nĂˇhrada ZQ158</t>
  </si>
  <si>
    <t>ZA509</t>
  </si>
  <si>
    <t>KrytĂ­ tegaderm 8,5 cm x 7,0 cm bal. Ăˇ 100 ks s vĂ˝Ĺ™ezem 1633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</si>
  <si>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</si>
  <si>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</si>
  <si>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</si>
  <si>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</si>
  <si>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ZS112</t>
  </si>
  <si>
    <t>NĂˇplast micropore 2,50 cm x 9,10 m bal. Ăˇ 12 ks 1530-1</t>
  </si>
  <si>
    <t>ZN321</t>
  </si>
  <si>
    <t>Obvaz elastickĂ˝ sĂ­ĹĄovĂ˝ CareFix Head velikost L bal. Ăˇ 10 ks 0170 L</t>
  </si>
  <si>
    <t>ZN091</t>
  </si>
  <si>
    <t>Obvaz elastickĂ˝ sĂ­ĹĄovĂ˝ CareFix Tube k zajiĹˇtÄ›nĂ­ a ochranÄ› fixace IV kanyl vel. M bal. Ăˇ 15 ks 0151 M</t>
  </si>
  <si>
    <t>ZI973</t>
  </si>
  <si>
    <t>PÄ›na malĂˇ  V.A.C bal. Ăˇ 5 ks M8275051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</si>
  <si>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</si>
  <si>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</si>
  <si>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</si>
  <si>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</si>
  <si>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ZI974</t>
  </si>
  <si>
    <t>PÄ›na stĹ™ednĂ­ V.A.C bal. Ăˇ 5 ks M8275052</t>
  </si>
  <si>
    <t>ZI975</t>
  </si>
  <si>
    <t>PÄ›na velkĂˇ V.A.C bal. Ăˇ 5 ks M8275053</t>
  </si>
  <si>
    <t>ZT794</t>
  </si>
  <si>
    <t>ProuĹľek gelovĂ˝ Vivano Med, pro podtlakovou terapii, 10 x 7 cm, bal. Ăˇ 10 ks 409770</t>
  </si>
  <si>
    <t>ZA638</t>
  </si>
  <si>
    <t>Set kardio 1 bal. Ăˇ 35 ks 41026</t>
  </si>
  <si>
    <t>ZD616</t>
  </si>
  <si>
    <t>Set na malĂ© zĂˇkroky sterilnĂ­ pro moÄŤovou katetrizaci+ aqua permanent 4 Mediset 4753886</t>
  </si>
  <si>
    <t>ZQ660</t>
  </si>
  <si>
    <t>SystĂ©m na uzavĂ­rĂˇnĂ­ pooperaÄŤnĂ­ch ran Prevena pro podtlakovou terapii V.A.C., vel. 20 cm PRE1055/1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</si>
  <si>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</si>
  <si>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</si>
  <si>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</si>
  <si>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</si>
  <si>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ZB772</t>
  </si>
  <si>
    <t>AdaptĂ©r Vacuette pĹ™echodka luer 450070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</si>
  <si>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</si>
  <si>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</si>
  <si>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</si>
  <si>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</si>
  <si>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ZC748</t>
  </si>
  <si>
    <t>BrĂ˝le kyslĂ­kovĂ© 210 cm, Ăˇ 50 ks, 1104</t>
  </si>
  <si>
    <t>ZN618</t>
  </si>
  <si>
    <t>BrĂ˝le kyslĂ­kovĂ© pro dospÄ›lĂ© 210 cm A0100</t>
  </si>
  <si>
    <t>ZB367</t>
  </si>
  <si>
    <t>CĂ©vka urologickĂˇ pro Ĺľeny ster. CH12 07.032.12.100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</si>
  <si>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</si>
  <si>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</si>
  <si>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</si>
  <si>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</si>
  <si>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ZA877</t>
  </si>
  <si>
    <t>Elektroda defibrilaÄŤnĂ­ Cadence Kendall bal. Ăˇ 10 ks 22770R</t>
  </si>
  <si>
    <t>ZB851</t>
  </si>
  <si>
    <t>Elektroda EKG ARBO H66 bal. Ăˇ 300 ks 31.1663.21</t>
  </si>
  <si>
    <t>ZC586</t>
  </si>
  <si>
    <t>Filtr H-V kompaktnĂ­ kombinovanĂ˝ sterilnĂ­ pĹ™Ă­mĂ˝ Ăˇ 25 ks 19401</t>
  </si>
  <si>
    <t>ZA738</t>
  </si>
  <si>
    <t>Filtr mini spike zelenĂ˝ 4550242</t>
  </si>
  <si>
    <t>ZB972</t>
  </si>
  <si>
    <t>Fonendoskop oboustrannĂ˝ Typ - PANASCOPE, ÄŤernĂ˝ 76.001.00.004</t>
  </si>
  <si>
    <t>ZB340</t>
  </si>
  <si>
    <t>HadiÄŤka kyslĂ­kovĂˇ bal. Ăˇ 50 ks 41113</t>
  </si>
  <si>
    <t>ZR168</t>
  </si>
  <si>
    <t>HadiÄŤka spojovacĂ­ 3,0 x 150 mm LL bal. Ăˇ 200 ks 2201 3015ND</t>
  </si>
  <si>
    <t>ZQ251</t>
  </si>
  <si>
    <t>HadiÄŤka spojovacĂ­ HS 1,8 x 1800 mm UNIV DEPH free 2201 180ND</t>
  </si>
  <si>
    <t>ZQ248</t>
  </si>
  <si>
    <t>HadiÄŤka spojovacĂ­ HS 1,8 x 450 mm LL DEPH free 2200 045 ND</t>
  </si>
  <si>
    <t>ZQ250</t>
  </si>
  <si>
    <t>HadiÄŤka spojovacĂ­ HS 1,8 x 450 mm UNIV DEPH free 2201 045ND</t>
  </si>
  <si>
    <t>ZB670</t>
  </si>
  <si>
    <t>HadiÄŤka spojovacĂ­ tlakovĂˇ biocath PE/PVC, dĂ©lka 200 cm, prĹŻmÄ›r 2,5 x 4,1 mm, tlak 20 bar/300 psi, LUER LOCK male/female s rotaÄŤnĂ­ maticĂ­, box 50 ks PB 3320 M</t>
  </si>
  <si>
    <t>ZB668</t>
  </si>
  <si>
    <t>HadiÄŤka spojovacĂ­ tlakovĂˇ biocath PE/PVC, dĂ©lka 50 cm, prĹŻmÄ›r 1 x 2,5 mm, tlak 40 bar/580 psi, LUER LOCK male/female s rotaÄŤnĂ­ maticĂ­, bal. Ăˇ 40 ks PB 3105 M</t>
  </si>
  <si>
    <t>ZB667</t>
  </si>
  <si>
    <t>HadiÄŤka spojovacĂ­ tlakovĂˇ biocath pr. 2,5 mm x   25 cm PB 3302 M</t>
  </si>
  <si>
    <t>ZL717</t>
  </si>
  <si>
    <t>Kanyla perifernĂ­ venĂłznĂ­ introcan 3 modrĂˇ 22G safety bal. Ăˇ 50 ks 4251128-01</t>
  </si>
  <si>
    <t>ZL718</t>
  </si>
  <si>
    <t>Kanyla perifernĂ­ venĂłznĂ­ introcan 3 rĹŻĹľovĂˇ 20G safety bal. Ăˇ 50 ks 4251130-01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</si>
  <si>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</si>
  <si>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</si>
  <si>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</si>
  <si>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</si>
  <si>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introcan 3 modrĂˇ 22G safety bal. Ăˇ 50 ks 4251128-01</t>
  </si>
  <si>
    <t>Kanyla venĂłznĂ­ perifernĂ­ introcan 3 rĹŻĹľovĂˇ 20G safety bal. Ăˇ 50 ks 4251130-01</t>
  </si>
  <si>
    <t>ZF160</t>
  </si>
  <si>
    <t>Kanyla venĂłznĂ­ perifernĂ­ vasofix 14G oranĹľovĂˇ s inkekÄŤnĂ­m portem, safety 4269225S-01</t>
  </si>
  <si>
    <t>Kanyla venĂłznĂ­ perifernĂ­ vasofix 22G modrĂˇ s injekÄŤnĂ­m portem, safety 4269098S-01</t>
  </si>
  <si>
    <t>ZH818</t>
  </si>
  <si>
    <t>Katetr moÄŤovĂ˝ foley CH20 180605-000200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</si>
  <si>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</si>
  <si>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</si>
  <si>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</si>
  <si>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</si>
  <si>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ZC947</t>
  </si>
  <si>
    <t>Katetr moÄŤovĂ˝ tiemann 12Ch s balonkem bal. Ăˇ 12 ks K02-9812-02</t>
  </si>
  <si>
    <t>ZC745</t>
  </si>
  <si>
    <t>Katetr moÄŤovĂ˝ tiemann 22CH s balonkem bal. Ăˇ 12 ks 9822-02</t>
  </si>
  <si>
    <t>ZF742</t>
  </si>
  <si>
    <t>Kit pro perikardiocentĂ©zu bal. Ăˇ 5 ks LMP004P6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</si>
  <si>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</si>
  <si>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</si>
  <si>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</si>
  <si>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</si>
  <si>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</si>
  <si>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</si>
  <si>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</si>
  <si>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ZB488</t>
  </si>
  <si>
    <t>KrytĂ­ cavilon sprej ochrannĂ˝ barierovĂ˝ nedrĂˇĹľdivĂ˝ film 28 ml bal. Ăˇ 12 ks 3346E</t>
  </si>
  <si>
    <t>ZC059</t>
  </si>
  <si>
    <t>LĂˇhev redon drenofast 400 ml-kompletnĂ­ bal. Ăˇ 40 ks 28400</t>
  </si>
  <si>
    <t>ZR947</t>
  </si>
  <si>
    <t>Lanceta bezpeÄŤnostnĂ­ Sarstedt NORMAL vel. 21G/ hloubka vpichu 1,8 mm, bal. Ăˇ 200 ks zelenĂˇ 85.1016</t>
  </si>
  <si>
    <t>ZN206</t>
  </si>
  <si>
    <t>Lopatka ĂşstnĂ­ dĹ™evÄ›nĂˇ lĂ©kaĹ™skĂˇ sterilnĂ­ 150 x 17 mm bal. Ăˇ 5 x 100 ks 4002/SG/CS/L</t>
  </si>
  <si>
    <t>ZB596</t>
  </si>
  <si>
    <t>MikronebulizĂ©r MicroMist 22F 41892</t>
  </si>
  <si>
    <t>ZA904</t>
  </si>
  <si>
    <t>MikronebulizĂ©r s maskou 41893</t>
  </si>
  <si>
    <t>NĂˇdoba na kontaminovanĂ˝ ostrĂ˝ odpad 2,0 l  kulatĂˇ, 16cm; Ă 16,5cm/12cm,  vÄŤetnÄ› samolepky 15-0003</t>
  </si>
  <si>
    <t>NĂˇdoba na kontaminovanĂ˝ ostrĂ˝ odpad 4,0 l  kulatĂˇ, 15,5cm; Ă 24cm/20cm, vÄŤetnÄ› samolepky 15-0023</t>
  </si>
  <si>
    <t>ZL105</t>
  </si>
  <si>
    <t>NĂˇstavec Vacuette pro odbÄ›r moÄŤe ke zkumavce vacuete 450251</t>
  </si>
  <si>
    <t>ZP653</t>
  </si>
  <si>
    <t>PĂˇs hrudnĂ­ BracePlus 2611 vel. S/M 301001</t>
  </si>
  <si>
    <t>ZP509</t>
  </si>
  <si>
    <t>Pinzeta UH sterilnĂ­ I0600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</si>
  <si>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</si>
  <si>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</si>
  <si>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</si>
  <si>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</si>
  <si>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</si>
  <si>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</si>
  <si>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</si>
  <si>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</si>
  <si>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</si>
  <si>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</si>
  <si>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ZU218</t>
  </si>
  <si>
    <t>SĂˇÄŤek moÄŤovĂ˝-  systĂ©m moÄŤovĂ˝ drenĂˇĹľnĂ­  uzavĹ™enĂ˝ IMED, hodinovĂˇ diurĂ©za, 120 cm hadice, bal. Ăˇ 10 ks 673082-000000</t>
  </si>
  <si>
    <t>ZU220</t>
  </si>
  <si>
    <t>SĂˇÄŤek moÄŤovĂ˝ - systĂ©m moÄŤovĂ˝ drenĂˇĹľnĂ­  uzavĹ™enĂ˝ U-Bag, 120 cm hadice, bal. Ăˇ 10 ks 673064-000000</t>
  </si>
  <si>
    <t>ZU221</t>
  </si>
  <si>
    <t>SĂˇÄŤek moÄŤovĂ˝ - systĂ©m moÄŤovĂ˝ drenĂˇĹľnĂ­  uzavĹ™enĂ˝ U-Bag, 150 cm hadice, bal. Ăˇ 10 ks 673065-000000</t>
  </si>
  <si>
    <t>ZA804</t>
  </si>
  <si>
    <t>SĂˇÄŤek moÄŤovĂ˝ s hodinovou diurĂ©zou ureofix 500 ml, 2000 ml, klasik s vĂ˝pustĂ­ a antiref. ventilem hadiÄŤka 120 cm 4417930</t>
  </si>
  <si>
    <t>ZU219</t>
  </si>
  <si>
    <t>SĂˇÄŤek moÄŤovĂ˝ vĂ˝mÄ›nnĂ˝  k 673082 s vĂ˝pustĂ­, 2000 ml, bal. Ăˇ 50 ks 673083-000000</t>
  </si>
  <si>
    <t>ZB307</t>
  </si>
  <si>
    <t>SĂˇÄŤek nĂˇhradnĂ­ 3,5 l Ureofix s posuvnou svorkou bal. Ăˇ 100 ks 4417543</t>
  </si>
  <si>
    <t>ZK179</t>
  </si>
  <si>
    <t>Sonda ĹľaludeÄŤnĂ­ CH12 1200 mm s RTG linkou bal. Ăˇ 50 ks 412012</t>
  </si>
  <si>
    <t>ZT467</t>
  </si>
  <si>
    <t>Spojka k systĂ©mu AQUAPAK redukce k pĹ™ipojenĂ­ nosnĂ­ch brĂ˝lĂ­ prĹŻm. 22 mm/ 5 â€“ 7 mm bal. Ăˇ 50 ks I423</t>
  </si>
  <si>
    <t>ZL515</t>
  </si>
  <si>
    <t>Spojka Y 1/2-3/8-3/8 Ăˇ 25 ks FLSKY05440 (MEYK1H5440)</t>
  </si>
  <si>
    <t>StĹ™Ă­kaÄŤka injekÄŤnĂ­ 2-dĂ­lnĂˇ 2 ml L DISCARDIT LC 300928 - nahrazuje ZT852</t>
  </si>
  <si>
    <t>ZB798</t>
  </si>
  <si>
    <t>StĹ™Ă­kaÄŤka injekÄŤnĂ­ 2-dĂ­lnĂˇ 20 ml LL Inject Solo 4606736V</t>
  </si>
  <si>
    <t>StĹ™Ă­kaÄŤka injekÄŤnĂ­ 2-dĂ­lnĂˇ 20 ml LL Inject Solo bal. Ăˇ 100 ks 4606736V</t>
  </si>
  <si>
    <t>ZH491</t>
  </si>
  <si>
    <t>StĹ™Ă­kaÄŤka injekÄŤnĂ­ 3-dĂ­lnĂˇ 50 - 60 ml LL MRG00711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</si>
  <si>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</si>
  <si>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</si>
  <si>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</si>
  <si>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</si>
  <si>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ZB988</t>
  </si>
  <si>
    <t>SystĂ©m hrudnĂ­ drenĂˇĹľe Pleur-evac bal. Ăˇ 6 ks pro dospÄ›lĂ© A-6000-08LF</t>
  </si>
  <si>
    <t>ZK424</t>
  </si>
  <si>
    <t>TeplomÄ›r digitĂˇlnĂ­ s ohebnĂ˝m hrotem flexi P02605</t>
  </si>
  <si>
    <t>Trn aspiraÄŤnĂ­ mini spike zelenĂ˝ 4550242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</si>
  <si>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</si>
  <si>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</si>
  <si>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</si>
  <si>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</si>
  <si>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</si>
  <si>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</si>
  <si>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</si>
  <si>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</si>
  <si>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UzĂˇvÄ›r do katetrĹŻ 4435001 - nahrazeno ZN623</t>
  </si>
  <si>
    <t>ZJ096</t>
  </si>
  <si>
    <t>Vzduchovod nosnĂ­ 6,0 mm bal. Ăˇ 10 ks 321060</t>
  </si>
  <si>
    <t>ZR259</t>
  </si>
  <si>
    <t>Vzduchovod nosnĂ­ 6,5 mm sterilnĂ­ bal.Ăˇ 20 ks 43.008.03.065</t>
  </si>
  <si>
    <t>ZI182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</si>
  <si>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</si>
  <si>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</si>
  <si>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</si>
  <si>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ZB774</t>
  </si>
  <si>
    <t>Zkumavka odbÄ›rovĂˇ Vacuette ÄŤervenĂˇ 5 ml gel 456071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</si>
  <si>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</si>
  <si>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</si>
  <si>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</si>
  <si>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</si>
  <si>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</si>
  <si>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</si>
  <si>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ZS137</t>
  </si>
  <si>
    <t>Zkumavka s mediem 8110131+ flovakovanĂ˝ tampon 550040, virologickĂ© transportnĂ­ mĂ©dium VPM 3 ml (eSwab) 8110131+550040</t>
  </si>
  <si>
    <t>ZE510</t>
  </si>
  <si>
    <t>Set pro koniotomii Quicktrach II kompletnĂ­ set s balonkem pro dospÄ›lĂ© 30-04-004-1</t>
  </si>
  <si>
    <t>ZE079</t>
  </si>
  <si>
    <t>Set transfĂşznĂ­ non PVC s odvzduĹˇnÄ›nĂ­m a bakteriĂˇlnĂ­m filtrem ZAR-I-TS</t>
  </si>
  <si>
    <t>ZA835</t>
  </si>
  <si>
    <t>Jehla injekÄŤnĂ­ 0,6 x 25 mm modrĂˇ 4657667</t>
  </si>
  <si>
    <t>ZB767</t>
  </si>
  <si>
    <t>Jehla vakuovĂˇ Vacuette 226/38 mm ÄŤernĂˇ 450075</t>
  </si>
  <si>
    <t>ZK477</t>
  </si>
  <si>
    <t>Rukavice operaÄŤnĂ­ latex s pudrem sterilnĂ­ ansell, vasco surgical powderet vel. 8 6035542 (303506EU)</t>
  </si>
  <si>
    <t>ZT230</t>
  </si>
  <si>
    <t>Rukavice vyĹˇetĹ™ovacĂ­ nitril nesterilnĂ­ bez pudru Nitrylex Classic vel. S RD30096003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</si>
  <si>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</si>
  <si>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</si>
  <si>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</si>
  <si>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</si>
  <si>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50115070</t>
  </si>
  <si>
    <t>ZPr - katetry ostatní (Z513)</t>
  </si>
  <si>
    <t>ZC998</t>
  </si>
  <si>
    <t>Katetr CVC 1 lumen 16 GA x 30 cm CS-04400</t>
  </si>
  <si>
    <t>ZB751</t>
  </si>
  <si>
    <t>Hadice PVC 8/12 Ăˇ 30 m P06623</t>
  </si>
  <si>
    <t>ZB171</t>
  </si>
  <si>
    <t>Maska kyslĂ­kovĂˇ bal. Ăˇ 50 ks 1041</t>
  </si>
  <si>
    <t>5015</t>
  </si>
  <si>
    <t>KCHIR: lůžkové oddělení ECMO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</si>
  <si>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</si>
  <si>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</si>
  <si>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</si>
  <si>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</si>
  <si>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</si>
  <si>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</si>
  <si>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</si>
  <si>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</si>
  <si>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ZT177</t>
  </si>
  <si>
    <t>Kanyla ECMO femorĂˇlnĂ­ venĂłznĂ­ 29 Fr x 55 cm BE-PVL2955</t>
  </si>
  <si>
    <t>KM630</t>
  </si>
  <si>
    <t>set ECMO PLS dlouhodobĂ© ĹľivotnĂ­ podpory (oxygenĂˇtor, centrifugaÄŤnĂ­ pumpa, hadicovĂ˝ set, pĹ™etlakovĂ˝ vak) certifikace 14 dnĂ­ BE-PLS2051 70106.8389</t>
  </si>
  <si>
    <t>KG691</t>
  </si>
  <si>
    <t>set ECMO PLS dlouhodobĂ© ĹľivotnĂ­ podpory (oxygenĂˇtor,centrifugaÄŤnĂ­ pumpa,hadicovĂ˝ set, pĹ™etlakovĂ˝ vak) ( pĹŻvodnĂ­ kat. ÄŤ.701027818) 70106.8386</t>
  </si>
  <si>
    <t>ZS223</t>
  </si>
  <si>
    <t>Set HLS ECMO CARDIOHELP BE-HLS 7050  Advanced 7.0, pro krĂˇtkodobou srdeÄŤnĂ­ podporu 70104.7753</t>
  </si>
  <si>
    <t>ZM239</t>
  </si>
  <si>
    <t>Set ECMO zavĂˇdÄ›cĂ­ perkutĂˇnnĂ­ arteriĂˇlnĂ­ PIK150 JH104.7385</t>
  </si>
  <si>
    <t>ZA454</t>
  </si>
  <si>
    <t>Kompresa AB 10 x 10 cm/1 ks sterilnĂ­ NT savĂˇ (1230114011) 1327114011</t>
  </si>
  <si>
    <t>ZA333</t>
  </si>
  <si>
    <t>KrytĂ­ aquacel Ag + extra 10 x 10 cm Ăˇ 10 ks (5006757) 413567</t>
  </si>
  <si>
    <t>KrytĂ­ aquacel Ag hydrofibre 10 x 10 cm Ăˇ 10 ks 0081082 403708</t>
  </si>
  <si>
    <t>ZE192</t>
  </si>
  <si>
    <t>KrytĂ­ mepiform 5 x  7,5 cm bal. Ăˇ 5 ks 293200-19</t>
  </si>
  <si>
    <t>ZN815</t>
  </si>
  <si>
    <t>KrytĂ­ roztok k ÄŤiĹˇtÄ›nĂ­ a hojennĂ­ ran ActiMaris Forte 300 ml 3098077</t>
  </si>
  <si>
    <t>ZR301</t>
  </si>
  <si>
    <t>KrytĂ­ silikonovĂ© pÄ›novĂ© mepilex border flex 7,5  cm sterilnĂ­ bal.Ăˇ 5 ks 595200</t>
  </si>
  <si>
    <t>ZA064</t>
  </si>
  <si>
    <t>KrytĂ­ sorbalgon 5 x  5 cm  bal. Ăˇ 10  ks 999598</t>
  </si>
  <si>
    <t>ZT423</t>
  </si>
  <si>
    <t>Zkumavka odbÄ›rovĂˇ Vacuette koagulace modrĂˇ Quick 3,0 ml 3,2% CitrĂˇt sodnĂ˝ modrĂˇ 13 x 75 mm 454325</t>
  </si>
  <si>
    <t>ZB775</t>
  </si>
  <si>
    <t>Zkumavka odbÄ›rovĂˇ Vacuette koagulace modrĂˇ Quick 4,5 ml 3,2% CitrĂˇt sodnĂ˝ modrĂˇ 454329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</si>
  <si>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</si>
  <si>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</si>
  <si>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</si>
  <si>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</si>
  <si>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</si>
  <si>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</si>
  <si>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</si>
  <si>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</si>
  <si>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</si>
  <si>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</si>
  <si>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</si>
  <si>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</si>
  <si>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</si>
  <si>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</si>
  <si>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</si>
  <si>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</si>
  <si>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</si>
  <si>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</si>
  <si>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</si>
  <si>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</si>
  <si>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</si>
  <si>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</si>
  <si>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</si>
  <si>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</si>
  <si>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</si>
  <si>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</si>
  <si>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DD267</t>
  </si>
  <si>
    <t>MEMBRĂNOVĂ SOUPRAVA K+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</si>
  <si>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</si>
  <si>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</si>
  <si>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</si>
  <si>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</si>
  <si>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</si>
  <si>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</si>
  <si>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</si>
  <si>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</si>
  <si>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</si>
  <si>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</si>
  <si>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</si>
  <si>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</si>
  <si>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DD354</t>
  </si>
  <si>
    <t>TEG Kaolin</t>
  </si>
  <si>
    <t>DC634</t>
  </si>
  <si>
    <t>THB KALIBRAÄŚNĂŤ ROZTOK,S7770</t>
  </si>
  <si>
    <t>DF593</t>
  </si>
  <si>
    <t>Zkumavka bez heparinasy a 20 ks</t>
  </si>
  <si>
    <t>DF504</t>
  </si>
  <si>
    <t>Zkumavka s heparinasou a 20 ks</t>
  </si>
  <si>
    <t>ZA561</t>
  </si>
  <si>
    <t>Kompresa AB 20 x 40 cm/1 ks sterilnĂ­ NT savĂˇ (1230114051) 1327114051</t>
  </si>
  <si>
    <t>ZC506</t>
  </si>
  <si>
    <t>Kompresa NT 10 x 10 cm/5 ks sterilnĂ­ 1325020275</t>
  </si>
  <si>
    <t>ZA463</t>
  </si>
  <si>
    <t>Kompresa NT 10 x 20 cm/2 ks sterilnĂ­ 26620</t>
  </si>
  <si>
    <t>ZA622</t>
  </si>
  <si>
    <t>Kompresa NT 5 x 5 cm nesterilnĂ­ 06101</t>
  </si>
  <si>
    <t>ZA518</t>
  </si>
  <si>
    <t>Kompresa NT 7,5 x 7,5 cm nesterilnĂ­ 06102</t>
  </si>
  <si>
    <t>KrĂ©m cavilon ochrannĂ˝ bariĂ©rovĂ˝ Ăˇ 92 g bal. Ăˇ 12 ks 3392G</t>
  </si>
  <si>
    <t>ZQ158</t>
  </si>
  <si>
    <t>KrytĂ­ 7D-Fix - fixace I.V.kanyl netkanĂ˝ textil a fĂłlie sterilnĂ­ 9 x 11,6 cm bal. Ăˇ 100 ks (nĂˇhrada za tegaderm) 812010</t>
  </si>
  <si>
    <t>ZA478</t>
  </si>
  <si>
    <t>KrytĂ­ actisorb plus 10,5 x 10,5 cm bal. Ăˇ 10 ks s aktivnĂ­m uhlĂ­m SYSMAP105EE</t>
  </si>
  <si>
    <t>ZL410</t>
  </si>
  <si>
    <t>KrytĂ­ gelovĂ© Hemagel 100 g A2681147</t>
  </si>
  <si>
    <t>ZS266</t>
  </si>
  <si>
    <t>KrytĂ­ Granudacyn oplachovĂ˝ roztok 1000 ml  bal. Ăˇ 6 ks 360102-01</t>
  </si>
  <si>
    <t>KrytĂ­ hemostatickĂ© gelitaspon standard 80 x 50 mm x 10 mm bal. Ăˇ 10 ks A2107861  - dlouhodobĂ˝ vĂ˝padek</t>
  </si>
  <si>
    <t>ZC399</t>
  </si>
  <si>
    <t>KrytĂ­ hemostatickĂ© traumacel taf light 1,5 x 5 cm bal. Ăˇ 10 ks sĂ­ĹĄka 10295</t>
  </si>
  <si>
    <t>ZA550</t>
  </si>
  <si>
    <t>KrytĂ­ hydrogelovĂ© nu-gel 25 g bal. Ăˇ 6 ks MNG425</t>
  </si>
  <si>
    <t>ZL853</t>
  </si>
  <si>
    <t>KrytĂ­ mastnĂ˝ tyl jelonet 10 x 40 cm Ăˇ 10 ks 7459</t>
  </si>
  <si>
    <t>KrytĂ­ silikonovĂ© pÄ›novĂ© mepilex border sacrum 16 x 20 cm bal. Ăˇ 5 ks 282050 - pĹ™i obj. 40 ks AKCE karton za karton Granudacyn</t>
  </si>
  <si>
    <t>ZQ511</t>
  </si>
  <si>
    <t>KrytĂ­ silikonovĂ© pÄ›novĂ© mepilex border sacrum 22 x 25 cm bal. Ăˇ 5 ks 282450</t>
  </si>
  <si>
    <t>ZC550</t>
  </si>
  <si>
    <t>KrytĂ­ silikonovĂ© pÄ›novĂ© mepilex silikonovĂ˝ Ag 10 x 10 cm bal. Ăˇ 5 ks 287110-00</t>
  </si>
  <si>
    <t>ZA526</t>
  </si>
  <si>
    <t>KrytĂ­ sorbalgon 10 x 10 cm bal. Ăˇ 10 ks 999595</t>
  </si>
  <si>
    <t>ZA503</t>
  </si>
  <si>
    <t>KrytĂ­ suprasorb F 10 x 25 cm fĂłliovĂ© sterilnĂ­ bal. Ăˇ 10 ks 20464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</si>
  <si>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</si>
  <si>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</si>
  <si>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</si>
  <si>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</si>
  <si>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</si>
  <si>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</si>
  <si>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ZT469</t>
  </si>
  <si>
    <t>NĂˇplast durapore 1,25 cm x 9,14 m bal. Ăˇ 24 ks (lze nahradit za wet pruf) 1538-0</t>
  </si>
  <si>
    <t>ZA319</t>
  </si>
  <si>
    <t>NĂˇplast durapore 2,50 cm x 9,14 m bal. Ăˇ 12 ks (lze nahradit za wet pruf) 1538-1</t>
  </si>
  <si>
    <t>ZA418</t>
  </si>
  <si>
    <t>NĂˇplast metaline pod TS 8 x 9 cm 23094</t>
  </si>
  <si>
    <t>ZC885</t>
  </si>
  <si>
    <t>NĂˇplast omnifix E 10 cm x 10 m 900650</t>
  </si>
  <si>
    <t>ZL668</t>
  </si>
  <si>
    <t>NĂˇplast silikon tape 2,5 cm x 5 m bal. Ăˇ 12 ks 2770-1</t>
  </si>
  <si>
    <t>ZA318</t>
  </si>
  <si>
    <t>NĂˇplast transpore 1,25 cm x 9,14 m 1527-0</t>
  </si>
  <si>
    <t>ZK759</t>
  </si>
  <si>
    <t>NĂˇplast water resistant cosmos bal. Ăˇ 20 ks (10+10) 5351233</t>
  </si>
  <si>
    <t>ZF454</t>
  </si>
  <si>
    <t>Obinadlo elastickĂ© lenkideal krĂˇtkotaĹľnĂ© 12 cm x 5 m bal. Ăˇ 10 ks 19584</t>
  </si>
  <si>
    <t>ZA577</t>
  </si>
  <si>
    <t>Set rouĹˇkovacĂ­ Certofix pro CVC bal Ăˇ 10 ks 291832</t>
  </si>
  <si>
    <t>ZG903</t>
  </si>
  <si>
    <t>StĹ™Ă­kaÄŤka injekÄŤnĂ­ pro enterĂˇlnĂ­ vĂ˝Ĺľivu KD-Ject E 60 ml excentrickĂˇ KDM875728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</si>
  <si>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</si>
  <si>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</si>
  <si>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</si>
  <si>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</si>
  <si>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ZA633</t>
  </si>
  <si>
    <t>TyÄŤinka vatovĂˇ malĂˇ nesterilnĂ­ bal. 50 ks 620003541</t>
  </si>
  <si>
    <t>ZT164</t>
  </si>
  <si>
    <t>AdaptĂ©r Flocare univerzĂˇlnĂ­, na lahve pro enterĂˇlnĂ­ vĂ˝Ĺľivu s prĹŻm. hrdla 40 mm a 26 mm, kompatibilnĂ­ s lahvemi Infatrini a Infatrini Peptisorb 570063(3165884)</t>
  </si>
  <si>
    <t>ZD151</t>
  </si>
  <si>
    <t>Ambuvak pro dospÄ›lĂ© vak 1,5 l komplet (maska, hadiÄŤka, rezervoĂˇr) 7152000</t>
  </si>
  <si>
    <t>Aquapak - sterilnĂ­ voda 340 ml s adaptĂ©rem (studenĂˇ nebulizace - kyslĂ­kovĂ© brĂ˝le) bal. Ăˇ 20 ks 400340 - povoleno pouze pro HOK</t>
  </si>
  <si>
    <t>ZD212</t>
  </si>
  <si>
    <t>BrĂ˝le kyslĂ­kovĂ© pro dospÄ›lĂ©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</si>
  <si>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</si>
  <si>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</si>
  <si>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</si>
  <si>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</si>
  <si>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ZR476</t>
  </si>
  <si>
    <t>Cytosorb adsorbĂ©r 300 kit Cyto CVVHD (adsorber 150ml/24 hod, plnĂ­cĂ­ set s odpadnĂ­m vakem, adapter) F00007129</t>
  </si>
  <si>
    <t>ZF427</t>
  </si>
  <si>
    <t>Dlaha splint-fix 22 k znehybnÄ›nĂ­ zĂˇpÄ›stĂ­ a kotnĂ­ku pĹ™i kanylaci bal. Ăˇ 2 ks NKS:60-11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</si>
  <si>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</si>
  <si>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</si>
  <si>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</si>
  <si>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</si>
  <si>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ZB295</t>
  </si>
  <si>
    <t>Filtr iso-gard hepa ÄŤistĂ˝ bal. Ăˇ 20 ks (6 dennĂ­) 28012</t>
  </si>
  <si>
    <t>ZC777</t>
  </si>
  <si>
    <t>Filtr sacĂ­ MSF 271-022-001</t>
  </si>
  <si>
    <t>ZG138</t>
  </si>
  <si>
    <t>Fonendoskop sprague rappaport P00226</t>
  </si>
  <si>
    <t>ZQ401</t>
  </si>
  <si>
    <t>Gel lubrikaÄŤnĂ­ Optitube sĂˇÄŤek Ăˇ 5 g bal. Ăˇ 150 ks OMS1120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</si>
  <si>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</si>
  <si>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</si>
  <si>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</si>
  <si>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</si>
  <si>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</si>
  <si>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</si>
  <si>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ZG001</t>
  </si>
  <si>
    <t>HusĂ­ krk expandi-flex s dvojtou otoÄŤnou spojkou Ăˇ 30 ks 22531</t>
  </si>
  <si>
    <t>ZQ508</t>
  </si>
  <si>
    <t>Kanyla nosnĂ­ OptiFlow Plus k pĹ™Ă­stroji AIRVO2, velikost M P06105</t>
  </si>
  <si>
    <t>ZU222</t>
  </si>
  <si>
    <t>Kanyla tracheostomickĂˇ souprava perkutĂˇnnĂ­ Portex Griggs s dilataÄŤnĂ­m peĂˇnem a tracheostomickou kanylou Blue Line Ultra Suctionaid vel. 8,0 mm, vnitĹ™nĂ­ prĹŻm. 8,0 mm, vnÄ›jĹˇĂ­ prĹŻm. 11,9 mm, dĂ©lka 75,5 mm 100/891/080</t>
  </si>
  <si>
    <t>ZB105</t>
  </si>
  <si>
    <t>Kanyla TS 7,5 s manĹľetou 100/800/075</t>
  </si>
  <si>
    <t>ZA725</t>
  </si>
  <si>
    <t>Kanyla TS 8,0 s manĹľetou bal. Ăˇ 10 ks 100/860/080</t>
  </si>
  <si>
    <t>Kanyla venĂłznĂ­ perifernĂ­ vasofix 20G rĹŻĹľovĂˇ s injekÄŤnĂ­m portem, safety 4269110S-01</t>
  </si>
  <si>
    <t>ZH817</t>
  </si>
  <si>
    <t>Katetr moÄŤovĂ˝ foley CH18 180605-000180</t>
  </si>
  <si>
    <t>ZQ932</t>
  </si>
  <si>
    <t>Katetr moÄŤovĂ˝ foley pro mÄ›Ĺ™enĂ­ teploty 12 Fr 2- cestnĂ˝ silikonovĂ˝ MN-0112</t>
  </si>
  <si>
    <t>ZO181</t>
  </si>
  <si>
    <t>Katetr moÄŤovĂ˝ foley pro mÄ›Ĺ™enĂ­ teploty 16 Fr 2- cestnĂ˝ silikonovĂ˝ MN-0116</t>
  </si>
  <si>
    <t>ZF743</t>
  </si>
  <si>
    <t>Kit pro perikardiocentĂ©zu bal. Ăˇ 5 ks LMP004P8</t>
  </si>
  <si>
    <t>ZB477</t>
  </si>
  <si>
    <t>Kohout trojcestnĂ˝ lopez valve pro NG sondu nesterilnĂ­ bal. Ăˇ 50 ks AA-011-M9000</t>
  </si>
  <si>
    <t>ZR162</t>
  </si>
  <si>
    <t>Kompresa Sunmed TR Closure Band stĹ™Ă­kaÄŤka s aretacĂ­, hemostatickĂ˝m nastavitelnĂ˝m pĂˇsem, kompr. balonkem a chlopniÄŤkou. large size, 26 cm,  SM-TB-LS-TP</t>
  </si>
  <si>
    <t>ZP163</t>
  </si>
  <si>
    <t>Konektor flocare stupĹovĂ˝ pro sondu typu ENLock/sondu s kĂłnusovĂ˝m konektorem EAN 8716900563904 bal. Ăˇ 30 ks 589828</t>
  </si>
  <si>
    <t>ZJ655</t>
  </si>
  <si>
    <t>Kyveta CO2 dospÄ›lĂˇ 6870279</t>
  </si>
  <si>
    <t>ZE018</t>
  </si>
  <si>
    <t>Kyveta k hemochron bal. 45 ks JACT-LR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</si>
  <si>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</si>
  <si>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</si>
  <si>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</si>
  <si>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</si>
  <si>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ZC994</t>
  </si>
  <si>
    <t>LĂˇhev nĂˇhradnĂ­ hi-vac 400 ml 05.000.22.802</t>
  </si>
  <si>
    <t>ZK857</t>
  </si>
  <si>
    <t>LĂˇhev zvlhÄŤovaÄŤe kyslĂ­ku RotaOx (970010014)  000-070-507</t>
  </si>
  <si>
    <t>ZB016</t>
  </si>
  <si>
    <t>LĂˇhev zvlhÄŤovaÄŤe TR200 + vĂ­ko G1/4 resterilizovatelnĂˇ 000-070-050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</si>
  <si>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</si>
  <si>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</si>
  <si>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</si>
  <si>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</si>
  <si>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ZD113</t>
  </si>
  <si>
    <t>ManĹľeta fixaÄŤnĂ­ Ute-Fix Ăˇ 60 ks NKS:40-06</t>
  </si>
  <si>
    <t>ZC166</t>
  </si>
  <si>
    <t>ManĹľeta pĹ™etlakovĂˇ 500 ml kompletnĂ­ (100 051-018-803) 100 ZIT-500</t>
  </si>
  <si>
    <t>ZT222</t>
  </si>
  <si>
    <t>ManĹľeta TK k monitoru DASH 4000, DURA-CUF, malĂ˝ dosp., obvod paĹľe 17-25 cm,  2T koncovka dinaclick,  pro opakovanĂ© pouĹľitĂ­, svÄ›tle modrĂˇsvÄ›tle modrĂˇopakovanĂ© pouĹľitĂ­ bal. Ăˇ 5 ks DUR-A1-2A-5S</t>
  </si>
  <si>
    <t>ZT223</t>
  </si>
  <si>
    <t>ManĹľeta TK k monitoru DASH 4000, DURA-CUF, standard dosp., obvod paĹľe 23-33 cm,  2T koncovka dinaclick,  pro opakovanĂ© pouĹľitĂ­, tmavÄ› modrĂˇ tmavÄ› modrĂˇopakovanĂ© pouĹľitĂ­ bal. Ăˇ 5 ks DUR-A2-2A-5S</t>
  </si>
  <si>
    <t>ZA828</t>
  </si>
  <si>
    <t>ManĹľeta TK k monitoru MacLab dvouhadiÄŤkovĂˇ DURA-CUF dospÄ›lĂˇ velkĂˇ vĂ­ce jak 35 cm bal. Ăˇ 5 ks DUR-A3-2A-5S</t>
  </si>
  <si>
    <t>MikronebulizĂ©r s maskou bal. Ăˇ 50 ks 41893</t>
  </si>
  <si>
    <t>ZB647</t>
  </si>
  <si>
    <t>Minitrach seldinger kit 100/461/000</t>
  </si>
  <si>
    <t>ZT765</t>
  </si>
  <si>
    <t>NĂˇdoba dezinfekÄŤnĂ­ plastovĂˇ 3 l vÄŤetnÄ› sĂ­ta a vĂ­ka 300 x 200 x 110 mm BODE980060</t>
  </si>
  <si>
    <t>ZH090</t>
  </si>
  <si>
    <t>NĂˇvlek na termodiluÄŤnĂ­ katetr Contamination Shield bal. Ăˇ 25 ks ST-09875</t>
  </si>
  <si>
    <t>ZM947</t>
  </si>
  <si>
    <t>ObturĂˇtor k sheatu Swan-Ganz katetru AO-09000</t>
  </si>
  <si>
    <t>ZB475</t>
  </si>
  <si>
    <t>OdstraĹovaÄŤ koĹľnĂ­ch svorek bal. Ăˇ 20 ks 11.000.00.036</t>
  </si>
  <si>
    <t>ZT485</t>
  </si>
  <si>
    <t>OdstraĹovaÄŤ lepu - WELLAND ubrousky ÄŤistĂ­cĂ­, bal. Ăˇ 50 ks WAD050</t>
  </si>
  <si>
    <t>ZB648</t>
  </si>
  <si>
    <t>PĂˇska fixaÄŤnĂ­ Hand-Fix 30 bal. Ăˇ 2 ks  (KARTON 16 KS - MIN. MNOĹ˝STVĂŤ PRO OBJEDNĂNĂŤ) NKS:60-65</t>
  </si>
  <si>
    <t>ZP860</t>
  </si>
  <si>
    <t>PĂˇska tracheostomickĂˇ fixaÄŤnĂ­ 52 cm bal. Ăˇ 5 ks 40-0005-044</t>
  </si>
  <si>
    <t>ZC832</t>
  </si>
  <si>
    <t>Pleuracan A bal. Ăˇ 10 ks 4462556</t>
  </si>
  <si>
    <t>ZI161</t>
  </si>
  <si>
    <t>PodloĹľka antidekubitnĂ­ banĂˇn 35 x 70 x 20 cm Viktorie 8 210-V8oc-V</t>
  </si>
  <si>
    <t>ZT052</t>
  </si>
  <si>
    <t>PodloĹľka antidekubitnĂ­ deska s pĹŻlvĂˇlcem PROFI 30 x 60 x 20 cm modrĂˇ 261612</t>
  </si>
  <si>
    <t>ZT054</t>
  </si>
  <si>
    <t>PodloĹľka antidekubitnĂ­ klĂ­n PROFI  s vĂ˝Ĺ™ezem pro muĹľe 75  x17x 70 cm modrĂˇ 261624</t>
  </si>
  <si>
    <t>ZT053</t>
  </si>
  <si>
    <t>PodloĹľka antidekubitnĂ­ klĂ­n PROFI 60 x 17 x70 cm  modrĂˇ 261613</t>
  </si>
  <si>
    <t>ZI156</t>
  </si>
  <si>
    <t>PodloĹľka antidekubitnĂ­ Ĺˇnek prĹŻmÄ›r vnitĹ™nĂ­ 8 cm, vnÄ›jĹˇĂ­ 28 cm, vĂ˝Ĺˇka 16 cm SlĂˇva Ĺˇnek 210-Ĺˇnek-V</t>
  </si>
  <si>
    <t>ZT051</t>
  </si>
  <si>
    <t>PodloĹľka antidekubitnĂ­ obliÄŤejovĂˇ PROFI 28 x 24 x14 cm modrĂˇ 261593</t>
  </si>
  <si>
    <t>ZH409</t>
  </si>
  <si>
    <t>PodloĹľka antidekubitnĂ­ polĹˇtĂˇĹ™ obdelnĂ­k 10 x 43 x 70 cm SlĂˇva 20A 210-S20A-V</t>
  </si>
  <si>
    <t>ZR203</t>
  </si>
  <si>
    <t>PodloĹľka antidekubitnĂ­ vĂˇleÄŤek do dlanÄ› PROFI prĹŻmÄ›r 6, dĂ©lka 13 261156</t>
  </si>
  <si>
    <t>ZR204</t>
  </si>
  <si>
    <t>PodloĹľka antidekubitnĂ­ vĂˇleÄŤek do dlanÄ› PROFI prĹŻmÄ›r 9, dĂ©lka 15 261155</t>
  </si>
  <si>
    <t>ZT050</t>
  </si>
  <si>
    <t>PodloĹľka antidekubitnĂ­ vĂˇlec PROFI rĹŻĹľ. pÄ›na 13 x50 cm 261546</t>
  </si>
  <si>
    <t>ZI158</t>
  </si>
  <si>
    <t>PodloĹľka antidekubitnĂ­ Viktorie 14 had 26 x 200 cm 210-V14oc-V</t>
  </si>
  <si>
    <t>ZB302</t>
  </si>
  <si>
    <t>Rampa 3 kohouty, bal.Ăˇ 20 ks, RP 3000 M</t>
  </si>
  <si>
    <t>ZB301</t>
  </si>
  <si>
    <t>Rampa 5 kohoutĹŻ bez PVC lipidorezistentnĂ­ bal. Ăˇ 20 ks RP 5000 M</t>
  </si>
  <si>
    <t>ZA831</t>
  </si>
  <si>
    <t>Rourka rektĂˇlnĂ­ CH20 dĂ©lka 40 cm 19-20.100</t>
  </si>
  <si>
    <t>ZB945</t>
  </si>
  <si>
    <t>SĂˇÄŤek moÄŤovĂ˝ s hodinovou diurĂ©zou typ D8 500 ml 2600 ml hadiÄŤka 130 cm 53.712.08.000 - nahrazuje ZA688</t>
  </si>
  <si>
    <t>ZE731</t>
  </si>
  <si>
    <t>SĂˇnĂ­ suchĂ© pleuevac sahara bal. Ăˇ 6 ks S-1100-08LF</t>
  </si>
  <si>
    <t>ZT480</t>
  </si>
  <si>
    <t>Senzor k mÄ›Ĺ™enĂ­ cerebrĂˇlnĂ­ oxymetrie fore-sight ELITE dual velkĂ˝ bal. Ăˇ 20 ks FSESL</t>
  </si>
  <si>
    <t>ZO506</t>
  </si>
  <si>
    <t>Senzor k mÄ›Ĺ™enĂ­ cerebrĂˇlnĂ­ oxymetrie fore-sight ELITE dual velkĂ˝ CS 01-07-2103 -nahrazuje ZT480</t>
  </si>
  <si>
    <t>ZC640</t>
  </si>
  <si>
    <t>Senzor k mÄ›Ĺ™enĂ­ hemodynamiky flotrac s hadiÄŤkou 213 cm k monitoru VIGILEO MHD8R</t>
  </si>
  <si>
    <t>ZB899</t>
  </si>
  <si>
    <t>Senzor spirologickĂ˝ bal. Ăˇ 5 ks 8403735-03</t>
  </si>
  <si>
    <t>ZP046</t>
  </si>
  <si>
    <t>Set dialyzaÄŤnĂ­ Multifiltrate PRO CiCa HD 1000 F00000463</t>
  </si>
  <si>
    <t>ZT488</t>
  </si>
  <si>
    <t>Set dialyzaÄŤnĂ­ multiFiltrate PRO SecuKit Ci-Ca HD 1000 F00008264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</si>
  <si>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</si>
  <si>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</si>
  <si>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</si>
  <si>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</si>
  <si>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Set pro enterĂˇlnĂ­ vĂ˝Ĺľivu flocare Infinity Pack s konektory ENFit, kompatibilnĂ­ s vaky Nutrison, pro pumpy Flocare 586514</t>
  </si>
  <si>
    <t>Sonda ĹľaludeÄŤnĂ­ CH18 1200 mm s RTG linkou bal. Ăˇ 50 ks 412018</t>
  </si>
  <si>
    <t>ZE146</t>
  </si>
  <si>
    <t>Souprava nebulizaÄŤnĂ­ uzavĹ™enĂˇ In-Line-Neb Tee Kit  bal. Ăˇ 50 ks 41745</t>
  </si>
  <si>
    <t>ZD254</t>
  </si>
  <si>
    <t>Souprava pro rektĂˇlnĂ­ inkontinenci flexi seal FMS (moĹľno objednĂˇvat na kusy) 418000</t>
  </si>
  <si>
    <t>ZB080</t>
  </si>
  <si>
    <t>Souprava tracheostomickĂˇ ÄŤ. 7 100/561/070</t>
  </si>
  <si>
    <t>ZB873</t>
  </si>
  <si>
    <t>Souprava tracheostomickĂˇ ÄŤ. 8 100/561/080</t>
  </si>
  <si>
    <t>ZD458</t>
  </si>
  <si>
    <t>Spojka vrapovanĂˇ roztaĹľ.rovnĂˇ 15F bal. Ăˇ 50 ks 038-61-311</t>
  </si>
  <si>
    <t>ZB666</t>
  </si>
  <si>
    <t>Spojka Y 9 x 9 x 9 mm symetrickĂˇ bal. Ăˇ 100 ks 120490</t>
  </si>
  <si>
    <t>Sprej cavilon 28 ml bal. Ăˇ 12 ks 3346E</t>
  </si>
  <si>
    <t>ZH168</t>
  </si>
  <si>
    <t>StĹ™Ă­kaÄŤka injekÄŤnĂ­ 3-dĂ­lnĂˇ 1 ml L tuberculin s jehlou KD-JECT III graduovĂˇnĂ­ Ăˇ 0,1 ml 26G x 1/2" 0,45 x 12 mm KDM831786</t>
  </si>
  <si>
    <t>ZQ599</t>
  </si>
  <si>
    <t>StĹ™Ă­kaÄŤka injekÄŤnĂ­ pro enterĂˇlnĂ­ vĂ˝Ĺľivu 50/60 ml NUTRICAIR ENFIT excentrickĂˇ bal.Ăˇ 50 ks NCE50SE</t>
  </si>
  <si>
    <t>StĹ™Ă­kaÄŤka injekÄŤnĂ­ pro enterĂˇlnĂ­ vĂ˝Ĺľivu 50/60 ml NUTRICAIR ENFIT excentrickĂˇ bal.Ăˇ 50 ks NCE50SE - nahrazuje ZG903</t>
  </si>
  <si>
    <t>ZA893</t>
  </si>
  <si>
    <t>StĹ™Ă­kaÄŤka Monovette na stanovenĂ­ krevnĂ­ch plynĹŻ Astrup li-heparin bal.Ăˇ 100 ks 05.1147.020</t>
  </si>
  <si>
    <t>ZG481</t>
  </si>
  <si>
    <t>SystĂ©m hrudnĂ­ drenĂˇĹľe Pleur-evac 950 ml 2 cestnĂ˝ bal. Ăˇ 12 ks A-6002-08LF</t>
  </si>
  <si>
    <t>ZL333</t>
  </si>
  <si>
    <t>SystĂ©m odsĂˇvacĂ­ uzavĹ™enĂ˝ ET Comfortsoft CH 14 55 cm 72 hod. bal. Ăˇ 20 ks 02-011-11</t>
  </si>
  <si>
    <t>ZL176</t>
  </si>
  <si>
    <t>SystĂ©m odsĂˇvacĂ­ uzavĹ™enĂ˝ ET Comfortsoft CH 16 55 cm 72 hod. 02-011-12</t>
  </si>
  <si>
    <t>ZL174</t>
  </si>
  <si>
    <t>SystĂ©m odsĂˇvacĂ­ uzavĹ™enĂ˝ TS Comfortsoft CH 14 30 cm 72 hod. bal. Ăˇ 20 ks 02-011-05</t>
  </si>
  <si>
    <t>ZL332</t>
  </si>
  <si>
    <t>SystĂ©m odsĂˇvacĂ­ uzavĹ™enĂ˝ TS Comfortsoft CH 16 30 cm 72 hod., bal 25 ks, 02-011-06</t>
  </si>
  <si>
    <t>ZB107</t>
  </si>
  <si>
    <t>SystĂ©m vibraÄŤnĂ­ ACAPELLA k dechovĂ© rehabilitaci 27-7000</t>
  </si>
  <si>
    <t>ZH093</t>
  </si>
  <si>
    <t>Trokar hrudnĂ­ Argyle Ch12/23 cm bal. Ăˇ 10 ks 8888561027</t>
  </si>
  <si>
    <t>ZL435</t>
  </si>
  <si>
    <t>Trokar hrudnĂ­ CH20 dĂ©lka 40 cm vnÄ›jĹˇĂ­ pr. 6,6 mm bal. Ăˇ 10 ks 02.000.30.020</t>
  </si>
  <si>
    <t>ZN623</t>
  </si>
  <si>
    <t>UzĂˇvÄ›r do katetrĹŻ s rukojetĂ­ bal. Ăˇ 100 ks D0600(8400.1182)</t>
  </si>
  <si>
    <t>ZF442</t>
  </si>
  <si>
    <t>Vak dĂ˝chacĂ­ 2000 ml bal. Ăˇ 10 ks 2820</t>
  </si>
  <si>
    <t>ZC968</t>
  </si>
  <si>
    <t>Vak odpadnĂ­ Multifiltrate bag 10 000 ml 5029011</t>
  </si>
  <si>
    <t>Zkumavka moÄŤovĂˇ + aplikĂˇtor s chem.stabilizĂˇtorem UriSwab ĹľlutĂˇ 802CE.A</t>
  </si>
  <si>
    <t>ZB777</t>
  </si>
  <si>
    <t>Zkumavka odbÄ›rovĂˇ Vacuette ÄŤervenĂˇ 3,5 ml gel 454071</t>
  </si>
  <si>
    <t>50115062</t>
  </si>
  <si>
    <t>ZPr - materiál hemodialýza (Z525)</t>
  </si>
  <si>
    <t>ZP147</t>
  </si>
  <si>
    <t>Roztok Citra-Lock 4%, ampule 5 ml bal. Ăˇ 20 ks ZZ-24060201</t>
  </si>
  <si>
    <t>ZN656</t>
  </si>
  <si>
    <t>Set pro aplikaci infuznĂ­ch roztokĹŻ High Flow Ranger Fluid Warming bal. Ăˇ 10 ks 24355</t>
  </si>
  <si>
    <t>ZN772</t>
  </si>
  <si>
    <t>Set pro ohĹ™ev krve a infuznĂ­ch roztokĹŻ 10/CS High Flow Ranger Fluid Warming bal. Ăˇ 10 ks 24200</t>
  </si>
  <si>
    <t>ZS013</t>
  </si>
  <si>
    <t>Set sterilnĂ­ pro hrudnĂ­ punkci Mediset (sloĹľenĂ­ setu viz zĂˇloĹľka popis) 4785511</t>
  </si>
  <si>
    <t>ZB769</t>
  </si>
  <si>
    <t>Jehla vakuovĂˇ Vacuette 206/38 mm ĹľlutĂˇ 450077</t>
  </si>
  <si>
    <t>ZT358</t>
  </si>
  <si>
    <t>Rukavice vyĹˇetĹ™ovacĂ­ nitril nesterilnĂ­ bez pudru Peha-Soft white vel. M Ăˇ 200 ks 9422073</t>
  </si>
  <si>
    <t>ZC923</t>
  </si>
  <si>
    <t>Rukavice vyĹˇetĹ™ovacĂ­ nitril nesterilnĂ­ bez pudru sempercare Velvet vel. L bal. Ăˇ 200 ks 106404</t>
  </si>
  <si>
    <t>ZB536</t>
  </si>
  <si>
    <t>Katetr arteriĂˇlnĂ­ 20 G, 1,1 x 45 mm bal. Ăˇ 25 ks 682245</t>
  </si>
  <si>
    <t>ZB819</t>
  </si>
  <si>
    <t>Katetr arteriĂˇlnĂ­ set Arteriofix, pro femorĂˇlnĂ­ pĹ™Ă­stup, 20 G/160 mm, set: katetr+zavĂˇdÄ›cĂ­ vodiÄŤ+zav. punkÄŤnĂ­ jehla,  bal. Ăˇ 20 ks 5206332</t>
  </si>
  <si>
    <t>ZC637</t>
  </si>
  <si>
    <t>Katetr arteriĂˇlnĂ­ set Arteriofix, pro radiĂˇlnĂ­ pĹ™Ă­stup, 20 G/80 mm, set: katetr+zavĂˇdÄ›cĂ­ vodiÄŤ+zav. punkÄŤnĂ­ jehla,  bal. Ăˇ 20 ks  5206324</t>
  </si>
  <si>
    <t>ZS298</t>
  </si>
  <si>
    <t>Katetr CVC 3 lumen 8,5 Fr x 16 cm antimikrobiĂˇlnĂ­ Ăşprava AGB bal. Ăˇ 5 ks 8,5 Fr/16 cm CS-22853-E</t>
  </si>
  <si>
    <t>ZO342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</si>
  <si>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</si>
  <si>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</si>
  <si>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</si>
  <si>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</si>
  <si>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</si>
  <si>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</si>
  <si>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</si>
  <si>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ZR958</t>
  </si>
  <si>
    <t>Katetr pro doÄŤasnou stimulaci Pacel FD 110 cm  5Fr, rovnĂˇ s balonkem 401761</t>
  </si>
  <si>
    <t>ZA254</t>
  </si>
  <si>
    <t>Katetr SG CCO, CEDV, CSvO2 7,5F 774F75</t>
  </si>
  <si>
    <t>ZC212</t>
  </si>
  <si>
    <t>Katetr term.+ sheat 7 Fr AH-05050</t>
  </si>
  <si>
    <t>ZT489</t>
  </si>
  <si>
    <t>Set dialyzaÄŤnĂ­ Multifiltrate Pro SecuKit Ci-Ca HDF 1000 F00008266</t>
  </si>
  <si>
    <t>ZQ183</t>
  </si>
  <si>
    <t>Set dialyzaÄŤnĂ­ Multifiltrate pro univerzĂˇlnĂ­ heparinovou dialĂ˝zu k pĹ™Ă­stroji Multifltrate Pro 12 multifiltrate PRO kit HDF 1000 F00000461</t>
  </si>
  <si>
    <t>Hadice PVC 8/12 Ăˇ 30 m P00468</t>
  </si>
  <si>
    <t>ZL249</t>
  </si>
  <si>
    <t>Hadice vrapovanĂˇ bal. Ăˇ 50 m 038-01-228</t>
  </si>
  <si>
    <t>Hadice vrapovanĂˇ bal. Ăˇ 50 m 038-01-228R</t>
  </si>
  <si>
    <t>ZD725</t>
  </si>
  <si>
    <t>Maska aerosolovĂˇ pro dospÄ›lĂ© 032-10-006NC</t>
  </si>
  <si>
    <t>ZB322</t>
  </si>
  <si>
    <t>Maska resuscitaÄŤnĂ­ nafuk. dosp. stĹ™ed bal. Ăˇ 20 ks 41281</t>
  </si>
  <si>
    <t>ZB318</t>
  </si>
  <si>
    <t>Maska resuscitaÄŤnĂ­ nafuk. dosp. velkĂˇ bal. Ăˇ 20 ks 41282</t>
  </si>
  <si>
    <t>ZN621</t>
  </si>
  <si>
    <t>Nos umÄ›lĂ˝ s portem pro odsĂˇvĂˇnĂ­ bal. Ăˇ 30 ks B0300(6000)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</si>
  <si>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</si>
  <si>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</si>
  <si>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</si>
  <si>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</si>
  <si>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</si>
  <si>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</si>
  <si>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ZD671</t>
  </si>
  <si>
    <t>PĹ™evodnĂ­k tlakovĂ˝ PX2X2 dvojitĂ˝ bal. Ăˇ 8 ks T005074A</t>
  </si>
  <si>
    <t>ZF510</t>
  </si>
  <si>
    <t>AdaptĂ©r metal 65250</t>
  </si>
  <si>
    <t>ZI953</t>
  </si>
  <si>
    <t>Ambuvak pro dospÄ›lĂ© vak 1,6 l komplet (maska vel. 4, 5 hadiÄŤka, rezervoĂˇr) jednorĂˇzovĂ˝ 48.010.55.004</t>
  </si>
  <si>
    <t>ZP170</t>
  </si>
  <si>
    <t>ÄŚidlo vĂ˝dechovĂ© jednorĂˇzovĂ© k plicnĂ­mu ventilĂˇtoru MONNAL T7560 bal. Ăˇ 5 ks (pro obj. 1 kus KY632500, bal. 20 ks KY694500) KY664500</t>
  </si>
  <si>
    <t>ZD271</t>
  </si>
  <si>
    <t>DrĹľĂˇk lĂˇhve flovac-plast 100 11-5121 (300 970-010-210)</t>
  </si>
  <si>
    <t>ZB632</t>
  </si>
  <si>
    <t>Ventil expiraÄŤnĂ­ jednorĂˇzovĂ˝ Ăˇ 10 ks 8414776</t>
  </si>
  <si>
    <t>ZJ277</t>
  </si>
  <si>
    <t>Ventil jednorĂˇzovĂ˝ expiraÄŤnĂ­ V500 Ăˇ 10 ks MP01060</t>
  </si>
  <si>
    <t>ZP169</t>
  </si>
  <si>
    <t>Ventil vĂ˝dechovĂ˝ jednorĂˇzovĂ˝ k plicnĂ­mu ventilĂˇtoru MONNAL T75, bal. Ăˇ 5 ks (pro obj. 1 kus KY694600, bal. 20 ks KY694900) KY694800</t>
  </si>
  <si>
    <t>50115004</t>
  </si>
  <si>
    <t>IUTN - kovové (Z506)</t>
  </si>
  <si>
    <t>ZG486</t>
  </si>
  <si>
    <t>Dlaha sternĂˇlnĂ­ uzamykatelnĂˇ 2.4 mm 460.019</t>
  </si>
  <si>
    <t>ZF684</t>
  </si>
  <si>
    <t>Dlaha sternĂˇlnĂ­ uzamykatelnĂˇ 2.4 mm 460.023</t>
  </si>
  <si>
    <t>ZG540</t>
  </si>
  <si>
    <t>Dlaha sternĂˇlnĂ­ uzamykatelnĂˇ 2.4 mm pro tÄ›lo sterna 460.038</t>
  </si>
  <si>
    <t>ZG541</t>
  </si>
  <si>
    <t>Dlaha sternĂˇlnĂ­ uzamykatelnĂˇ 2.4 mm pro tÄ›lo sterna 460.039</t>
  </si>
  <si>
    <t>ZA819</t>
  </si>
  <si>
    <t>Dlaha sternĂˇlnĂ­ ZipFix bal. Ăˇ 20 ks 08.501.001.20S</t>
  </si>
  <si>
    <t>ZP704</t>
  </si>
  <si>
    <t>DrĂˇt sternĂˇlnĂ­ ocelovĂ˝ s titanovĂ˝m povrchem SERANOX TI prĹŻmÄ›r 0,7 mm dĂ©lka 0,45 m s jehlou HRK-48 bal. 4 x 0,45 bal. Ăˇ 12 MBO70146B</t>
  </si>
  <si>
    <t>ZP705</t>
  </si>
  <si>
    <t>DrĂˇt sternĂˇlnĂ­ ocelovĂ˝ s titanovĂ˝m povrchem SERANOX TI prĹŻmÄ›r 0,9 mm dĂ©lka 0,45 m s jehlou HRK-48 bal. 4 x 0,45 bal. Ăˇ 12  MB090146B</t>
  </si>
  <si>
    <t>KC617</t>
  </si>
  <si>
    <t>graft aortĂˇlnĂ­ 27VAVGJ-515</t>
  </si>
  <si>
    <t>KC613</t>
  </si>
  <si>
    <t>chlopeĹ srdeÄŤnĂ­ mitrĂˇlnĂ­ mechanickĂˇ MASTERS SJM 25 mm 25MJ-501</t>
  </si>
  <si>
    <t>KC620</t>
  </si>
  <si>
    <t>chlopeĹ srdeÄŤnĂ­ mitrĂˇlnĂ­ mechanickĂˇ MASTERS SJM 31 mm 31MJ-501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</si>
  <si>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</si>
  <si>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</si>
  <si>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</si>
  <si>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</si>
  <si>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</si>
  <si>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</si>
  <si>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</si>
  <si>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</si>
  <si>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</si>
  <si>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</si>
  <si>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</si>
  <si>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</si>
  <si>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</si>
  <si>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</si>
  <si>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</si>
  <si>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</si>
  <si>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ZF685</t>
  </si>
  <si>
    <t>Ĺ roub sternĂˇlnĂ­ unilock 3,0 mm 04.501.110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</si>
  <si>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</si>
  <si>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</si>
  <si>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</si>
  <si>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</si>
  <si>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</si>
  <si>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</si>
  <si>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</si>
  <si>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</si>
  <si>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50115011</t>
  </si>
  <si>
    <t>IUTN - ostat.nákl.PZT (Z515)</t>
  </si>
  <si>
    <t>KJ322</t>
  </si>
  <si>
    <t>protĂ©za cĂ©vnĂ­ gelweave valsalva 24 mm 730024ADP</t>
  </si>
  <si>
    <t>KF229</t>
  </si>
  <si>
    <t>protĂ©za cĂ©vnĂ­ gelweave valsalva 26 mm 30026ADP</t>
  </si>
  <si>
    <t>KF230</t>
  </si>
  <si>
    <t>protĂ©za cĂ©vnĂ­ gelweave valsalva 28 mm 30028ADP</t>
  </si>
  <si>
    <t>KF232</t>
  </si>
  <si>
    <t>protĂ©za cĂ©vnĂ­ gelweave valsalva 32 mm 30032ADP</t>
  </si>
  <si>
    <t>ZE087</t>
  </si>
  <si>
    <t>ProtĂ©za cĂ©vnĂ­ gore-tex 5 mm 70 cm N-ST0507</t>
  </si>
  <si>
    <t>ZA166</t>
  </si>
  <si>
    <t>ProtĂ©za cĂ©vnĂ­ gore-tex propaten N-HT080040</t>
  </si>
  <si>
    <t>ZH586</t>
  </si>
  <si>
    <t>ProtĂ©za cĂ©vnĂ­ hemashield 16/15 M00202175116P0</t>
  </si>
  <si>
    <t>ZC165</t>
  </si>
  <si>
    <t>ProtĂ©za cĂ©vnĂ­ hemashield 18/15 M00202175118P0</t>
  </si>
  <si>
    <t>ZH838</t>
  </si>
  <si>
    <t>ProtĂ©za cĂ©vnĂ­ hemashield 20/15 M00202175120P0</t>
  </si>
  <si>
    <t>ZC263</t>
  </si>
  <si>
    <t>ProtĂ©za cĂ©vnĂ­ hemashield 24/15 M00202175124P0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</si>
  <si>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</si>
  <si>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</si>
  <si>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</si>
  <si>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</si>
  <si>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</si>
  <si>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</si>
  <si>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ZC155</t>
  </si>
  <si>
    <t>ProtĂ©za cĂ©vnĂ­ hemashield 32/15 M00202175132P0</t>
  </si>
  <si>
    <t>ZF375</t>
  </si>
  <si>
    <t>ProtĂ©za cĂ©vnĂ­ hemashield 34/15 M00202175134P0</t>
  </si>
  <si>
    <t>ZI865</t>
  </si>
  <si>
    <t>ProtĂ©za cĂ©vnĂ­ hemashield 38/15 M00202175138P0</t>
  </si>
  <si>
    <t>ZH839</t>
  </si>
  <si>
    <t>ProtĂ©za cĂ©vnĂ­ hemashield gold 8/20 IGK0008-20</t>
  </si>
  <si>
    <t>ZH165</t>
  </si>
  <si>
    <t>ProtĂ©za cĂ©vnĂ­ InterGard knitted 6/20 IGK0006-20</t>
  </si>
  <si>
    <t>ZB153</t>
  </si>
  <si>
    <t>Vosk kostnĂ­ Knochenwasch 2,5 g bal. Ăˇ 24 ks 1029754</t>
  </si>
  <si>
    <t>KC618</t>
  </si>
  <si>
    <t>zĂˇplata EnCap 5 x 10 cm  C0510</t>
  </si>
  <si>
    <t>ZD546</t>
  </si>
  <si>
    <t>ZĂˇplata kĹ™Ă­ĹľkovĂˇ bal. 10,2 x 10,2 cm bal. Ăˇ 5 ks 7828</t>
  </si>
  <si>
    <t>KK917</t>
  </si>
  <si>
    <t>zĂˇplata srdeÄŤnĂ­ perikardiĂˇlnĂ­ SJM BIOCOR 9 x 14 cm C0914</t>
  </si>
  <si>
    <t>ZF670</t>
  </si>
  <si>
    <t>KĂˇdinka nĂ­zkĂˇ s vĂ˝levkou skol 150 ml VTRB632417010150</t>
  </si>
  <si>
    <t>ZA494</t>
  </si>
  <si>
    <t>FĂłlie inciznĂ­ raucodrape ( opraflex ) 45 x 20 cm 25443</t>
  </si>
  <si>
    <t>ZE824</t>
  </si>
  <si>
    <t>KrytĂ­ hemostatickĂ© cellistyp 5 x 7 cm bal. Ăˇ 15 ks (nĂˇhrada za okcel) 2080508</t>
  </si>
  <si>
    <t>ZB049</t>
  </si>
  <si>
    <t>KrytĂ­ hemostatickĂ© cellistyp 7 x 10 cm bal. Ăˇ 15 ks (nĂˇhrada za okcel) 2080511</t>
  </si>
  <si>
    <t>ZM326</t>
  </si>
  <si>
    <t>KrytĂ­ hemostatickĂ© nevstĹ™ebatelnĂ© textilnĂ­ hemopatch kit. box medium 4,5 x 4,5 cm bal. Ăˇ 3 ks 1506256</t>
  </si>
  <si>
    <t>ZS287</t>
  </si>
  <si>
    <t>KrytĂ­ hemostatickĂ© Surgicel Powder, 3g, bal. Ăˇ 5 ks 3023SP</t>
  </si>
  <si>
    <t>ZN465</t>
  </si>
  <si>
    <t>KrytĂ­ rudafix transparent (nĂˇhrada za hypaifix ) 10 cm x 10 m ZAR-NOB074110</t>
  </si>
  <si>
    <t>ZA337</t>
  </si>
  <si>
    <t>NĂˇplast softpore 1,25 cm x 9,15 m bal. Ăˇ 24 ks 1320103111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</si>
  <si>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</si>
  <si>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</si>
  <si>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</si>
  <si>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</si>
  <si>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ZC985</t>
  </si>
  <si>
    <t>RouĹˇka bĹ™iĹˇnĂ­ sterilnĂ­ RTG nitĂ­ 45 x 45 cm / 5 ks karton Ăˇ 500 ks 37750+</t>
  </si>
  <si>
    <t>ZS314</t>
  </si>
  <si>
    <t>RouĹˇka pro stereotomii STERNUM GUARD M, 2 x (35 x 35cm) antibakteriĂˇlnĂ­ , vysokĂˇ savost, bal. Ăˇ 10 pĂˇrĹŻ PER409010</t>
  </si>
  <si>
    <t>ZQ114</t>
  </si>
  <si>
    <t>Steh nĂˇplasĹĄovĂ˝ pevnĂ˝ Pharmastrip 4 mm x 76mm 1 obĂˇlka Ăˇ 8 stehĹŻ bal. Ăˇ 100 obĂˇlek (nĂˇhrada za steri-strip) P-PHST476</t>
  </si>
  <si>
    <t>ZB542</t>
  </si>
  <si>
    <t>AdaptĂ©r m/m bal. Ăˇ 100 ks 5206642</t>
  </si>
  <si>
    <t>ZL012</t>
  </si>
  <si>
    <t>AdaptĂ©r w/w 5206634</t>
  </si>
  <si>
    <t>ZL624</t>
  </si>
  <si>
    <t>AplikĂˇtor klipĹŻ HORIZON open M modrĂ˝ zahnutĂ˝ 200 mm 237081</t>
  </si>
  <si>
    <t>ZL623</t>
  </si>
  <si>
    <t>AplikĂˇtor klipĹŻ HORIZON open S bĂ­lĂ˝ zahnutĂ˝ 20 cm 137082</t>
  </si>
  <si>
    <t>ZC754</t>
  </si>
  <si>
    <t>ÄŚepelka skalpelovĂˇ 21 BB521</t>
  </si>
  <si>
    <t>ZR477</t>
  </si>
  <si>
    <t>Cytosorb adsorbĂ©r 300 TMD000171</t>
  </si>
  <si>
    <t>ZI655</t>
  </si>
  <si>
    <t>DifuzĂ©r plynovĂ˝ pro mimotÄ›lnĂ­ obÄ›h bal. Ăˇ 10 ks P8020/00</t>
  </si>
  <si>
    <t>DifuzĂ©r plynovĂ˝ pro mimotÄ›lnĂ­ obÄ›h P8020/00</t>
  </si>
  <si>
    <t>Dlaha splint-fix 22 k znehybnÄ›nĂ­ zĂˇpÄ›stĂ­ a kotnĂ­ku pĹ™i kanylaci bal. Ăˇ 14 ks NKS:60-11</t>
  </si>
  <si>
    <t>ZE136</t>
  </si>
  <si>
    <t>DrĂˇt ocelovĂ˝ flexibilnĂ­ 7/45 cm bal. Ăˇ 48 ks KS1-745-4</t>
  </si>
  <si>
    <t>DrĂ©n redon CH10 50 cm DI 2,0 mm / DA 3,3 mm U2111000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</si>
  <si>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</si>
  <si>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</si>
  <si>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</si>
  <si>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</si>
  <si>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</si>
  <si>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</si>
  <si>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ZG916</t>
  </si>
  <si>
    <t>Elektroda neutrĂˇlnĂ­ bipolĂˇrnĂ­ pro dospÄ›lĂ© Ăˇ 100 ks 2510</t>
  </si>
  <si>
    <t>Elektroda noĹľovĂˇ koagulaÄŤnĂ­ Megadyne MODRĂ - flexibilnĂ­ bal. Ăˇ 12 ks 0014A</t>
  </si>
  <si>
    <t>ZD945</t>
  </si>
  <si>
    <t>Filtr antibakteriĂˇlnĂ­ a virovĂ˝ 1344000S</t>
  </si>
  <si>
    <t>Filtr antibakteriĂˇlnĂ­ a virovĂ˝ 1344000S  - nahrazeno ZB253</t>
  </si>
  <si>
    <t>ZE465</t>
  </si>
  <si>
    <t>Filtr antibakteriĂˇlnĂ­ a virovĂ˝ se spojkou bal. Ăˇ 70 ks 1544351</t>
  </si>
  <si>
    <t>ZD839</t>
  </si>
  <si>
    <t>Fonendoskop jednostrannĂ˝ Typ - SCHWESTERN, zelenĂ˝ 76.001.00.002</t>
  </si>
  <si>
    <t>ZA689</t>
  </si>
  <si>
    <t>HadiÄŤka spojovacĂ­ tlakovĂˇ biocath PE/PVC, dĂ©lka 150 cm, prĹŻmÄ›r 1 x 2,5 mm, tlak 40 bar/580 psi, LUER LOCK male/female s rotaÄŤnĂ­ maticĂ­,  bal.Ăˇ 40 ks,  PB 3115 M</t>
  </si>
  <si>
    <t>ZE744</t>
  </si>
  <si>
    <t>Hadice turbo SG19060 1/4 x 3/16 XS bal. Ăˇ 25 m 05444</t>
  </si>
  <si>
    <t>ZE745</t>
  </si>
  <si>
    <t>Hadice turbo SG19061 3/8 x 3/32 XS bal. Ăˇ 25 m 05439</t>
  </si>
  <si>
    <t>ZT356</t>
  </si>
  <si>
    <t>ChlopeĹ jednocestnĂˇ - linka s jednocestniĚ chlopniĚ s cĚŚepicĚŚkami bal. Ăˇ 20 ks CX-CZ160</t>
  </si>
  <si>
    <t>ZU197</t>
  </si>
  <si>
    <t>Jehelec Mathieu Durogrip TC Needleholder, straight, 200 mm (7 7/8") heavy pattern, with 0.5 mm pitch of serration, Mathieu type handle, Mathieu type ratchet, suture up to 3/0 019-672-200</t>
  </si>
  <si>
    <t>ZU196</t>
  </si>
  <si>
    <t>Jehelec Wertheim Durogrip TC Needleholder, straight, 200 mm (8") bayonet-shaped, with 0.5 mm pitch of serration, suture up to 3/0 019-640-200</t>
  </si>
  <si>
    <t>ZM839</t>
  </si>
  <si>
    <t>Kanyla do safĂ©ny Free flow bal. Ăˇ 20 ks 30022</t>
  </si>
  <si>
    <t>ZM232</t>
  </si>
  <si>
    <t>Kanyla ECMO femorĂˇlnĂ­ arteriĂˇlnĂ­ 15 Fr BE-PAS1515 JH104.7280</t>
  </si>
  <si>
    <t>ZM235</t>
  </si>
  <si>
    <t>Kanyla ECMO femorĂˇlnĂ­ venĂłznĂ­ 21 Fr BE-PVL2155 JH104.7294</t>
  </si>
  <si>
    <t>ZB539</t>
  </si>
  <si>
    <t>Kanyla endobronchiĂˇlnĂ­ 37FG 198-37L</t>
  </si>
  <si>
    <t>ZT809</t>
  </si>
  <si>
    <t>Kanyla endotracheĂˇlnĂ­ intubaÄŤnĂ­ Ambu VivaSight-DL, 2-lumen,  41 Fr, dĂ©lka 330 mm, vnitĹ™. prĹŻm. 5,0 mm (efektivnĂ­), vnÄ›jĹˇĂ­ prĹŻm.  12,0 mm (bronchiĂˇlnĂ­), levĂ© provedenĂ­,  sterilnĂ­, jednorĂˇzovĂˇ DLVT41LAS</t>
  </si>
  <si>
    <t>ZF480</t>
  </si>
  <si>
    <t>Kanyla endotracheĂˇlnĂ­ intubaÄŤnĂ­ Ambu VivaSight-DL, 2-lumen, 35 Fr, dĂ©lka 330 mm, vnitĹ™. prĹŻm. 4,0 mm (efektivnĂ­), vnÄ›jĹˇĂ­ prĹŻm.  10,5 mm (bronchiĂˇlnĂ­), levĂ© provedenĂ­, sterilnĂ­, jednorĂˇzovĂˇ DLVT35LAS</t>
  </si>
  <si>
    <t>ZF483</t>
  </si>
  <si>
    <t>Kanyla endotracheĂˇlnĂ­ intubaÄŤnĂ­ Ambu VivaSight-DL, 2-lumen, 37 Fr, dĂ©lka 330 mm, vnitĹ™. prĹŻm. 4,2 mm (efektivnĂ­), vnÄ›jĹˇĂ­ prĹŻm.  11,5 mm (bronchiĂˇlnĂ­), levĂ© provedenĂ­,  sterilnĂ­, jednorĂˇzovĂˇ DLVT37LAS</t>
  </si>
  <si>
    <t>ZF486</t>
  </si>
  <si>
    <t>Kanyla endotracheĂˇlnĂ­ intubaÄŤnĂ­ Ambu VivaSight-DL, 2-lumen, 39 Fr, dĂ©lka 330 mm, vnitĹ™. prĹŻm. 4,8 mm (efektivnĂ­), vnÄ›jĹˇĂ­ prĹŻm.  11,5 mm (bronchiĂˇlnĂ­), levĂ© provedenĂ­,  sterilnĂ­, jednorĂˇzovĂˇ DLVT39LAS</t>
  </si>
  <si>
    <t>Kanyla endotracheĂˇlnĂ­ intubaÄŤnĂ­ VivaSight 35F DL DLVT35L</t>
  </si>
  <si>
    <t>Kanyla endotracheĂˇlnĂ­ intubaÄŤnĂ­ VivaSight 37F DL DLVT37L</t>
  </si>
  <si>
    <t>Kanyla endotracheĂˇlnĂ­ intubaÄŤnĂ­ VivaSight 39F DL DLVT39L</t>
  </si>
  <si>
    <t>ZB309</t>
  </si>
  <si>
    <t>Kanyla ET 7,5 s manĹľetou bal. Ăˇ 20 ks 100/199/075</t>
  </si>
  <si>
    <t>ZB311</t>
  </si>
  <si>
    <t>Kanyla ET 8,5 s manĹľetou bal. Ăˇ 20 ks 100/199/085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</si>
  <si>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</si>
  <si>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</si>
  <si>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</si>
  <si>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</si>
  <si>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</si>
  <si>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</si>
  <si>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</si>
  <si>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</si>
  <si>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</si>
  <si>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</si>
  <si>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Kanyla k oxygenĂˇtoru do safĂ©ny Free flow bal. Ăˇ 20 ks 30022</t>
  </si>
  <si>
    <t>ZM316</t>
  </si>
  <si>
    <t>Kanyla k oxygenĂˇtoru femorĂˇlnĂ­ arteriĂˇlnĂ­ 16 FR se zavadÄ›ÄŤem OPTI16</t>
  </si>
  <si>
    <t>Kanyla k oxygenĂˇtoru femorĂˇlnĂ­ arteriĂˇlnĂ­ 18 FR se zavadÄ›ÄŤem OPTI18</t>
  </si>
  <si>
    <t>Kanyla k oxygenĂˇtoru femorĂˇlnĂ­ arteriĂˇlnĂ­ 20 FR se zavadÄ›ÄŤem OPTI20</t>
  </si>
  <si>
    <t>Kanyla k oxygenĂˇtoru femorĂˇlnĂ­ arteriĂˇlnĂ­ 22 FR se zavadÄ›ÄŤem OPTI22</t>
  </si>
  <si>
    <t>ZM697</t>
  </si>
  <si>
    <t>Kanyla k oxygenĂˇtoru perfuznĂ­ cvent - standart aortic root 7 Fr/14 cm  bal. Ăˇ 20 ks 20014</t>
  </si>
  <si>
    <t>ZQ212</t>
  </si>
  <si>
    <t>Kanyla k oxygenĂˇtoru perfuznĂ­ DLP arteriĂˇlnĂ­ 24 Fr bal Ăˇ 20 ks 70424</t>
  </si>
  <si>
    <t>ZN197</t>
  </si>
  <si>
    <t>Kanyla k oxygenĂˇtoru perfuznĂ­ DLP ke kardioplegii bal. Ăˇ 10 ks 14000</t>
  </si>
  <si>
    <t>ZB074</t>
  </si>
  <si>
    <t>Kanyla k oxygenĂˇtoru venĂłznĂ­ dvoustupĹovĂˇ 29/29/29Fr VAVD Ăˇ 10 ks TF292902A</t>
  </si>
  <si>
    <t>ZA764</t>
  </si>
  <si>
    <t>Kanyla k oxygenĂˇtoru venĂłznĂ­ dvoustupĹovĂˇ 32/40Fr Ăˇ 10 ks TR3240OA</t>
  </si>
  <si>
    <t>ZB380</t>
  </si>
  <si>
    <t>Kanyla k oxygenĂˇtoru venĂłznĂ­ dvoustupĹovĂˇ 33/43Fr Ăˇ 10 ks TF3343OA</t>
  </si>
  <si>
    <t>ZA255</t>
  </si>
  <si>
    <t>Kanyla k oxygenĂˇtoru venĂłznĂ­ dvoustupĹovĂˇ 36/46Fr Ăˇ 10 ks TF3646OA</t>
  </si>
  <si>
    <t>ZP599</t>
  </si>
  <si>
    <t>Kanyla k oxygenĂˇtoru venĂłznĂ­ perfuznĂ­ jednostupĹovĂˇ ohebnĂˇ DLP 22Fr bal. Ăˇ 10 ks 68122</t>
  </si>
  <si>
    <t>ZP600</t>
  </si>
  <si>
    <t>Kanyla k oxygenĂˇtoru venĂłznĂ­ perfuznĂ­ jednostupĹovĂˇ ohebnĂˇ DLP 24Fr bal. Ăˇ 10 ks 68124</t>
  </si>
  <si>
    <t>ZP601</t>
  </si>
  <si>
    <t>Kanyla k oxygenĂˇtoru venĂłznĂ­ perfuznĂ­ jednostupĹovĂˇ ohebnĂˇ DLP 26Fr bal. Ăˇ 10 ks 68126</t>
  </si>
  <si>
    <t>ZP602</t>
  </si>
  <si>
    <t>Kanyla k oxygenĂˇtoru venĂłznĂ­ perfuznĂ­ jednostupĹovĂˇ ohebnĂˇ DLP 28Fr bal. Ăˇ 10 ks 68128</t>
  </si>
  <si>
    <t>ZP603</t>
  </si>
  <si>
    <t>Kanyla k oxygenĂˇtoru venĂłznĂ­ perfuznĂ­ jednostupĹovĂˇ ohebnĂˇ DLP 30Fr bal. Ăˇ 10 ks 68130</t>
  </si>
  <si>
    <t>ZP604</t>
  </si>
  <si>
    <t>Kanyla k oxygenĂˇtoru venĂłznĂ­ perfuznĂ­ jednostupĹovĂˇ ohebnĂˇ DLP 32Fr bal. Ăˇ 10 ks 68132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</si>
  <si>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</si>
  <si>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</si>
  <si>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</si>
  <si>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</si>
  <si>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ZN387</t>
  </si>
  <si>
    <t>Kanyla koronĂˇrnĂ­ pĹ™Ă­mĂˇ prĹŻmÄ›r 3,0 mm balon velikost 6 mm CP-21006</t>
  </si>
  <si>
    <t>Kanyla perfuznĂ­ cvent - standart aortic root 7 Fr/14 cm  bal. Ăˇ 20 ks 20014</t>
  </si>
  <si>
    <t>ZP974</t>
  </si>
  <si>
    <t>Kanyla perfuznĂ­ koronĂˇrnĂ­ kardioplegickĂˇ 20Fr se zavadÄ›ÄŤem Left vent cateter bal. Ăˇ 20 ks 12002</t>
  </si>
  <si>
    <t>ZP605</t>
  </si>
  <si>
    <t>Kanyla perfuznĂ­ venĂłznĂ­ jednostupĹovĂˇ ohebnĂˇ DLP 34Fr bal. Ăˇ 10 ks 68134</t>
  </si>
  <si>
    <t>ZD979</t>
  </si>
  <si>
    <t>Kanyla perifernĂ­ venĂłznĂ­ vasofix 17G bĂ­lĂˇ s injekÄŤnĂ­m portem, safety 4269152S-01</t>
  </si>
  <si>
    <t>ZA257</t>
  </si>
  <si>
    <t>Kanyla retrogrĂˇdnĂ­ kardioplegickĂˇ balĂłn hladkĂ˝ bez zvrĂˇsnÄ›nĂ­ bal. Ăˇ 10 ks RC2014MIBB</t>
  </si>
  <si>
    <t>Kanyla venĂłznĂ­ dvoustupĹovĂˇ 29/29/29Fr VAVD Ăˇ 10 ks TF292902A</t>
  </si>
  <si>
    <t>Kanyla venĂłznĂ­ dvoustupĹovĂˇ 33/43Fr Ăˇ 10 ks TF3343OA</t>
  </si>
  <si>
    <t>ZT360</t>
  </si>
  <si>
    <t>Kanyla venĂłznĂ­ femorĂˇlnĂ­ se zavadÄ›ÄŤem BIO-MEDICUS NextGen, 19 Fr, celkovĂˇ dĂ©lka 69,9 cm, dĂ©lka ĹˇpiÄŤky 54,0 cm 96670-119</t>
  </si>
  <si>
    <t>ZT361</t>
  </si>
  <si>
    <t>Kanyla venĂłznĂ­ femorĂˇlnĂ­ se zavadÄ›ÄŤem BIO-MEDICUS NextGen, 21 Fr, celkovĂˇ dĂ©lka 69,9 cm, dĂ©lka ĹˇpiÄŤky 54,0 cm 96670-121</t>
  </si>
  <si>
    <t>ZT362</t>
  </si>
  <si>
    <t>Kanyla venĂłznĂ­ femorĂˇlnĂ­ se zavadÄ›ÄŤem BIO-MEDICUS NextGen, 23 Fr, celkovĂˇ dĂ©lka 76,2 cm,  dĂ©lka ĹˇpiÄŤky 60,0 cm 96670-123</t>
  </si>
  <si>
    <t>ZT364</t>
  </si>
  <si>
    <t>Kanyla venĂłznĂ­ femorĂˇlnĂ­ se zavadÄ›ÄŤem BIO-MEDICUS NextGen, 25 Fr, celkovĂˇ dĂ©lka 76,2 cm, dĂ©lka ĹˇpiÄŤky 60,0 cm 96670-125</t>
  </si>
  <si>
    <t>Kanyla venĂłznĂ­ perfuznĂ­ jednostupĹovĂˇ ohebnĂˇ DLP 24Fr bal. Ăˇ 10 ks 68124</t>
  </si>
  <si>
    <t>Kanyla venĂłznĂ­ perfuznĂ­ jednostupĹovĂˇ ohebnĂˇ DLP 26Fr bal. Ăˇ 10 ks 68126</t>
  </si>
  <si>
    <t>Kanyla venĂłznĂ­ perfuznĂ­ jednostupĹovĂˇ ohebnĂˇ DLP 28Fr bal. Ăˇ 10 ks 68128</t>
  </si>
  <si>
    <t>Kanyla venĂłznĂ­ perfuznĂ­ jednostupĹovĂˇ ohebnĂˇ DLP 30Fr bal. Ăˇ 10 ks 68130</t>
  </si>
  <si>
    <t>Kanyla venĂłznĂ­ perfuznĂ­ jednostupĹovĂˇ ohebnĂˇ DLP 32Fr bal. Ăˇ 10 ks 68132</t>
  </si>
  <si>
    <t>Kanyla venĂłznĂ­ perifernĂ­ vasofix 16G ĹˇedĂˇ s injekÄŤnĂ­m portem, safety bal. Ăˇ 50 ks 4269179S-01</t>
  </si>
  <si>
    <t>Kanyla venĂłznĂ­ perifernĂ­ vasofix 17G bĂ­lĂˇ s injekÄŤnĂ­m portem, safety 4269152S-01</t>
  </si>
  <si>
    <t>ZD980</t>
  </si>
  <si>
    <t>Kanyla venĂłznĂ­ perifernĂ­ vasofix 18G zelenĂˇ s injekÄŤnĂ­m portem, safety 4269136S-01</t>
  </si>
  <si>
    <t>ZA161</t>
  </si>
  <si>
    <t>Katetr CVC vysokoprĹŻtokovĂ˝ bal. Ăˇ 10 ks CI09800</t>
  </si>
  <si>
    <t>ZA709</t>
  </si>
  <si>
    <t>Katetr moÄŤovĂ˝ foley 22CH bal. Ăˇ 12 ks 1575-02</t>
  </si>
  <si>
    <t>ZO182</t>
  </si>
  <si>
    <t>Katetr moÄŤovĂ˝ foley pro mÄ›Ĺ™enĂ­ teploty 14 Fr 2- cestnĂ˝ silikonovĂ˝ MN-0114</t>
  </si>
  <si>
    <t>ZG134</t>
  </si>
  <si>
    <t>Katetr moÄŤovĂ˝ nelaton pro mÄ›Ĺ™enĂ­ teploty CH14 bal. Ăˇ 5 ks 179360-000140</t>
  </si>
  <si>
    <t>ZA160</t>
  </si>
  <si>
    <t>Katetr multi lumen 9 Fr/10 cm SI-21142</t>
  </si>
  <si>
    <t>ZG480</t>
  </si>
  <si>
    <t>Kauter F7234/1 pĂˇlenĂ­ do protĂ©z Ăˇ 10 ks F7234/1</t>
  </si>
  <si>
    <t>KJ678</t>
  </si>
  <si>
    <t>KleĹˇtÄ› ablaÄŤnĂ­ bipolĂˇrnĂ­ Cardioblate - Gemini 4926</t>
  </si>
  <si>
    <t>ZT596</t>
  </si>
  <si>
    <t>KleĹˇtÄ› ĹˇtĂ­pacĂ­ na drĂˇt - dĂ©lka 14cm, TC GOLD T-21-1050</t>
  </si>
  <si>
    <t>ZK224</t>
  </si>
  <si>
    <t>KleĹˇtÄ› ĹˇtĂ­pacĂ­ na drĂˇt durotip 140 mm do 1,0 mm DP530R</t>
  </si>
  <si>
    <t>ZE648</t>
  </si>
  <si>
    <t>Klip HORIZON M modrĂ˝ 30 x 6 bal. Ăˇ 180 ks 2200</t>
  </si>
  <si>
    <t>ZD920</t>
  </si>
  <si>
    <t>Klip HORIZON S-WIDE ÄŤervenĂ˝  30 x 6 bal. Ăˇ 180 ks 1201</t>
  </si>
  <si>
    <t>ZS751</t>
  </si>
  <si>
    <t>Konektor rovnĂ˝ 3/8-3/8 s Luerem, bal. Ăˇ 50 ks FLSKG14400</t>
  </si>
  <si>
    <t>ZS749</t>
  </si>
  <si>
    <t>Konektor Y -  1/2-3/8-3/8, bal. Ăˇ 25 ks FLSKY05440</t>
  </si>
  <si>
    <t>ZS750</t>
  </si>
  <si>
    <t>Konektor Y - 3/8-3/8-3/8, bal. Ăˇ 25 ks FLSKY04440</t>
  </si>
  <si>
    <t>ZP078</t>
  </si>
  <si>
    <t>Kontejner 25 ml PP ĹˇroubovĂ˝ sterilnĂ­ uzĂˇvÄ›r 2680/EST/SG</t>
  </si>
  <si>
    <t>ZB164</t>
  </si>
  <si>
    <t>Kyveta k hemochron ACT+  bal. 45 ks JACT+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</si>
  <si>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</si>
  <si>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</si>
  <si>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</si>
  <si>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</si>
  <si>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</si>
  <si>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</si>
  <si>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</si>
  <si>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</si>
  <si>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ZP507</t>
  </si>
  <si>
    <t>List pilovĂ˝ k pile sternĂˇlnĂ­ Conmed HALL 50, 49 x 63 x 0,6 mm 5071-550</t>
  </si>
  <si>
    <t>ZN403</t>
  </si>
  <si>
    <t>List pilovĂ˝ ke sternĂˇlnĂ­ pile HALL 50 5059-532</t>
  </si>
  <si>
    <t>ZF668</t>
  </si>
  <si>
    <t>ManĹľeta pĹ™etlakovĂˇ 500 ml classic P01268</t>
  </si>
  <si>
    <t>ZB296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</si>
  <si>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</si>
  <si>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</si>
  <si>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</si>
  <si>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ZK679</t>
  </si>
  <si>
    <t>NĂˇdoba na kontaminovanĂ˝ odpad SC 60 l jednoduchĂ© vĂ­ko,zĂˇmek 2021800411502(I005430006)</t>
  </si>
  <si>
    <t>ZT594</t>
  </si>
  <si>
    <t>NĹŻĹľky Mayo - dĂ©lka 170mm, rovnĂ©, Titan 22-10021</t>
  </si>
  <si>
    <t>ZT595</t>
  </si>
  <si>
    <t>NĹŻĹľky Metzenbaum - dĂ©lka 180mm, zahnutĂ©, Titan 22-07201</t>
  </si>
  <si>
    <t>KH587</t>
  </si>
  <si>
    <t>ofuk Blow mister - ventilĂˇtorovĂ˝ postĹ™ikovaÄŤ 22150</t>
  </si>
  <si>
    <t>KM907</t>
  </si>
  <si>
    <t>oxygenĂˇtor Capiox Terumo FX25RW Advance vÄŤetnÄ› hadicovĂ©ho setu CX-CZ091XA</t>
  </si>
  <si>
    <t>KM906</t>
  </si>
  <si>
    <t>oxygenĂˇtor RocSafe Terumo minisystĂ©m mimotÄ›lnĂ­ho obÄ›hu FX15 Model CX-CZ146X, sada; CX-CZ146X</t>
  </si>
  <si>
    <t>KI947</t>
  </si>
  <si>
    <t>oxygenĂˇtor terumo Capiox vÄŤetnÄ› hadicovĂ©ho setu CX-CZ091X</t>
  </si>
  <si>
    <t>ZB357</t>
  </si>
  <si>
    <t>PĂˇsek adapter coronary perfusion typ Y bal. 20 ks 10004</t>
  </si>
  <si>
    <t>ZB130</t>
  </si>
  <si>
    <t>PeĂˇn UH bal. Ăˇ 50 ks RP88 - nahrazuje ZD136 - moĹľnost na ks</t>
  </si>
  <si>
    <t>ZB952</t>
  </si>
  <si>
    <t>Plegie cĂ­lenĂˇ Ăˇ 20 ks (MEDPROGRESS) 30010</t>
  </si>
  <si>
    <t>ZB324</t>
  </si>
  <si>
    <t>Plegie cĂ­lenĂˇ Ăˇ 20 ks (MEDPROGRESS) 30012</t>
  </si>
  <si>
    <t>ZB009</t>
  </si>
  <si>
    <t>Plyn kalibraÄŤni A pro monitor CDI550 AHCT lĂˇhev 506</t>
  </si>
  <si>
    <t>ZA945</t>
  </si>
  <si>
    <t>Plyn kalibraÄŤni B pro monitor CDI550 AHCT lĂˇhev 507</t>
  </si>
  <si>
    <t>ZB297</t>
  </si>
  <si>
    <t>PodloĹľka cortex 20 12 x 160 mm bal. Ăˇ 2 ks ZP-103-0116 (pĹŻv.k.ÄŤ.103011664252)</t>
  </si>
  <si>
    <t>ZI950</t>
  </si>
  <si>
    <t>PopisovaÄŤ na kĹŻĹľi sterilnĂ­, chirurgickĂ˝, skin marker tenkĂ˝ ZSM20 s jednĂ­m hrotem + PVC pravĂ­tko 66.665.01.400</t>
  </si>
  <si>
    <t>ZC940</t>
  </si>
  <si>
    <t>Pumpa centrifugĂˇlnĂ­ STOECKERT SPIN SC-050-300-000</t>
  </si>
  <si>
    <t>ZN401</t>
  </si>
  <si>
    <t>Punch aortĂˇlnĂ­ jednorĂˇzovĂ˝ 15 cm dĂ©lka 4,0 mm bal. Ăˇ 6 ks DP- 40K</t>
  </si>
  <si>
    <t>ZN402</t>
  </si>
  <si>
    <t>Punch aortĂˇlnĂ­ jednorĂˇzovĂ˝ 15 cm dĂ©lka 4,4 mm bal. Ăˇ 6 ks DP- 44K</t>
  </si>
  <si>
    <t>ZG263</t>
  </si>
  <si>
    <t>RukojeĹĄ aktivnĂ­ elektrody resterizovatelnĂˇ 4,6 m kabel bal. Ăˇ 10 ks E2100</t>
  </si>
  <si>
    <t>ZB784</t>
  </si>
  <si>
    <t>RukojeĹĄ laryngoskopickĂˇ medium pro lĹľĂ­ce s f.optickĂ˝m vlĂˇknem 3000.350.10</t>
  </si>
  <si>
    <t>ZG002</t>
  </si>
  <si>
    <t>SĂˇnĂ­ perikardiĂˇlnĂ­ SU 29602</t>
  </si>
  <si>
    <t>ZS863</t>
  </si>
  <si>
    <t>Sada pĹ™ipojovacĂ­ch hadic k mimotÄ›lnĂ­mu obÄ›hu - set CHALICE vavd bal. Ăˇ 50 ks CME14023/A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</si>
  <si>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</si>
  <si>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</si>
  <si>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</si>
  <si>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</si>
  <si>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KN371</t>
  </si>
  <si>
    <t>KM406</t>
  </si>
  <si>
    <t>set hadicovĂ˝ pro mimotÄ›lnĂ­ obÄ›h pro kardioplegii 4 :1 se spirĂˇlou do ledovĂ© tĹ™Ă­ĹˇtÄ› CME14002</t>
  </si>
  <si>
    <t>KI533</t>
  </si>
  <si>
    <t>Set perfuznĂ­ kardioplegickĂ˝ 4:1 s vĂ˝mÄ›nĂ­kem tepla  M423002B</t>
  </si>
  <si>
    <t>ZQ879</t>
  </si>
  <si>
    <t>Set pro regionĂˇlnĂ­ anestezii Perifix Proset  1, bal. Ăˇ 10 setĹŻ 4453751 - akce do odvolĂˇnĂ­ - 10+1(zdarma)</t>
  </si>
  <si>
    <t>ZT363</t>
  </si>
  <si>
    <t>Set zavĂˇdÄ›cĂ­ - BIO-MEDICUS NextGen bal. Ăˇ 5 setĹŻ 96551</t>
  </si>
  <si>
    <t>Sonda ablaÄŤnĂ­ bipolĂˇrnĂ­ Cardioblate - Gemini-S 4926</t>
  </si>
  <si>
    <t>ZS225</t>
  </si>
  <si>
    <t>Sonda koronĂˇrnĂ­ HQD2FMC Handle Style  k peroperaÄŤnĂ­mu prĹŻtokomÄ›ru Transonic, prĹŻm. 2mm, pro prĹŻtokomÄ›r 1.8 mm - 3.0 mm, resterilizovatelnĂˇ HQD2FMC</t>
  </si>
  <si>
    <t>ZU302</t>
  </si>
  <si>
    <t>Sonda koronĂˇrnĂ­ HQD2FMC Handle Style  k peroperaÄŤnĂ­mu prĹŻtokomÄ›ru Transonic, prĹŻm. 3mm, pro prĹŻtokomÄ›r 1.8 mm - 3.0 mm, resterilizovatelnĂˇ HQD3FMC</t>
  </si>
  <si>
    <t>KL554</t>
  </si>
  <si>
    <t>sonda kryoablaÄŤnĂ­ Cardioblade CryoFflex 10 S ke generĂˇtoru CryoFlex Panel 65CS1  60SF3</t>
  </si>
  <si>
    <t>KH443</t>
  </si>
  <si>
    <t>Sonda kryoablaÄŤnĂ­ Cardioblade CryoFflex 60 CM1 ke generĂˇtoru CryoFlex Panel 65CS1 60CM1-005</t>
  </si>
  <si>
    <t>KM977</t>
  </si>
  <si>
    <t>Sonda kryoablaÄŤnĂ­ Cardioblade CryoFflex 60SF2 ke generĂˇtoru CryoFlex Panel 65CS1 60SF2-005</t>
  </si>
  <si>
    <t>sonda kryoablaÄŤnĂ­ Cardioblade CryoFflex 60SF3 ke generĂˇtoru CryoFlex Panel 65CS1  60SF3</t>
  </si>
  <si>
    <t>KN038</t>
  </si>
  <si>
    <t>sonda kryoablaÄŤnĂ­ Cardioblade CryoFlex 60CM1 ke generĂˇtoru CryoFlex Panel 65CS1</t>
  </si>
  <si>
    <t>ZB323</t>
  </si>
  <si>
    <t>Spojka Dideco D652 RAC. 1/4+L.L. SC-05250</t>
  </si>
  <si>
    <t>ZM600</t>
  </si>
  <si>
    <t>Spojka flovac ĹľlutĂˇ 000-036-102</t>
  </si>
  <si>
    <t>ZJ573</t>
  </si>
  <si>
    <t>Spojka symetrickĂˇ 7,7 mm 75103</t>
  </si>
  <si>
    <t>ZA791</t>
  </si>
  <si>
    <t>StĹ™Ă­kaÄŤka janett 3-dĂ­lnĂˇ 150 ml sterilnĂ­ vyplachovacĂ­ KDM870822</t>
  </si>
  <si>
    <t>ZS894</t>
  </si>
  <si>
    <t>Svorka endoskopickĂˇ AtriClip PRO 40 mm, pro uzĂˇvÄ›r ouĹˇka levĂ© sĂ­nÄ› LAA040</t>
  </si>
  <si>
    <t>ZS895</t>
  </si>
  <si>
    <t>Svorka endoskopickĂˇ AtriClip PRO 45 mm, pro uzĂˇvÄ›r ouĹˇka levĂ© sĂ­nÄ› LAA045</t>
  </si>
  <si>
    <t>ZT593</t>
  </si>
  <si>
    <t>Svorka maskulĂˇrnĂ­ mosquito - dĂ©lka 12cm, extra jemnĂˇ, zahnutĂˇ 17-355</t>
  </si>
  <si>
    <t>ZE718</t>
  </si>
  <si>
    <t>Svorka na hadice Klema 200 mm MD454R</t>
  </si>
  <si>
    <t>ZU194</t>
  </si>
  <si>
    <t>Svorka prep. - Gemini Dissecting Forceps, angled right, 200 mm (7 7/8") 015-521-200</t>
  </si>
  <si>
    <t>ZB932</t>
  </si>
  <si>
    <t>SystĂ©m CPAP valve aproximate 85006 X5 bal. Ăˇ 5 ks 125-20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</si>
  <si>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</si>
  <si>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</si>
  <si>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</si>
  <si>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</si>
  <si>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KM389</t>
  </si>
  <si>
    <t>SystĂ©m tkĂˇĹovĂ˝ stabilizaÄŤnĂ­ Octopus Evolution  AS  Tissue Stabilizer TS2000</t>
  </si>
  <si>
    <t>SystĂ©m tkĂˇĹovĂ˝ stabilizaÄŤnĂ­ Octopus Evolution  AS  Tissue Stabilizer TS2000 (MIDCABG)</t>
  </si>
  <si>
    <t>KH586</t>
  </si>
  <si>
    <t>SystĂ©m tkĂˇĹovĂ˝ stabilizaÄŤnĂ­ Starfish EVO HP3000</t>
  </si>
  <si>
    <t>ZB964</t>
  </si>
  <si>
    <t>VĂ˝plĹ pro chir. svorky 86 mm, pĂˇr ÄŤ.6 DSAFE86</t>
  </si>
  <si>
    <t>ZD405</t>
  </si>
  <si>
    <t>VĂ˝plĹ pro chir. svorky typ JAW pĂˇr ÄŤ.6 DSAFE61</t>
  </si>
  <si>
    <t>ZL513</t>
  </si>
  <si>
    <t>Vak na krev bal. Ăˇ 50 ks Jostra Empty Blood Bag. 1000 ml JH10.04246</t>
  </si>
  <si>
    <t>ZB450</t>
  </si>
  <si>
    <t>Vak na transfuzi bal. Ăˇ 40 ks (TGR0592) PS111EA</t>
  </si>
  <si>
    <t>KI498</t>
  </si>
  <si>
    <t>vloĹľka na zachycenĂ­ stehĹŻ retractor Inserts OCTOBASE 28707 Ăˇ 10 ks</t>
  </si>
  <si>
    <t>ZR959</t>
  </si>
  <si>
    <t>ZavadÄ›ÄŤ elektrofyziolog. katetrĹŻ perkutĂˇnnĂ­ FastCath  6Fr 12 cm bal. Ăˇ 5 ks 406103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</si>
  <si>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</si>
  <si>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</si>
  <si>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</si>
  <si>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</si>
  <si>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</si>
  <si>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</si>
  <si>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</si>
  <si>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</si>
  <si>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</si>
  <si>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</si>
  <si>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</si>
  <si>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</si>
  <si>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ZK338</t>
  </si>
  <si>
    <t>Set sequestration X 04015</t>
  </si>
  <si>
    <t>ZB742</t>
  </si>
  <si>
    <t>Set transfĂşznĂ­ pro pĹ™etlakovou transfuzi bez vzduĹˇnĂ©ho filtru KD301N</t>
  </si>
  <si>
    <t>ZA870</t>
  </si>
  <si>
    <t>Souprava odsĂˇvacĂ­ zahnutĂˇ Yankauer bez kontroly vakua bal. Ăˇ 50 ks 34092182, 184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</si>
  <si>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</si>
  <si>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</si>
  <si>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</si>
  <si>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</si>
  <si>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</si>
  <si>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</si>
  <si>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</si>
  <si>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</si>
  <si>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ZF001</t>
  </si>
  <si>
    <t>Ĺ itĂ­ gore-tex suture Ăˇ 12 ks N-0N07A</t>
  </si>
  <si>
    <t>ZE343</t>
  </si>
  <si>
    <t>Ĺ itĂ­ gore-tex suture Ăˇ 12 ks N-3202A</t>
  </si>
  <si>
    <t>ZE311</t>
  </si>
  <si>
    <t>Ĺ itĂ­ monosyn bezbarvĂ˝ 3/0 (2) bal. Ăˇ 36 ks C0023625</t>
  </si>
  <si>
    <t>ZK717</t>
  </si>
  <si>
    <t>Ĺ itĂ­ optime 0 bal. Ăˇ 24 ks 18R35A</t>
  </si>
  <si>
    <t>ZJ183</t>
  </si>
  <si>
    <t>Ĺ itĂ­ optime 0 koĹľnĂ­ bal. Ăˇ 36 ks 18S35F</t>
  </si>
  <si>
    <t>ZJ660</t>
  </si>
  <si>
    <t>Ĺ itĂ­ optime 2/0 bal. Ăˇ 36 ks 18S30S</t>
  </si>
  <si>
    <t>ZJ181</t>
  </si>
  <si>
    <t>Ĺ itĂ­ optime 2/0 koĹľnĂ­ bal. Ăˇ 36 ks 18S30K</t>
  </si>
  <si>
    <t>ZK086</t>
  </si>
  <si>
    <t>Ĺ itĂ­ optime 2/0 pĹ™Ă­Ĺ™ezy bal. Ăˇ 24 ks 18R30A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</si>
  <si>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</si>
  <si>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</si>
  <si>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</si>
  <si>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</si>
  <si>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</si>
  <si>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</si>
  <si>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</si>
  <si>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</si>
  <si>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</si>
  <si>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</si>
  <si>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</si>
  <si>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</si>
  <si>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ZB150</t>
  </si>
  <si>
    <t>Ĺ itĂ­ premicron Z/B 2/0 bal. Ăˇ 24 ks B0027711</t>
  </si>
  <si>
    <t>ZB149</t>
  </si>
  <si>
    <t>Ĺ itĂ­ premicron Z/B 2/0 bal. Ăˇ 24 ks B0027720</t>
  </si>
  <si>
    <t>ZE522</t>
  </si>
  <si>
    <t>Ĺ itĂ­ premicron zelenĂ˝ 2 (5) bal. Ăˇ 12 ks G0120064</t>
  </si>
  <si>
    <t>ZB144</t>
  </si>
  <si>
    <t>Ĺ itĂ­ premicron zelenĂ˝ 2/0 (3) bal. Ăˇ 36 ks C0026816</t>
  </si>
  <si>
    <t>ZB700</t>
  </si>
  <si>
    <t>Ĺ itĂ­ premicron zelenĂ˝ 2/0 (3) bal. Ăˇ 36 ks C0026906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</si>
  <si>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</si>
  <si>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</si>
  <si>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</si>
  <si>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</si>
  <si>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</si>
  <si>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</si>
  <si>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ZQ193</t>
  </si>
  <si>
    <t>Ĺ itĂ­ premicron zelenĂ˝/ bĂ­lĂ˝ 2/0  8 x 75 cm 2 x HR17 bal. Ăˇ 6 ks M0027775</t>
  </si>
  <si>
    <t>ZQ194</t>
  </si>
  <si>
    <t>Ĺ itĂ­ premicron zelenĂ˝/ bĂ­lĂ˝ 2/0  8 x 90 cm 2 x HR26 bal. Ăˇ 6 ks M0027713</t>
  </si>
  <si>
    <t>ZB129</t>
  </si>
  <si>
    <t>Ĺ itĂ­ prolene bl 2-0 bal. Ăˇ 12 ks W8852</t>
  </si>
  <si>
    <t>ZB280</t>
  </si>
  <si>
    <t>Ĺ itĂ­ prolene bl 2-0 bal. Ăˇ 12 ks W8937</t>
  </si>
  <si>
    <t>ZD449</t>
  </si>
  <si>
    <t>Ĺ itĂ­ prolene bl 3-0 bal. Ăˇ 12 ks W8851</t>
  </si>
  <si>
    <t>ZQ172</t>
  </si>
  <si>
    <t>Ĺ itĂ­ Prolene Bl 4-0 90 cm 2 x SHPLEDG s podloĹľkou bal. Ăˇ 36 ks EH7188H</t>
  </si>
  <si>
    <t>ZB617</t>
  </si>
  <si>
    <t>Ĺ itĂ­ prolene bl 4-0 bal. Ăˇ 12 ks W8761G</t>
  </si>
  <si>
    <t>ZM717</t>
  </si>
  <si>
    <t>Ĺ itĂ­ prolene bl 4-0 s 26j VISI Black bal. Ăˇ 12 ks W8355</t>
  </si>
  <si>
    <t>ZA249</t>
  </si>
  <si>
    <t>Ĺ itĂ­ prolene bl 5-0 bal. Ăˇ 12 ks 8556G</t>
  </si>
  <si>
    <t>ZF429</t>
  </si>
  <si>
    <t>Ĺ itĂ­ prolene bl 5-0 bal. Ăˇ 12 ks W8710</t>
  </si>
  <si>
    <t>ZH802</t>
  </si>
  <si>
    <t>Ĺ itĂ­ prolene bl 5-0 bal. Ăˇ 36 ks 8580H</t>
  </si>
  <si>
    <t>ZH803</t>
  </si>
  <si>
    <t>Ĺ itĂ­ prolene bl 6-0 bal. Ăˇ 12 ks W8597</t>
  </si>
  <si>
    <t>ZB285</t>
  </si>
  <si>
    <t>Ĺ itĂ­ prolene bl 6-0 bal. Ăˇ 12 ks W8814</t>
  </si>
  <si>
    <t>ZB593</t>
  </si>
  <si>
    <t>Ĺ itĂ­ prolene bl 6-0 bal. Ăˇ 36 ks 8711H</t>
  </si>
  <si>
    <t>ZD149</t>
  </si>
  <si>
    <t>Ĺ itĂ­ prolene bl 7-0 bal. Ăˇ 12 ks W8702</t>
  </si>
  <si>
    <t>ZB537</t>
  </si>
  <si>
    <t>Ĺ itĂ­ prolene bl 7-0 bal. Ăˇ 36 ks EH8020H</t>
  </si>
  <si>
    <t>ZB287</t>
  </si>
  <si>
    <t>Ĺ itĂ­ prolene bl 8-0 bal. Ăˇ 12 ks W2777</t>
  </si>
  <si>
    <t>ZU296</t>
  </si>
  <si>
    <t>Ĺ itĂ­ prolene blu, 6-0, dĂ©lka vlĂˇkna 60 cm, jehla 2xBV, bal. Ăˇ 36 ks 8610H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</si>
  <si>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</si>
  <si>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</si>
  <si>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</si>
  <si>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</si>
  <si>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</si>
  <si>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</si>
  <si>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</si>
  <si>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</si>
  <si>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</si>
  <si>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</si>
  <si>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ZB866</t>
  </si>
  <si>
    <t>Ĺ itĂ­ steel 7 - drĂˇt ocelovĂ˝ bal. Ăˇ 12 ks M624G</t>
  </si>
  <si>
    <t>ZB165</t>
  </si>
  <si>
    <t>Ĺ itĂ­ steelex elec elektroda 3/0 (2) Ăˇ 36 ks C0992070</t>
  </si>
  <si>
    <t>ZB490</t>
  </si>
  <si>
    <t>Jehla chirurgickĂˇ 0,6 x 22 Pb6</t>
  </si>
  <si>
    <t>ZB169</t>
  </si>
  <si>
    <t>Jehla chirurgickĂˇ 0,6 x 36 Pb3</t>
  </si>
  <si>
    <t>Jehla chirurgickĂˇ 0,8 x 32 B11</t>
  </si>
  <si>
    <t>ZB260</t>
  </si>
  <si>
    <t>Jehla chirurgickĂˇ 1,2 x 60 G5</t>
  </si>
  <si>
    <t>ZM695</t>
  </si>
  <si>
    <t>Jehla chirurgickĂˇ s pĂ©rovĂ˝mi ouĹˇky s kulatou ĹˇpicĂ­ 4/8 kruhu typ E velikost 0,9 x 40 E2</t>
  </si>
  <si>
    <t>ZM694</t>
  </si>
  <si>
    <t>Jehla chirurgickĂˇ s pĂ©rovĂ˝mi ouĹˇky s kulatou ĹˇpicĂ­ 4/8 kruhu typ E velikost 1,0 x 45 E1</t>
  </si>
  <si>
    <t>Jehla chirurgickĂˇ s pĂ©rovĂ˝mi ouĹˇky s kulatou ĹˇpicĂ­ 4/8 kruhu typ Pb velikost 0,6 x 22 Pb6</t>
  </si>
  <si>
    <t>Jehla chirurgickĂˇ s pĂ©rovĂ˝mi ouĹˇky s kulatou ĹˇpicĂ­ 4/8 kruhu typ Pb velikost 0,6 x 36 Pb3</t>
  </si>
  <si>
    <t>Jehla chirurgickĂˇ s pĂ©rovĂ˝mi ouĹˇky s trojhrannou ĹˇpicĂ­ 4/8 kruhu typ G velikost 1,2 x 60 G5</t>
  </si>
  <si>
    <t>ZK199</t>
  </si>
  <si>
    <t>Jehla redon ostĹ™e zahnutĂˇ CH 10 BN913R</t>
  </si>
  <si>
    <t>ZP949</t>
  </si>
  <si>
    <t>Rukavice vyĹˇetĹ™ovacĂ­ nitril nesterilnĂ­ bez pudru basic modrĂ© vel. XL bal. Ăˇ 170 ks (44753) 44744</t>
  </si>
  <si>
    <t>ZA211</t>
  </si>
  <si>
    <t>ÄŚidlo heparinizovanĂ© pro monitor CDI550 AHCT 510H</t>
  </si>
  <si>
    <t>ZC626</t>
  </si>
  <si>
    <t>Katetr balĂłnkovĂ˝ kontrapulzaÄŤnĂ­ intraaortĂˇlnĂ­ 30CC/7,5Fr s optickĂ˝m senzorem IAB-05830-LWS</t>
  </si>
  <si>
    <t>ZC627</t>
  </si>
  <si>
    <t>Katetr balĂłnkovĂ˝ kontrapulzaÄŤnĂ­ intraaortĂˇlnĂ­ 40CC/8,0Fr s optickĂ˝m senzorem IAB-05840-LWS</t>
  </si>
  <si>
    <t>ZA199</t>
  </si>
  <si>
    <t>Katetr CVC 3 lumen 7 Fr x 16 cm bal. Ăˇ 5 ks NM-22703</t>
  </si>
  <si>
    <t>ZA191</t>
  </si>
  <si>
    <t>Katetr CVC 3 lumen 7 Fr x 21 cm bal. Ăˇ 5 ks ML-00703</t>
  </si>
  <si>
    <t>ZC630</t>
  </si>
  <si>
    <t>Katetr CVC 3 lumen 8,5 Fr x 16 cm bal. Ăˇ 5 ks NM-12853</t>
  </si>
  <si>
    <t>ZA232</t>
  </si>
  <si>
    <t>Katetr fogarty okluznĂ­ 80 cm, 14F 62080814F</t>
  </si>
  <si>
    <t>ZM840</t>
  </si>
  <si>
    <t>Katetr hrudnĂ­ bez trokaru 16/5,3 bal. Ăˇ 25 ks 21016</t>
  </si>
  <si>
    <t>ZM842</t>
  </si>
  <si>
    <t>Katetr hrudnĂ­ bez trokaru 24/8,0 bal. Ăˇ 25 ks 21024</t>
  </si>
  <si>
    <t>ZM843</t>
  </si>
  <si>
    <t>Katetr hrudnĂ­ bez trokaru 28/9,3 bal. Ăˇ 25 ks 21028</t>
  </si>
  <si>
    <t>ZB485</t>
  </si>
  <si>
    <t>Katetr radioablaÄŤnĂ­ - svorka bipolĂˇrnĂ­ Synergy Isolator XL AT-OLL2</t>
  </si>
  <si>
    <t>KM365</t>
  </si>
  <si>
    <t>set pro endoskopickĂ˝ odbÄ›r ĹľilnĂ­ho ĹˇtÄ›pu vasoview hemopro pro by-pass ous C-VH-4000</t>
  </si>
  <si>
    <t>ZE312</t>
  </si>
  <si>
    <t>Shunt intrakoronĂˇrnĂ­ 1,25 mm Ăˇ 5 ks (MEDPROGRESS) 31125</t>
  </si>
  <si>
    <t>ZB325</t>
  </si>
  <si>
    <t>Shunt intrakoronĂˇrnĂ­ 1,50 mm Ăˇ 5 ks (MEDPROGRESS) 31150</t>
  </si>
  <si>
    <t>ZB583</t>
  </si>
  <si>
    <t>Shunt intrakoronĂˇrnĂ­ 1,75 mm Ăˇ 5 ks (MEDPROGRESS) 31175</t>
  </si>
  <si>
    <t>KJ878</t>
  </si>
  <si>
    <t>stentgraft aortĂˇlnĂ­ hrudnĂ­ Thoraflex vÄŤ. 4 cĂ©vnĂ­ch protĂ©z na aortĂˇlnĂ­m oblouku 100 mm x pr. 28 mm, protĂ©za pr. 26 mm THP2628x100</t>
  </si>
  <si>
    <t>ZB790</t>
  </si>
  <si>
    <t>Hadice k flokaru ats suction line 9108481</t>
  </si>
  <si>
    <t>ZE715</t>
  </si>
  <si>
    <t>Hadice silikon 1 x 1,8 mm Ăˇ 25 m MPI:880001</t>
  </si>
  <si>
    <t>ZC728</t>
  </si>
  <si>
    <t>Hadice silikon 1,5 x 3 m Ăˇ 25 m 34.000.00.101</t>
  </si>
  <si>
    <t>ZB714</t>
  </si>
  <si>
    <t>Hadice turbo SG19063 1/2 x 3/32 XS 1 bal. 25 m 5441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</si>
  <si>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</si>
  <si>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</si>
  <si>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</si>
  <si>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</si>
  <si>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ZN394</t>
  </si>
  <si>
    <t>Maska k ambuvaku Ambu pro dospÄ›lĂ© vel. 5 silikonovĂˇ, bez manĹľety, transparentnĂ­, autoklĂˇvovatelnĂˇ 100 000-317-000</t>
  </si>
  <si>
    <t>ZB398</t>
  </si>
  <si>
    <t>Maska supraglotickĂˇ LM ÄŤ. 4,0 bal. Ăˇ 25 ks 8204000</t>
  </si>
  <si>
    <t>ZA992</t>
  </si>
  <si>
    <t>Maska supraglotickĂˇ LM ÄŤ. 5,0 8205000</t>
  </si>
  <si>
    <t>Maska supraglotickĂˇ LM ÄŤ. 5,0 bal. Ăˇ 25 ks 8205000</t>
  </si>
  <si>
    <t>ZH789</t>
  </si>
  <si>
    <t>Okruh dĂ˝chacĂ­ anesteziologickĂ˝ 22 mm Compact II 2 l bal. Ăˇ 35 ks vak 2154000</t>
  </si>
  <si>
    <t>ZB916</t>
  </si>
  <si>
    <t>Okruh dĂ˝chacĂ­ anesteziologickĂ˝ univerzĂˇlnĂ­ 1,6 m 2900</t>
  </si>
  <si>
    <t>Okruh dĂ˝chacĂ­ anesteziologickĂ˝ univerzĂˇlnĂ­ 1,6 m bal. Ăˇ 12 ks 2900</t>
  </si>
  <si>
    <t>ZG020</t>
  </si>
  <si>
    <t>NĹŻĹľky laparoskopickĂ© zahnutĂ© doleva, jednorĂˇzovĂ© shaft metzenbaum 5/310 mm  bal. Ăˇ 10 ks PO888</t>
  </si>
  <si>
    <t>ZT856</t>
  </si>
  <si>
    <t>Optika rigidnĂ­ BOM k systĂ©mu EVH VASOVIEW MAQUET Getinge, prĹŻm. 7 mm, dĂ©lka 487 mm, iluminaÄŤnĂ­ hrot, (moĹľnost naĹˇroubovĂˇnĂ­ jednorĂˇz. disekÄŤnĂ­ho hrotu) autoklĂˇvovatelnĂˇ VH-1111</t>
  </si>
  <si>
    <t>ZF090</t>
  </si>
  <si>
    <t>Stapler koĹľnĂ­ 35 svorek Ăˇ 6 ks 783100</t>
  </si>
  <si>
    <t>Stapler koĹľnĂ­ Manipler 35 svorek Ăˇ 6 ks 783100</t>
  </si>
  <si>
    <t>KF304</t>
  </si>
  <si>
    <t>stapler lineĂˇrnĂ­ endoskopickĂ˝ s rovnou ĹˇpiÄŤkou a noĹľem echelon flex 45 mm, dĂ©lka 34 cm EC45A-X endo</t>
  </si>
  <si>
    <t>KL434</t>
  </si>
  <si>
    <t>trokar separaÄŤnĂ­ bez bĹ™itu BASX prĹŻm.11 mm dĂ©lka 100 mm bal Ăˇ 6 ks TB11LT</t>
  </si>
  <si>
    <t>KE017</t>
  </si>
  <si>
    <t>zĂˇsobnĂ­k do stapleru bĂ­lĂ˝ vaskulĂˇrnĂ­ Echelon  ECR45W</t>
  </si>
  <si>
    <t>ZT124</t>
  </si>
  <si>
    <t>Fixace k CVC a PICC, TIDI GRIP-LOK, univerzĂˇlnĂ­,neonatĂˇlnĂ­Ă­, dĂ©lka 25,4 mm, sterilnĂ­ bal. Ăˇ 50 ks 2200NUZA</t>
  </si>
  <si>
    <t>ZS170</t>
  </si>
  <si>
    <t>Fixace k CVC a PICC, TIDI GRIP-LOK, vhodnĂ© pro PU a silikon, univerzĂˇlnĂ­, uĹľĹˇĂ­, dĂ©lka 25,4 mm, sterilnĂ­ 3300MWA</t>
  </si>
  <si>
    <t>ZD740</t>
  </si>
  <si>
    <t>Kompresa gĂˇza sterilkompres 7,5 x 7,5 cm/5 ks, 100% bavlna, sterilnĂ­ 1325019265(1230119225)</t>
  </si>
  <si>
    <t>ZA615</t>
  </si>
  <si>
    <t>KrytĂ­ cavilon tampĂłn ochrannĂ˝ bariĂ©rovĂ˝ nedrĂˇĹľdivĂ˝ film 1 ml bal. Ăˇ 25 ks 3343E</t>
  </si>
  <si>
    <t>ZO128</t>
  </si>
  <si>
    <t>KrytĂ­ roztok k vĂ˝plachu a ÄŤiĹˇtÄ›nĂ­ ran ActiMaris Sensitiv 1000 ml 3098119</t>
  </si>
  <si>
    <t>ZR242</t>
  </si>
  <si>
    <t>KrytĂ­ tegaderm diamond i.v. 4,4 cm Ă— 4,4 cm bal. Ăˇ 100 ks 1674 (obj. pouze 400 ks karton)- povoleno pouze pro NOVO, DK</t>
  </si>
  <si>
    <t>ZP802</t>
  </si>
  <si>
    <t>KrytĂ­ tegaderm i.v. advaced pro katetry Aiic.v.Cs P.I.C.C 8,5 cm x 11,5 cm bal. Ăˇ 50 ks 1685</t>
  </si>
  <si>
    <t>ZR241</t>
  </si>
  <si>
    <t>KrytĂ­ tegaderm i.v. advanced 5,0 cm x 5,7 cm bal. Ăˇ 100 ks 1682  - povoleno pouze pro NOVO</t>
  </si>
  <si>
    <t>TampĂłn cavilon 1 ml bal. Ăˇ 25 ks 3343E</t>
  </si>
  <si>
    <t>ZT516</t>
  </si>
  <si>
    <t>DrĂˇt zavĂˇdÄ›cĂ­ Arrow 0,018â€ś(0,45 mm) x 68 cm, konce pĹ™Ă­mĂ˝ a "J", centimetrovĂ© znaÄŤenĂ­, Arrow advancer, k repozici PICC katetrĹŻ pĹ™i malpozici, bal. Ăˇ 25 ks AW-16402</t>
  </si>
  <si>
    <t>ZT758</t>
  </si>
  <si>
    <t>Kabel EKG k navigaci VYGOCARD, sterilnĂ­, bal. Ăˇ 20 ks 9164.002</t>
  </si>
  <si>
    <t>ZS806</t>
  </si>
  <si>
    <t>Kabel EKG vodiÄŤ solnĂ˝ mĹŻstek vygocard 9164.02 AKCE za 1 KÄŤ 1+1 k PICC katertru</t>
  </si>
  <si>
    <t>ZB334</t>
  </si>
  <si>
    <t>Konektor bezjehlovĂ˝ bionecteur Ăˇ 50 ks 896.03 povoleno pouze pro HOK, DK a NOVO, KCHIR: PICC tĂ˝m</t>
  </si>
  <si>
    <t>ZR966</t>
  </si>
  <si>
    <t>TunelizĂˇtor pro 5Fr Pro-Line MRACC5STUNSL</t>
  </si>
  <si>
    <t>ZT608</t>
  </si>
  <si>
    <t>Jehla portĂˇlnĂ­ Huberova SURECAN, 7 dnĂ­, jehla s kĹ™idĂ©lky velikost G22, dĂ©lka 12 mm, W 90Â°, 325 psi (22,4 bar), bal. Ăˇ 15 ks 4448375</t>
  </si>
  <si>
    <t>ZK475</t>
  </si>
  <si>
    <t>Rukavice operaÄŤnĂ­ latex s pudrem sterilnĂ­ ansell, vasco surgical powderet vel. 7 6035526 (303504EU)</t>
  </si>
  <si>
    <t>ZK770</t>
  </si>
  <si>
    <t>Rukavice vyĹˇetĹ™ovacĂ­ latex bez pudru nesterilnĂ­ SempercareÂ® edition, vel. M bal. Ăˇ 100 ks 152242</t>
  </si>
  <si>
    <t>50115089</t>
  </si>
  <si>
    <t>ZPr - katetry PICC/MIDLINE (Z554)</t>
  </si>
  <si>
    <t>ZT744</t>
  </si>
  <si>
    <t>Kater CVC 1 lumen 3F x 45 cm PICC Plan1Health katetr PICC vysokotlakĂ˝ set, PU, max. tlak. prĹŻtok 2ml/s 201.60.10.13</t>
  </si>
  <si>
    <t>ZT743</t>
  </si>
  <si>
    <t>Kater CVC 3 lumen 6F x 55 cm PICC Plan1Health katetr PICC vysokotlakĂ˝ set, PU, max. tlak. prĹŻtok 5ml/s 201.60.10.36</t>
  </si>
  <si>
    <t>ZS682</t>
  </si>
  <si>
    <t>Katetr CVC 1 lumen 3 Fr x 19 cm SELDIPUR SMARTMIDLINE, dĂ©lka vodĂ­cĂ­ho drĂˇtu 26 cm, max. prĹŻtok 1.5 ml/s (Viscosity 11.8 cP), bal. Ăˇ 20 ks 128.1310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</si>
  <si>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</si>
  <si>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</si>
  <si>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</si>
  <si>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</si>
  <si>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</si>
  <si>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</si>
  <si>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ZT505</t>
  </si>
  <si>
    <t>Katetr CVC 1 lumen 4 Fr x 55 cm POWERPICC moĹľnost vysokotlakĂ©ho CT zĂˇkladnĂ­ set (mikro zavĂˇdÄ›cĂ­ pĹ™Ă­sluĹˇenstvĂ­) 6174118</t>
  </si>
  <si>
    <t>ZS681</t>
  </si>
  <si>
    <t>Katetr CVC 1 lumen 4 Fr x 55 cm,  PICC Maxflo Expert ,  moĹľnost vysokotlakĂ©ho CT,  ext. prĹŻm, 1,35 mm, max. prĹŻtok 5 ml/s, max. tlak  325psi (22.4 bar), s antibakteriĂˇlnĂ­ Ăşpravou, bal. Ăˇ 10 ks 8394.14 (+ kabel za 1 KÄŤ 2+8 za 300KÄŤ)</t>
  </si>
  <si>
    <t>ZT449</t>
  </si>
  <si>
    <t>Katetr CVC 2 lumen 5 F x 55 cm, PICC Maxflo Expert,moĹľnost vysokotlakĂ©ho CT,  ext. prĹŻm, 1,75 mm, max. prĹŻtok 5 ml/s, max. tlak  325psi (22.4 bar), s antibakteriĂˇlnĂ­ Ăşpravou,  (+ kabel za 1 KÄŤ 1+1) bal. Ăˇ 10 ks 8394.25</t>
  </si>
  <si>
    <t>Katetr CVC 2 lumen 5 F x 55 cm, PICC Maxflo Expert,moĹľnost vysokotlakĂ©ho CT,  ext. prĹŻm, 1,75 mm, max. prĹŻtok 5 ml/s, max. tlak  325psi (22.4 bar), s antibakteriĂˇlnĂ­ Ăşpravou, bal. Ăˇ 10 ks 8394.25</t>
  </si>
  <si>
    <t>ZQ864</t>
  </si>
  <si>
    <t>Katetr CVC 2 lumen 5 Fr x 50 cm PICC  Plan1Health vysokotlakĂ˝ set 201.60.10.25</t>
  </si>
  <si>
    <t>ZP969</t>
  </si>
  <si>
    <t>Katetr CVC 2 lumen 5 FR x 55 cm PICC MEDCOMP moĹľnost vysokotlakĂ©ho CT 5 ml/s s tkĂˇĹovĂ˝m lepidlem fixacĂ­ SECURACATH a katerizaÄŤnĂ­m setem MRCTP52024SGR</t>
  </si>
  <si>
    <t>ZT238</t>
  </si>
  <si>
    <t>Katetr CVC bezpeÄŤnostnĂ­ midline Bullpup M29, PU,  22G x 8,5cm, vnitĹ™nĂ­ prĹŻm. 0,62 mm, vnÄ›jĹˇĂ­ prĹŻm. 0,90 mm, tlak 325 psi, bez portu, modrĂ˝, bal. Ăˇ 25 ks BUL:10224620FY</t>
  </si>
  <si>
    <t>ZT237</t>
  </si>
  <si>
    <t>Katetr CVC bezpeÄŤnostnĂ­ midline Bullpup M29, PU, 20G x 8,5cm, vnitĹ™nĂ­ prĹŻm. 0,78 mm, vnÄ›jĹˇĂ­ prĹŻm. 1,10 mm, tlak 325 psi, bez portu, rĹŻĹľovĂ˝, bal. Ăˇ 25 ks BUL:10205920FY</t>
  </si>
  <si>
    <t>ZR965</t>
  </si>
  <si>
    <t>Set Pro-PICC CT vysokotlakĂ˝, kompletnĂ­ SGR (katetr Pro -PICC CT vysokotlak.  se zavĂˇÄŹ. sadou 1lumen 3F, Securacath, tkĂˇĹovĂ© lepidlo a rouĹˇkovacĂ­ set) MR17033105</t>
  </si>
  <si>
    <t>ZM983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</si>
  <si>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</si>
  <si>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</si>
  <si>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Mediset (HARTMANN) bal. Ăˇ 5 ks 2375031</t>
  </si>
  <si>
    <t>ZS340</t>
  </si>
  <si>
    <t>Set rouĹˇkovacĂ­ PICC STERISET PLUS, bal. Ăˇ 10 ks 44001376</t>
  </si>
  <si>
    <t>51</t>
  </si>
  <si>
    <t>NTMC: Národní telemedicínské centrum</t>
  </si>
  <si>
    <t>5106</t>
  </si>
  <si>
    <t>NTMC: SHAPES</t>
  </si>
  <si>
    <t>ZT783</t>
  </si>
  <si>
    <t>Sada monitorovacĂ­ - zaĹ™Ă­zenĂ­ k inhalĂˇtorĹŻm FindAir ONE Red bal. Ăˇ 25 ks</t>
  </si>
  <si>
    <t>Spotřeba zdravotnického materiálu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</si>
  <si>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</si>
  <si>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</si>
  <si>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</si>
  <si>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</si>
  <si>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</si>
  <si>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</si>
  <si>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</si>
  <si>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</si>
  <si>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</si>
  <si>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</si>
  <si>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</si>
  <si>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</si>
  <si>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3 NLZP</t>
  </si>
  <si>
    <t>11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</si>
  <si>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</si>
  <si>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</si>
  <si>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</si>
  <si>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</si>
  <si>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</si>
  <si>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všeobecné sestry bez dohl.</t>
  </si>
  <si>
    <t>THP</t>
  </si>
  <si>
    <t>Specializovaná ambulantní péče</t>
  </si>
  <si>
    <t>901 - Pracoviště klinické psychologie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</si>
  <si>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</si>
  <si>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</si>
  <si>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</si>
  <si>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</si>
  <si>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</si>
  <si>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</si>
  <si>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</si>
  <si>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</si>
  <si>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Fúsatá Nikola</t>
  </si>
  <si>
    <t>Hniličková Karolína</t>
  </si>
  <si>
    <t>Hrabinská Kateřina</t>
  </si>
  <si>
    <t>Hubáčková Lia</t>
  </si>
  <si>
    <t>Kolářová Jana</t>
  </si>
  <si>
    <t>Kubíček Zdenek</t>
  </si>
  <si>
    <t>Kýrová Šárka</t>
  </si>
  <si>
    <t>Mišelnická Jana</t>
  </si>
  <si>
    <t>Nevřela Martin</t>
  </si>
  <si>
    <t>Otipková Denisa</t>
  </si>
  <si>
    <t>Pijáčková Marie</t>
  </si>
  <si>
    <t>Stolaríková Kateřina</t>
  </si>
  <si>
    <t>Svozilová Simona</t>
  </si>
  <si>
    <t>Škrobánková Alexandra</t>
  </si>
  <si>
    <t>Šmídová Magdaléna</t>
  </si>
  <si>
    <t>Štecková Tereza</t>
  </si>
  <si>
    <t>Velartová Hana</t>
  </si>
  <si>
    <t>Vojáková Vendula</t>
  </si>
  <si>
    <t>Zdravotní výkony vykázané na pracovišti v rámci ambulantní péče dle lékařů *</t>
  </si>
  <si>
    <t>06</t>
  </si>
  <si>
    <t>901</t>
  </si>
  <si>
    <t>V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</si>
  <si>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</si>
  <si>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</si>
  <si>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</si>
  <si>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</si>
  <si>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</si>
  <si>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</si>
  <si>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</si>
  <si>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</si>
  <si>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</si>
  <si>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</si>
  <si>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</si>
  <si>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</si>
  <si>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</si>
  <si>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</si>
  <si>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</si>
  <si>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</si>
  <si>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</si>
  <si>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</si>
  <si>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</si>
  <si>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</si>
  <si>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</si>
  <si>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</si>
  <si>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</si>
  <si>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</si>
  <si>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35831</t>
  </si>
  <si>
    <t>(VZP) DISTANČNÍ KONZULTACE ZDRAVOTNÍHO STAVU PSYCH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</si>
  <si>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</si>
  <si>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</si>
  <si>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</si>
  <si>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</si>
  <si>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</si>
  <si>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</si>
  <si>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</si>
  <si>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</si>
  <si>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</si>
  <si>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</si>
  <si>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</si>
  <si>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</si>
  <si>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</si>
  <si>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</si>
  <si>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</si>
  <si>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</si>
  <si>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</si>
  <si>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</si>
  <si>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</si>
  <si>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</si>
  <si>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</si>
  <si>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</si>
  <si>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</si>
  <si>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</si>
  <si>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</si>
  <si>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</si>
  <si>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</si>
  <si>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</si>
  <si>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</si>
  <si>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</si>
  <si>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</si>
  <si>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</si>
  <si>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</si>
  <si>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</si>
  <si>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</si>
  <si>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</si>
  <si>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</si>
  <si>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</si>
  <si>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</si>
  <si>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</si>
  <si>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</si>
  <si>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</si>
  <si>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</si>
  <si>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</si>
  <si>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</si>
  <si>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</si>
  <si>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</si>
  <si>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26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</si>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</sst>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6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25" fillId="4" borderId="50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0" fontId="61" fillId="0" borderId="0" xfId="0" applyFont="1"/>
    <xf numFmtId="3" fontId="33" fillId="10" borderId="105" xfId="83" applyNumberFormat="1" applyFont="1" applyFill="1" applyBorder="1" applyAlignment="1">
      <alignment horizontal="right" vertical="top"/>
    </xf>
    <xf numFmtId="3" fontId="33" fillId="10" borderId="106" xfId="83" applyNumberFormat="1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9" fontId="33" fillId="10" borderId="108" xfId="83" applyFont="1" applyFill="1" applyBorder="1" applyAlignment="1">
      <alignment horizontal="right" vertical="top"/>
    </xf>
    <xf numFmtId="3" fontId="33" fillId="11" borderId="104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4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0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2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0" borderId="73" xfId="0" applyFont="1" applyBorder="1" applyAlignment="1">
      <alignment horizontal="left" indent="1"/>
    </xf>
    <xf numFmtId="0" fontId="62" fillId="0" borderId="0" xfId="0" applyFont="1" applyFill="1"/>
    <xf numFmtId="0" fontId="63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1"/>
      <tableStyleElement type="headerRow" dxfId="90"/>
      <tableStyleElement type="totalRow" dxfId="89"/>
      <tableStyleElement type="firstColumn" dxfId="88"/>
      <tableStyleElement type="lastColumn" dxfId="87"/>
      <tableStyleElement type="firstRowStripe" dxfId="86"/>
      <tableStyleElement type="firstColumnStripe" dxfId="85"/>
    </tableStyle>
    <tableStyle name="TableStyleMedium2 2" pivot="0" count="7" xr9:uid="{00000000-0011-0000-FFFF-FFFF01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0.7103530695440643</c:v>
                </c:pt>
                <c:pt idx="1">
                  <c:v>0.72546417985994427</c:v>
                </c:pt>
                <c:pt idx="2">
                  <c:v>0.77870655535135058</c:v>
                </c:pt>
                <c:pt idx="3">
                  <c:v>0.6232720475073843</c:v>
                </c:pt>
                <c:pt idx="4">
                  <c:v>0.65473611895723272</c:v>
                </c:pt>
                <c:pt idx="5">
                  <c:v>0.68312322060780906</c:v>
                </c:pt>
                <c:pt idx="6">
                  <c:v>0.64213991346596955</c:v>
                </c:pt>
                <c:pt idx="7">
                  <c:v>0.64960609596064789</c:v>
                </c:pt>
                <c:pt idx="8">
                  <c:v>0.66250468456140121</c:v>
                </c:pt>
                <c:pt idx="9">
                  <c:v>0.67722777107028476</c:v>
                </c:pt>
                <c:pt idx="10">
                  <c:v>0.66663246013671928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7" tableBorderDxfId="76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5"/>
    <tableColumn id="2" xr3:uid="{00000000-0010-0000-0000-000002000000}" name="popis" dataDxfId="74"/>
    <tableColumn id="3" xr3:uid="{00000000-0010-0000-0000-000003000000}" name="01 uv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3" totalsRowShown="0">
  <autoFilter ref="C3:S9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97" t="s">
        <v>93</v>
      </c>
      <c r="B1" s="297"/>
    </row>
    <row r="2" spans="1:3" ht="14.45" customHeight="1" thickBot="1" x14ac:dyDescent="0.25">
      <c r="A2" s="199" t="s">
        <v>234</v>
      </c>
      <c r="B2" s="41"/>
    </row>
    <row r="3" spans="1:3" ht="14.45" customHeight="1" thickBot="1" x14ac:dyDescent="0.25">
      <c r="A3" s="293" t="s">
        <v>116</v>
      </c>
      <c r="B3" s="294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5" customHeight="1" x14ac:dyDescent="0.2">
      <c r="A5" s="118" t="str">
        <f t="shared" si="0"/>
        <v>HI</v>
      </c>
      <c r="B5" s="65" t="s">
        <v>113</v>
      </c>
      <c r="C5" s="42" t="s">
        <v>96</v>
      </c>
    </row>
    <row r="6" spans="1:3" ht="14.45" customHeight="1" x14ac:dyDescent="0.2">
      <c r="A6" s="119" t="str">
        <f t="shared" si="0"/>
        <v>HI Graf</v>
      </c>
      <c r="B6" s="66" t="s">
        <v>89</v>
      </c>
      <c r="C6" s="42" t="s">
        <v>97</v>
      </c>
    </row>
    <row r="7" spans="1:3" ht="14.45" customHeight="1" x14ac:dyDescent="0.2">
      <c r="A7" s="119" t="str">
        <f t="shared" si="0"/>
        <v>Man Tab</v>
      </c>
      <c r="B7" s="66" t="s">
        <v>236</v>
      </c>
      <c r="C7" s="42" t="s">
        <v>98</v>
      </c>
    </row>
    <row r="8" spans="1:3" ht="14.45" customHeight="1" thickBot="1" x14ac:dyDescent="0.25">
      <c r="A8" s="120" t="str">
        <f t="shared" si="0"/>
        <v>HV</v>
      </c>
      <c r="B8" s="67" t="s">
        <v>47</v>
      </c>
      <c r="C8" s="42" t="s">
        <v>52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95" t="s">
        <v>94</v>
      </c>
      <c r="B10" s="294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5" customHeight="1" x14ac:dyDescent="0.2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5" customHeight="1" x14ac:dyDescent="0.2">
      <c r="A13" s="119" t="str">
        <f t="shared" si="2"/>
        <v>LŽ Statim</v>
      </c>
      <c r="B13" s="221" t="s">
        <v>161</v>
      </c>
      <c r="C13" s="42" t="s">
        <v>171</v>
      </c>
    </row>
    <row r="14" spans="1:3" ht="14.45" customHeight="1" x14ac:dyDescent="0.2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5" customHeight="1" x14ac:dyDescent="0.2">
      <c r="A15" s="119" t="str">
        <f t="shared" si="2"/>
        <v>MŽ Detail</v>
      </c>
      <c r="B15" s="66" t="s">
        <v>7268</v>
      </c>
      <c r="C15" s="42" t="s">
        <v>102</v>
      </c>
    </row>
    <row r="16" spans="1:3" ht="14.45" customHeight="1" thickBot="1" x14ac:dyDescent="0.2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5" customHeight="1" thickBot="1" x14ac:dyDescent="0.25">
      <c r="A17" s="69"/>
      <c r="B17" s="69"/>
    </row>
    <row r="18" spans="1:3" ht="14.45" customHeight="1" thickBot="1" x14ac:dyDescent="0.25">
      <c r="A18" s="296" t="s">
        <v>95</v>
      </c>
      <c r="B18" s="294"/>
    </row>
    <row r="19" spans="1:3" ht="14.45" customHeight="1" x14ac:dyDescent="0.2">
      <c r="A19" s="122" t="str">
        <f t="shared" ref="A19:A24" si="4">HYPERLINK("#'"&amp;C19&amp;"'!A1",C19)</f>
        <v>ZV Vykáz.-A</v>
      </c>
      <c r="B19" s="65" t="s">
        <v>7292</v>
      </c>
      <c r="C19" s="42" t="s">
        <v>106</v>
      </c>
    </row>
    <row r="20" spans="1:3" ht="14.45" customHeight="1" x14ac:dyDescent="0.2">
      <c r="A20" s="119" t="str">
        <f t="shared" ref="A20" si="5">HYPERLINK("#'"&amp;C20&amp;"'!A1",C20)</f>
        <v>ZV Vykáz.-A Lékaři</v>
      </c>
      <c r="B20" s="66" t="s">
        <v>7318</v>
      </c>
      <c r="C20" s="42" t="s">
        <v>174</v>
      </c>
    </row>
    <row r="21" spans="1:3" ht="14.45" customHeight="1" x14ac:dyDescent="0.2">
      <c r="A21" s="119" t="str">
        <f t="shared" si="4"/>
        <v>ZV Vykáz.-A Detail</v>
      </c>
      <c r="B21" s="66" t="s">
        <v>7348</v>
      </c>
      <c r="C21" s="42" t="s">
        <v>107</v>
      </c>
    </row>
    <row r="22" spans="1:3" ht="14.45" customHeight="1" x14ac:dyDescent="0.25">
      <c r="A22" s="234" t="str">
        <f>HYPERLINK("#'"&amp;C22&amp;"'!A1",C22)</f>
        <v>ZV Vykáz.-A Det.Lék.</v>
      </c>
      <c r="B22" s="66" t="s">
        <v>7349</v>
      </c>
      <c r="C22" s="42" t="s">
        <v>177</v>
      </c>
    </row>
    <row r="23" spans="1:3" ht="14.45" customHeight="1" x14ac:dyDescent="0.2">
      <c r="A23" s="119" t="str">
        <f t="shared" si="4"/>
        <v>ZV Vykáz.-H</v>
      </c>
      <c r="B23" s="66" t="s">
        <v>110</v>
      </c>
      <c r="C23" s="42" t="s">
        <v>108</v>
      </c>
    </row>
    <row r="24" spans="1:3" ht="14.45" customHeight="1" x14ac:dyDescent="0.2">
      <c r="A24" s="119" t="str">
        <f t="shared" si="4"/>
        <v>ZV Vykáz.-H Detail</v>
      </c>
      <c r="B24" s="66" t="s">
        <v>7399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BD9E16D9-3184-4A9F-A0C6-D61F206D274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97" t="s">
        <v>104</v>
      </c>
      <c r="B1" s="297"/>
      <c r="C1" s="298"/>
      <c r="D1" s="298"/>
      <c r="E1" s="298"/>
    </row>
    <row r="2" spans="1:5" ht="14.45" customHeight="1" thickBot="1" x14ac:dyDescent="0.25">
      <c r="A2" s="199" t="s">
        <v>234</v>
      </c>
      <c r="B2" s="124"/>
    </row>
    <row r="3" spans="1:5" ht="14.45" customHeight="1" thickBot="1" x14ac:dyDescent="0.25">
      <c r="A3" s="127"/>
      <c r="C3" s="128" t="s">
        <v>92</v>
      </c>
      <c r="D3" s="129" t="s">
        <v>58</v>
      </c>
      <c r="E3" s="130" t="s">
        <v>60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9694.0190299999995</v>
      </c>
      <c r="E4" s="134">
        <f ca="1">IF(C4=0,0,D4/C4)</f>
        <v>0</v>
      </c>
    </row>
    <row r="5" spans="1:5" ht="14.45" customHeight="1" x14ac:dyDescent="0.2">
      <c r="A5" s="135" t="s">
        <v>119</v>
      </c>
      <c r="B5" s="136"/>
      <c r="C5" s="137"/>
      <c r="D5" s="137"/>
      <c r="E5" s="138"/>
    </row>
    <row r="6" spans="1:5" ht="14.45" customHeight="1" x14ac:dyDescent="0.2">
      <c r="A6" s="139" t="s">
        <v>124</v>
      </c>
      <c r="B6" s="140"/>
      <c r="C6" s="141"/>
      <c r="D6" s="141"/>
      <c r="E6" s="138"/>
    </row>
    <row r="7" spans="1:5" ht="14.45" customHeight="1" x14ac:dyDescent="0.25">
      <c r="A7" s="22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0</v>
      </c>
      <c r="D7" s="141">
        <f>IF(ISERROR(HI!E5),"",HI!E5)</f>
        <v>0</v>
      </c>
      <c r="E7" s="138">
        <f t="shared" ref="E7:E12" si="0">IF(C7=0,0,D7/C7)</f>
        <v>0</v>
      </c>
    </row>
    <row r="8" spans="1:5" ht="14.45" customHeight="1" x14ac:dyDescent="0.25">
      <c r="A8" s="224" t="str">
        <f>HYPERLINK("#'LŽ Statim'!A1","Podíl statimových žádanek (max. 30%)")</f>
        <v>Podíl statimových žádanek (max. 30%)</v>
      </c>
      <c r="B8" s="222" t="s">
        <v>171</v>
      </c>
      <c r="C8" s="223">
        <v>0.3</v>
      </c>
      <c r="D8" s="223">
        <f>IF('LŽ Statim'!G3="",0,'LŽ Statim'!G3)</f>
        <v>0</v>
      </c>
      <c r="E8" s="138">
        <f>IF(C8=0,0,D8/C8)</f>
        <v>0</v>
      </c>
    </row>
    <row r="9" spans="1:5" ht="14.45" customHeight="1" x14ac:dyDescent="0.2">
      <c r="A9" s="143" t="s">
        <v>120</v>
      </c>
      <c r="B9" s="140"/>
      <c r="C9" s="141"/>
      <c r="D9" s="141"/>
      <c r="E9" s="138"/>
    </row>
    <row r="10" spans="1:5" ht="14.45" customHeight="1" x14ac:dyDescent="0.2">
      <c r="A10" s="143" t="s">
        <v>121</v>
      </c>
      <c r="B10" s="140"/>
      <c r="C10" s="141"/>
      <c r="D10" s="141"/>
      <c r="E10" s="138"/>
    </row>
    <row r="11" spans="1:5" ht="14.45" customHeight="1" x14ac:dyDescent="0.2">
      <c r="A11" s="144" t="s">
        <v>125</v>
      </c>
      <c r="B11" s="140"/>
      <c r="C11" s="137"/>
      <c r="D11" s="137"/>
      <c r="E11" s="138"/>
    </row>
    <row r="12" spans="1:5" ht="14.45" customHeight="1" x14ac:dyDescent="0.2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0</v>
      </c>
      <c r="D12" s="141">
        <f>IF(ISERROR(HI!E6),"",HI!E6)</f>
        <v>0</v>
      </c>
      <c r="E12" s="138">
        <f t="shared" si="0"/>
        <v>0</v>
      </c>
    </row>
    <row r="13" spans="1:5" ht="14.45" customHeight="1" thickBot="1" x14ac:dyDescent="0.2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0</v>
      </c>
      <c r="D13" s="137">
        <f ca="1">IF(ISERROR(VLOOKUP("Osobní náklady (Kč) *",INDIRECT("HI!$A:$G"),5,0)),0,VLOOKUP("Osobní náklady (Kč) *",INDIRECT("HI!$A:$G"),5,0))</f>
        <v>9293.2853700000014</v>
      </c>
      <c r="E13" s="138">
        <f ca="1">IF(C13=0,0,D13/C13)</f>
        <v>0</v>
      </c>
    </row>
    <row r="14" spans="1:5" ht="14.45" customHeight="1" thickBot="1" x14ac:dyDescent="0.25">
      <c r="A14" s="150"/>
      <c r="B14" s="151"/>
      <c r="C14" s="152"/>
      <c r="D14" s="152"/>
      <c r="E14" s="153"/>
    </row>
    <row r="15" spans="1:5" ht="14.45" customHeight="1" thickBot="1" x14ac:dyDescent="0.2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0</v>
      </c>
      <c r="D15" s="156">
        <f ca="1">IF(ISERROR(VLOOKUP("Výnosy celkem",INDIRECT("HI!$A:$G"),5,0)),0,VLOOKUP("Výnosy celkem",INDIRECT("HI!$A:$G"),5,0))</f>
        <v>6754.9586300000001</v>
      </c>
      <c r="E15" s="157">
        <f t="shared" ref="E15:E20" ca="1" si="1">IF(C15=0,0,D15/C15)</f>
        <v>0</v>
      </c>
    </row>
    <row r="16" spans="1:5" ht="14.45" customHeight="1" x14ac:dyDescent="0.25">
      <c r="A16" s="292" t="str">
        <f>HYPERLINK("#HI!A1","Ambulance (body za výkony)")</f>
        <v>Ambulance (body za výkony)</v>
      </c>
      <c r="B16" s="136"/>
      <c r="C16" s="137">
        <f ca="1">IF(ISERROR(VLOOKUP("Ambulance *",INDIRECT("HI!$A:$G"),6,0)),0,VLOOKUP("Ambulance *",INDIRECT("HI!$A:$G"),6,0))</f>
        <v>0</v>
      </c>
      <c r="D16" s="137">
        <f ca="1">IF(ISERROR(VLOOKUP("Ambulance *",INDIRECT("HI!$A:$G"),5,0)),0,VLOOKUP("Ambulance *",INDIRECT("HI!$A:$G"),5,0))</f>
        <v>6754.9586300000001</v>
      </c>
      <c r="E16" s="138">
        <f t="shared" ca="1" si="1"/>
        <v>0</v>
      </c>
    </row>
    <row r="17" spans="1:5" ht="14.45" customHeight="1" x14ac:dyDescent="0.25">
      <c r="A17" s="231" t="str">
        <f>HYPERLINK("#'ZV Vykáz.-A'!A1","Zdravotní výkony vykázané u ambulantních pacientů (min. 100 % 2016)")</f>
        <v>Zdravotní výkony vykázané u ambulantních pacientů (min. 100 % 2016)</v>
      </c>
      <c r="B17" s="232" t="s">
        <v>106</v>
      </c>
      <c r="C17" s="142">
        <v>1</v>
      </c>
      <c r="D17" s="142">
        <f>IF(ISERROR(VLOOKUP("Celkem:",'ZV Vykáz.-A'!$A:$AB,10,0)),"",VLOOKUP("Celkem:",'ZV Vykáz.-A'!$A:$AB,10,0))</f>
        <v>1.2556578290009006</v>
      </c>
      <c r="E17" s="138">
        <f t="shared" si="1"/>
        <v>1.2556578290009006</v>
      </c>
    </row>
    <row r="18" spans="1:5" ht="14.45" customHeight="1" x14ac:dyDescent="0.25">
      <c r="A18" s="230" t="str">
        <f>HYPERLINK("#'ZV Vykáz.-A'!A1","Specializovaná ambulantní péče")</f>
        <v>Specializovaná ambulantní péče</v>
      </c>
      <c r="B18" s="232" t="s">
        <v>106</v>
      </c>
      <c r="C18" s="142">
        <v>1</v>
      </c>
      <c r="D18" s="223">
        <f>IF(ISERROR(VLOOKUP("Specializovaná ambulantní péče",'ZV Vykáz.-A'!$A:$AB,10,0)),"",VLOOKUP("Specializovaná ambulantní péče",'ZV Vykáz.-A'!$A:$AB,10,0))</f>
        <v>0</v>
      </c>
      <c r="E18" s="138">
        <f t="shared" si="1"/>
        <v>0</v>
      </c>
    </row>
    <row r="19" spans="1:5" ht="14.45" customHeight="1" x14ac:dyDescent="0.25">
      <c r="A19" s="230" t="str">
        <f>HYPERLINK("#'ZV Vykáz.-A'!A1","Ambulantní péče ve vyjmenovaných odbornostech (§9)")</f>
        <v>Ambulantní péče ve vyjmenovaných odbornostech (§9)</v>
      </c>
      <c r="B19" s="232" t="s">
        <v>106</v>
      </c>
      <c r="C19" s="142">
        <v>1</v>
      </c>
      <c r="D19" s="223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8">
        <f>IF(OR(C19=0,D19=""),0,IF(C19="","",D19/C19))</f>
        <v>0</v>
      </c>
    </row>
    <row r="20" spans="1:5" ht="14.45" customHeight="1" x14ac:dyDescent="0.2">
      <c r="A20" s="158" t="str">
        <f>HYPERLINK("#'ZV Vykáz.-H'!A1","Zdravotní výkony vykázané u hospitalizovaných pacientů (max. 85 %)")</f>
        <v>Zdravotní výkony vykázané u hospitalizovaných pacientů (max. 85 %)</v>
      </c>
      <c r="B20" s="232" t="s">
        <v>108</v>
      </c>
      <c r="C20" s="142">
        <v>0.85</v>
      </c>
      <c r="D20" s="142">
        <f>IF(ISERROR(VLOOKUP("Celkem:",'ZV Vykáz.-H'!$A:$S,7,0)),"",VLOOKUP("Celkem:",'ZV Vykáz.-H'!$A:$S,7,0))</f>
        <v>0.83437909988021219</v>
      </c>
      <c r="E20" s="138">
        <f t="shared" si="1"/>
        <v>0.98162247044730844</v>
      </c>
    </row>
    <row r="21" spans="1:5" ht="14.45" customHeight="1" x14ac:dyDescent="0.2">
      <c r="A21" s="159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5" customHeight="1" thickBot="1" x14ac:dyDescent="0.25">
      <c r="A22" s="160" t="s">
        <v>122</v>
      </c>
      <c r="B22" s="147"/>
      <c r="C22" s="148"/>
      <c r="D22" s="148"/>
      <c r="E22" s="149"/>
    </row>
    <row r="23" spans="1:5" ht="14.45" customHeight="1" thickBot="1" x14ac:dyDescent="0.25">
      <c r="A23" s="161"/>
      <c r="B23" s="162"/>
      <c r="C23" s="163"/>
      <c r="D23" s="163"/>
      <c r="E23" s="164"/>
    </row>
    <row r="24" spans="1:5" ht="14.45" customHeight="1" thickBot="1" x14ac:dyDescent="0.25">
      <c r="A24" s="165" t="s">
        <v>123</v>
      </c>
      <c r="B24" s="166"/>
      <c r="C24" s="167"/>
      <c r="D24" s="167"/>
      <c r="E24" s="168"/>
    </row>
  </sheetData>
  <mergeCells count="1">
    <mergeCell ref="A1:E1"/>
  </mergeCells>
  <conditionalFormatting sqref="E5">
    <cfRule type="cellIs" dxfId="5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0DEF8AB-ECDC-4B42-8D52-794C44555EC0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5" customHeight="1" thickBot="1" x14ac:dyDescent="0.25">
      <c r="A2" s="199" t="s">
        <v>234</v>
      </c>
      <c r="B2" s="86"/>
      <c r="C2" s="86"/>
      <c r="D2" s="86"/>
      <c r="E2" s="86"/>
      <c r="F2" s="86"/>
    </row>
    <row r="3" spans="1:10" ht="14.45" customHeight="1" x14ac:dyDescent="0.2">
      <c r="A3" s="299"/>
      <c r="B3" s="82">
        <v>2019</v>
      </c>
      <c r="C3" s="40">
        <v>2020</v>
      </c>
      <c r="D3" s="7"/>
      <c r="E3" s="303">
        <v>2021</v>
      </c>
      <c r="F3" s="304"/>
      <c r="G3" s="304"/>
      <c r="H3" s="305"/>
      <c r="I3" s="306">
        <v>2021</v>
      </c>
      <c r="J3" s="307"/>
    </row>
    <row r="4" spans="1:10" ht="14.45" customHeight="1" thickBot="1" x14ac:dyDescent="0.2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5" t="s">
        <v>210</v>
      </c>
      <c r="J4" s="236" t="s">
        <v>211</v>
      </c>
    </row>
    <row r="5" spans="1:10" ht="14.45" customHeight="1" x14ac:dyDescent="0.2">
      <c r="A5" s="87" t="str">
        <f>HYPERLINK("#'Léky Žádanky'!A1","Léky (Kč)")</f>
        <v>Léky (Kč)</v>
      </c>
      <c r="B5" s="27">
        <v>0</v>
      </c>
      <c r="C5" s="29">
        <v>0.31181999999999999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2.6040000000000001E-2</v>
      </c>
      <c r="C6" s="31">
        <v>0.23583000000000004</v>
      </c>
      <c r="D6" s="8"/>
      <c r="E6" s="93">
        <v>0</v>
      </c>
      <c r="F6" s="30">
        <v>0</v>
      </c>
      <c r="G6" s="94">
        <f>E6-F6</f>
        <v>0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8206.0161399999997</v>
      </c>
      <c r="C7" s="31">
        <v>9799.135409999999</v>
      </c>
      <c r="D7" s="8"/>
      <c r="E7" s="93">
        <v>9293.2853700000014</v>
      </c>
      <c r="F7" s="30">
        <v>0</v>
      </c>
      <c r="G7" s="94">
        <f>E7-F7</f>
        <v>9293.2853700000014</v>
      </c>
      <c r="H7" s="98" t="str">
        <f>IF(F7&lt;0.00000001,"",E7/F7)</f>
        <v/>
      </c>
    </row>
    <row r="8" spans="1:10" ht="14.45" customHeight="1" thickBot="1" x14ac:dyDescent="0.25">
      <c r="A8" s="1" t="s">
        <v>61</v>
      </c>
      <c r="B8" s="11">
        <v>471.87228000000204</v>
      </c>
      <c r="C8" s="33">
        <v>333.27500000000185</v>
      </c>
      <c r="D8" s="8"/>
      <c r="E8" s="95">
        <v>400.73365999999805</v>
      </c>
      <c r="F8" s="32">
        <v>0</v>
      </c>
      <c r="G8" s="96">
        <f>E8-F8</f>
        <v>400.73365999999805</v>
      </c>
      <c r="H8" s="99" t="str">
        <f>IF(F8&lt;0.00000001,"",E8/F8)</f>
        <v/>
      </c>
    </row>
    <row r="9" spans="1:10" ht="14.45" customHeight="1" thickBot="1" x14ac:dyDescent="0.25">
      <c r="A9" s="2" t="s">
        <v>62</v>
      </c>
      <c r="B9" s="3">
        <v>8677.9144600000018</v>
      </c>
      <c r="C9" s="35">
        <v>10132.958060000001</v>
      </c>
      <c r="D9" s="8"/>
      <c r="E9" s="3">
        <v>9694.0190299999995</v>
      </c>
      <c r="F9" s="34">
        <v>0</v>
      </c>
      <c r="G9" s="34">
        <f>E9-F9</f>
        <v>9694.0190299999995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5102.2900100000006</v>
      </c>
      <c r="C11" s="29">
        <f>IF(ISERROR(VLOOKUP("Celkem:",'ZV Vykáz.-A'!A:H,5,0)),0,VLOOKUP("Celkem:",'ZV Vykáz.-A'!A:H,5,0)/1000)</f>
        <v>5379.6173399999998</v>
      </c>
      <c r="D11" s="8"/>
      <c r="E11" s="92">
        <f>IF(ISERROR(VLOOKUP("Celkem:",'ZV Vykáz.-A'!A:H,8,0)),0,VLOOKUP("Celkem:",'ZV Vykáz.-A'!A:H,8,0)/1000)</f>
        <v>6754.9586300000001</v>
      </c>
      <c r="F11" s="28"/>
      <c r="G11" s="91">
        <f>E11-F11</f>
        <v>6754.9586300000001</v>
      </c>
      <c r="H11" s="97" t="str">
        <f>IF(F11&lt;0.00000001,"",E11/F11)</f>
        <v/>
      </c>
      <c r="I11" s="91">
        <f>E11-B11</f>
        <v>1652.6686199999995</v>
      </c>
      <c r="J11" s="97">
        <f>IF(B11&lt;0.00000001,"",E11/B11)</f>
        <v>1.3239072292560647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/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65</v>
      </c>
      <c r="B13" s="5">
        <f>SUM(B11:B12)</f>
        <v>5102.2900100000006</v>
      </c>
      <c r="C13" s="37">
        <f>SUM(C11:C12)</f>
        <v>5379.6173399999998</v>
      </c>
      <c r="D13" s="8"/>
      <c r="E13" s="5">
        <f>SUM(E11:E12)</f>
        <v>6754.9586300000001</v>
      </c>
      <c r="F13" s="36"/>
      <c r="G13" s="36">
        <f>E13-F13</f>
        <v>6754.9586300000001</v>
      </c>
      <c r="H13" s="101" t="str">
        <f>IF(F13&lt;0.00000001,"",E13/F13)</f>
        <v/>
      </c>
      <c r="I13" s="36">
        <f>SUM(I11:I12)</f>
        <v>1652.6686199999995</v>
      </c>
      <c r="J13" s="101">
        <f>IF(B13&lt;0.00000001,"",E13/B13)</f>
        <v>1.3239072292560647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0.58796269927740219</v>
      </c>
      <c r="C15" s="39">
        <f>IF(C9=0,"",C13/C9)</f>
        <v>0.53090295135397014</v>
      </c>
      <c r="D15" s="8"/>
      <c r="E15" s="6">
        <f>IF(E9=0,"",E13/E9)</f>
        <v>0.69681714148646567</v>
      </c>
      <c r="F15" s="38"/>
      <c r="G15" s="38">
        <f>IF(ISERROR(F15-E15),"",E15-F15)</f>
        <v>0.69681714148646567</v>
      </c>
      <c r="H15" s="102" t="str">
        <f>IF(ISERROR(F15-E15),"",IF(F15&lt;0.00000001,"",E15/F15))</f>
        <v/>
      </c>
    </row>
    <row r="17" spans="1:8" ht="14.45" customHeight="1" x14ac:dyDescent="0.2">
      <c r="A17" s="88" t="s">
        <v>127</v>
      </c>
    </row>
    <row r="18" spans="1:8" ht="14.45" customHeight="1" x14ac:dyDescent="0.25">
      <c r="A18" s="202" t="s">
        <v>153</v>
      </c>
      <c r="B18" s="203"/>
      <c r="C18" s="203"/>
      <c r="D18" s="203"/>
      <c r="E18" s="203"/>
      <c r="F18" s="203"/>
      <c r="G18" s="203"/>
      <c r="H18" s="203"/>
    </row>
    <row r="19" spans="1:8" ht="15" x14ac:dyDescent="0.25">
      <c r="A19" s="201" t="s">
        <v>152</v>
      </c>
      <c r="B19" s="203"/>
      <c r="C19" s="203"/>
      <c r="D19" s="203"/>
      <c r="E19" s="203"/>
      <c r="F19" s="203"/>
      <c r="G19" s="203"/>
      <c r="H19" s="203"/>
    </row>
    <row r="20" spans="1:8" ht="14.45" customHeight="1" x14ac:dyDescent="0.2">
      <c r="A20" s="89" t="s">
        <v>172</v>
      </c>
    </row>
    <row r="21" spans="1:8" ht="14.45" customHeight="1" x14ac:dyDescent="0.2">
      <c r="A21" s="89" t="s">
        <v>128</v>
      </c>
    </row>
    <row r="22" spans="1:8" ht="14.45" customHeight="1" x14ac:dyDescent="0.2">
      <c r="A22" s="90" t="s">
        <v>209</v>
      </c>
    </row>
    <row r="23" spans="1:8" ht="14.45" customHeight="1" x14ac:dyDescent="0.2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 xr:uid="{94BAC3F2-C6B9-4F26-A561-5BD34DB95C1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5" customHeight="1" x14ac:dyDescent="0.2">
      <c r="A2" s="199" t="s">
        <v>234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0"/>
      <c r="B3" s="171" t="s">
        <v>67</v>
      </c>
      <c r="C3" s="172" t="s">
        <v>68</v>
      </c>
      <c r="D3" s="172" t="s">
        <v>69</v>
      </c>
      <c r="E3" s="171" t="s">
        <v>70</v>
      </c>
      <c r="F3" s="172" t="s">
        <v>71</v>
      </c>
      <c r="G3" s="172" t="s">
        <v>72</v>
      </c>
      <c r="H3" s="172" t="s">
        <v>73</v>
      </c>
      <c r="I3" s="172" t="s">
        <v>74</v>
      </c>
      <c r="J3" s="172" t="s">
        <v>75</v>
      </c>
      <c r="K3" s="172" t="s">
        <v>76</v>
      </c>
      <c r="L3" s="172" t="s">
        <v>77</v>
      </c>
      <c r="M3" s="172" t="s">
        <v>78</v>
      </c>
    </row>
    <row r="4" spans="1:13" ht="14.45" customHeight="1" x14ac:dyDescent="0.2">
      <c r="A4" s="170" t="s">
        <v>66</v>
      </c>
      <c r="B4" s="173">
        <f>(B10+B8)/B6</f>
        <v>0.7103530695440643</v>
      </c>
      <c r="C4" s="173">
        <f t="shared" ref="C4:M4" si="0">(C10+C8)/C6</f>
        <v>0.72546417985994427</v>
      </c>
      <c r="D4" s="173">
        <f t="shared" si="0"/>
        <v>0.77870655535135058</v>
      </c>
      <c r="E4" s="173">
        <f t="shared" si="0"/>
        <v>0.6232720475073843</v>
      </c>
      <c r="F4" s="173">
        <f t="shared" si="0"/>
        <v>0.65473611895723272</v>
      </c>
      <c r="G4" s="173">
        <f t="shared" si="0"/>
        <v>0.68312322060780906</v>
      </c>
      <c r="H4" s="173">
        <f t="shared" si="0"/>
        <v>0.64213991346596955</v>
      </c>
      <c r="I4" s="173">
        <f t="shared" si="0"/>
        <v>0.64960609596064789</v>
      </c>
      <c r="J4" s="173">
        <f t="shared" si="0"/>
        <v>0.66250468456140121</v>
      </c>
      <c r="K4" s="173">
        <f t="shared" si="0"/>
        <v>0.67722777107028476</v>
      </c>
      <c r="L4" s="173">
        <f t="shared" si="0"/>
        <v>0.66663246013671928</v>
      </c>
      <c r="M4" s="173">
        <f t="shared" si="0"/>
        <v>0.66663246013671928</v>
      </c>
    </row>
    <row r="5" spans="1:13" ht="14.45" customHeight="1" x14ac:dyDescent="0.2">
      <c r="A5" s="174" t="s">
        <v>39</v>
      </c>
      <c r="B5" s="173">
        <f>IF(ISERROR(VLOOKUP($A5,'Man Tab'!$A:$Q,COLUMN()+2,0)),0,VLOOKUP($A5,'Man Tab'!$A:$Q,COLUMN()+2,0))</f>
        <v>757.98863000000006</v>
      </c>
      <c r="C5" s="173">
        <f>IF(ISERROR(VLOOKUP($A5,'Man Tab'!$A:$Q,COLUMN()+2,0)),0,VLOOKUP($A5,'Man Tab'!$A:$Q,COLUMN()+2,0))</f>
        <v>798.25026000000003</v>
      </c>
      <c r="D5" s="173">
        <f>IF(ISERROR(VLOOKUP($A5,'Man Tab'!$A:$Q,COLUMN()+2,0)),0,VLOOKUP($A5,'Man Tab'!$A:$Q,COLUMN()+2,0))</f>
        <v>771.41804000000002</v>
      </c>
      <c r="E5" s="173">
        <f>IF(ISERROR(VLOOKUP($A5,'Man Tab'!$A:$Q,COLUMN()+2,0)),0,VLOOKUP($A5,'Man Tab'!$A:$Q,COLUMN()+2,0))</f>
        <v>1704.2905800000001</v>
      </c>
      <c r="F5" s="173">
        <f>IF(ISERROR(VLOOKUP($A5,'Man Tab'!$A:$Q,COLUMN()+2,0)),0,VLOOKUP($A5,'Man Tab'!$A:$Q,COLUMN()+2,0))</f>
        <v>786.60438999999997</v>
      </c>
      <c r="G5" s="173">
        <f>IF(ISERROR(VLOOKUP($A5,'Man Tab'!$A:$Q,COLUMN()+2,0)),0,VLOOKUP($A5,'Man Tab'!$A:$Q,COLUMN()+2,0))</f>
        <v>777.21420000000001</v>
      </c>
      <c r="H5" s="173">
        <f>IF(ISERROR(VLOOKUP($A5,'Man Tab'!$A:$Q,COLUMN()+2,0)),0,VLOOKUP($A5,'Man Tab'!$A:$Q,COLUMN()+2,0))</f>
        <v>1095.2293200000001</v>
      </c>
      <c r="I5" s="173">
        <f>IF(ISERROR(VLOOKUP($A5,'Man Tab'!$A:$Q,COLUMN()+2,0)),0,VLOOKUP($A5,'Man Tab'!$A:$Q,COLUMN()+2,0))</f>
        <v>856.17141000000004</v>
      </c>
      <c r="J5" s="173">
        <f>IF(ISERROR(VLOOKUP($A5,'Man Tab'!$A:$Q,COLUMN()+2,0)),0,VLOOKUP($A5,'Man Tab'!$A:$Q,COLUMN()+2,0))</f>
        <v>762.81604000000004</v>
      </c>
      <c r="K5" s="173">
        <f>IF(ISERROR(VLOOKUP($A5,'Man Tab'!$A:$Q,COLUMN()+2,0)),0,VLOOKUP($A5,'Man Tab'!$A:$Q,COLUMN()+2,0))</f>
        <v>773.47403000000008</v>
      </c>
      <c r="L5" s="173">
        <f>IF(ISERROR(VLOOKUP($A5,'Man Tab'!$A:$Q,COLUMN()+2,0)),0,VLOOKUP($A5,'Man Tab'!$A:$Q,COLUMN()+2,0))</f>
        <v>1049.50116</v>
      </c>
      <c r="M5" s="173">
        <f>IF(ISERROR(VLOOKUP($A5,'Man Tab'!$A:$Q,COLUMN()+2,0)),0,VLOOKUP($A5,'Man Tab'!$A:$Q,COLUMN()+2,0))</f>
        <v>0</v>
      </c>
    </row>
    <row r="6" spans="1:13" ht="14.45" customHeight="1" x14ac:dyDescent="0.2">
      <c r="A6" s="174" t="s">
        <v>62</v>
      </c>
      <c r="B6" s="175">
        <f>B5</f>
        <v>757.98863000000006</v>
      </c>
      <c r="C6" s="175">
        <f t="shared" ref="C6:M6" si="1">C5+B6</f>
        <v>1556.2388900000001</v>
      </c>
      <c r="D6" s="175">
        <f t="shared" si="1"/>
        <v>2327.6569300000001</v>
      </c>
      <c r="E6" s="175">
        <f t="shared" si="1"/>
        <v>4031.94751</v>
      </c>
      <c r="F6" s="175">
        <f t="shared" si="1"/>
        <v>4818.5519000000004</v>
      </c>
      <c r="G6" s="175">
        <f t="shared" si="1"/>
        <v>5595.7661000000007</v>
      </c>
      <c r="H6" s="175">
        <f t="shared" si="1"/>
        <v>6690.9954200000011</v>
      </c>
      <c r="I6" s="175">
        <f t="shared" si="1"/>
        <v>7547.166830000001</v>
      </c>
      <c r="J6" s="175">
        <f t="shared" si="1"/>
        <v>8309.9828700000016</v>
      </c>
      <c r="K6" s="175">
        <f t="shared" si="1"/>
        <v>9083.456900000001</v>
      </c>
      <c r="L6" s="175">
        <f t="shared" si="1"/>
        <v>10132.958060000001</v>
      </c>
      <c r="M6" s="175">
        <f t="shared" si="1"/>
        <v>10132.958060000001</v>
      </c>
    </row>
    <row r="7" spans="1:13" ht="14.45" customHeight="1" x14ac:dyDescent="0.2">
      <c r="A7" s="174" t="s">
        <v>87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3" ht="14.45" customHeight="1" x14ac:dyDescent="0.2">
      <c r="A8" s="174" t="s">
        <v>63</v>
      </c>
      <c r="B8" s="175">
        <f>B7*30</f>
        <v>0</v>
      </c>
      <c r="C8" s="175">
        <f t="shared" ref="C8:M8" si="2">C7*30</f>
        <v>0</v>
      </c>
      <c r="D8" s="175">
        <f t="shared" si="2"/>
        <v>0</v>
      </c>
      <c r="E8" s="175">
        <f t="shared" si="2"/>
        <v>0</v>
      </c>
      <c r="F8" s="175">
        <f t="shared" si="2"/>
        <v>0</v>
      </c>
      <c r="G8" s="175">
        <f t="shared" si="2"/>
        <v>0</v>
      </c>
      <c r="H8" s="175">
        <f t="shared" si="2"/>
        <v>0</v>
      </c>
      <c r="I8" s="175">
        <f t="shared" si="2"/>
        <v>0</v>
      </c>
      <c r="J8" s="175">
        <f t="shared" si="2"/>
        <v>0</v>
      </c>
      <c r="K8" s="175">
        <f t="shared" si="2"/>
        <v>0</v>
      </c>
      <c r="L8" s="175">
        <f t="shared" si="2"/>
        <v>0</v>
      </c>
      <c r="M8" s="175">
        <f t="shared" si="2"/>
        <v>0</v>
      </c>
    </row>
    <row r="9" spans="1:13" ht="14.45" customHeight="1" x14ac:dyDescent="0.2">
      <c r="A9" s="174" t="s">
        <v>88</v>
      </c>
      <c r="B9" s="174">
        <v>538439.55000000005</v>
      </c>
      <c r="C9" s="174">
        <v>590556.02</v>
      </c>
      <c r="D9" s="174">
        <v>683566.14</v>
      </c>
      <c r="E9" s="174">
        <v>700438.47</v>
      </c>
      <c r="F9" s="174">
        <v>641879.78999999992</v>
      </c>
      <c r="G9" s="174">
        <v>667717.78999999992</v>
      </c>
      <c r="H9" s="174">
        <v>473957.45999999996</v>
      </c>
      <c r="I9" s="174">
        <v>606130.3600000001</v>
      </c>
      <c r="J9" s="174">
        <v>602717</v>
      </c>
      <c r="K9" s="174">
        <v>646166.68999999994</v>
      </c>
      <c r="L9" s="174">
        <v>603389.48999999987</v>
      </c>
      <c r="M9" s="174">
        <v>0</v>
      </c>
    </row>
    <row r="10" spans="1:13" ht="14.45" customHeight="1" x14ac:dyDescent="0.2">
      <c r="A10" s="174" t="s">
        <v>64</v>
      </c>
      <c r="B10" s="175">
        <f>B9/1000</f>
        <v>538.43955000000005</v>
      </c>
      <c r="C10" s="175">
        <f t="shared" ref="C10:M10" si="3">C9/1000+B10</f>
        <v>1128.99557</v>
      </c>
      <c r="D10" s="175">
        <f t="shared" si="3"/>
        <v>1812.5617099999999</v>
      </c>
      <c r="E10" s="175">
        <f t="shared" si="3"/>
        <v>2513.00018</v>
      </c>
      <c r="F10" s="175">
        <f t="shared" si="3"/>
        <v>3154.87997</v>
      </c>
      <c r="G10" s="175">
        <f t="shared" si="3"/>
        <v>3822.5977599999997</v>
      </c>
      <c r="H10" s="175">
        <f t="shared" si="3"/>
        <v>4296.5552199999993</v>
      </c>
      <c r="I10" s="175">
        <f t="shared" si="3"/>
        <v>4902.6855799999994</v>
      </c>
      <c r="J10" s="175">
        <f t="shared" si="3"/>
        <v>5505.402579999999</v>
      </c>
      <c r="K10" s="175">
        <f t="shared" si="3"/>
        <v>6151.5692699999991</v>
      </c>
      <c r="L10" s="175">
        <f t="shared" si="3"/>
        <v>6754.9587599999986</v>
      </c>
      <c r="M10" s="175">
        <f t="shared" si="3"/>
        <v>6754.9587599999986</v>
      </c>
    </row>
    <row r="11" spans="1:13" ht="14.45" customHeight="1" x14ac:dyDescent="0.2">
      <c r="A11" s="170"/>
      <c r="B11" s="170" t="s">
        <v>79</v>
      </c>
      <c r="C11" s="170">
        <f ca="1">IF(MONTH(TODAY())=1,12,MONTH(TODAY())-1)</f>
        <v>11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ht="14.45" customHeight="1" x14ac:dyDescent="0.2">
      <c r="A12" s="170">
        <v>0</v>
      </c>
      <c r="B12" s="173">
        <f>IF(ISERROR(HI!F15),#REF!,HI!F15)</f>
        <v>0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4.45" customHeight="1" x14ac:dyDescent="0.2">
      <c r="A13" s="170">
        <v>1</v>
      </c>
      <c r="B13" s="173">
        <f>IF(ISERROR(HI!F15),#REF!,HI!F15)</f>
        <v>0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</sheetData>
  <mergeCells count="1">
    <mergeCell ref="A1:M1"/>
  </mergeCells>
  <hyperlinks>
    <hyperlink ref="A2" location="Obsah!A1" display="Zpět na Obsah  KL 01  1.-4.měsíc" xr:uid="{578AE74E-8494-42E2-B600-298C2E67233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6" customFormat="1" ht="18.600000000000001" customHeight="1" thickBot="1" x14ac:dyDescent="0.35">
      <c r="A1" s="309" t="s">
        <v>236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6" customFormat="1" ht="14.45" customHeight="1" thickBot="1" x14ac:dyDescent="0.25">
      <c r="A2" s="199" t="s">
        <v>234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4.45" customHeight="1" x14ac:dyDescent="0.2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5" customHeight="1" x14ac:dyDescent="0.2">
      <c r="A4" s="61"/>
      <c r="B4" s="20">
        <v>2021</v>
      </c>
      <c r="C4" s="113" t="s">
        <v>16</v>
      </c>
      <c r="D4" s="229" t="s">
        <v>213</v>
      </c>
      <c r="E4" s="229" t="s">
        <v>214</v>
      </c>
      <c r="F4" s="229" t="s">
        <v>215</v>
      </c>
      <c r="G4" s="229" t="s">
        <v>216</v>
      </c>
      <c r="H4" s="229" t="s">
        <v>217</v>
      </c>
      <c r="I4" s="229" t="s">
        <v>218</v>
      </c>
      <c r="J4" s="229" t="s">
        <v>219</v>
      </c>
      <c r="K4" s="229" t="s">
        <v>220</v>
      </c>
      <c r="L4" s="229" t="s">
        <v>221</v>
      </c>
      <c r="M4" s="229" t="s">
        <v>222</v>
      </c>
      <c r="N4" s="229" t="s">
        <v>223</v>
      </c>
      <c r="O4" s="229" t="s">
        <v>224</v>
      </c>
      <c r="P4" s="312" t="s">
        <v>3</v>
      </c>
      <c r="Q4" s="313"/>
    </row>
    <row r="5" spans="1:17" ht="14.45" customHeight="1" thickBot="1" x14ac:dyDescent="0.2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5" customHeight="1" x14ac:dyDescent="0.2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235</v>
      </c>
    </row>
    <row r="7" spans="1:17" ht="14.45" customHeight="1" x14ac:dyDescent="0.2">
      <c r="A7" s="15" t="s">
        <v>21</v>
      </c>
      <c r="B7" s="46">
        <v>0.99999959999999999</v>
      </c>
      <c r="C7" s="47">
        <v>8.3333299999999999E-2</v>
      </c>
      <c r="D7" s="47">
        <v>0</v>
      </c>
      <c r="E7" s="47">
        <v>0</v>
      </c>
      <c r="F7" s="47">
        <v>0</v>
      </c>
      <c r="G7" s="47">
        <v>0</v>
      </c>
      <c r="H7" s="47">
        <v>0.31181999999999999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0.31181999999999999</v>
      </c>
      <c r="Q7" s="71">
        <v>0.34016740879423624</v>
      </c>
    </row>
    <row r="8" spans="1:17" ht="14.45" customHeight="1" x14ac:dyDescent="0.2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235</v>
      </c>
    </row>
    <row r="9" spans="1:17" ht="14.45" customHeight="1" x14ac:dyDescent="0.2">
      <c r="A9" s="15" t="s">
        <v>23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0.23583000000000001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0.23583000000000001</v>
      </c>
      <c r="Q9" s="71" t="s">
        <v>235</v>
      </c>
    </row>
    <row r="10" spans="1:17" ht="14.45" customHeight="1" x14ac:dyDescent="0.2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235</v>
      </c>
    </row>
    <row r="11" spans="1:17" ht="14.45" customHeight="1" x14ac:dyDescent="0.2">
      <c r="A11" s="15" t="s">
        <v>25</v>
      </c>
      <c r="B11" s="46">
        <v>78.566765599999997</v>
      </c>
      <c r="C11" s="47">
        <v>6.5472304666666661</v>
      </c>
      <c r="D11" s="47">
        <v>0</v>
      </c>
      <c r="E11" s="47">
        <v>0.15125</v>
      </c>
      <c r="F11" s="47">
        <v>0</v>
      </c>
      <c r="G11" s="47">
        <v>0.56870000000000009</v>
      </c>
      <c r="H11" s="47">
        <v>2.0077500000000001</v>
      </c>
      <c r="I11" s="47">
        <v>0.24199999999999999</v>
      </c>
      <c r="J11" s="47">
        <v>0.53400000000000003</v>
      </c>
      <c r="K11" s="47">
        <v>6.87744</v>
      </c>
      <c r="L11" s="47">
        <v>0.66220000000000001</v>
      </c>
      <c r="M11" s="47">
        <v>0.78885000000000005</v>
      </c>
      <c r="N11" s="47">
        <v>27.943009999999997</v>
      </c>
      <c r="O11" s="47">
        <v>0</v>
      </c>
      <c r="P11" s="48">
        <v>39.775199999999998</v>
      </c>
      <c r="Q11" s="71">
        <v>0.55228348706170083</v>
      </c>
    </row>
    <row r="12" spans="1:17" ht="14.45" customHeight="1" x14ac:dyDescent="0.2">
      <c r="A12" s="15" t="s">
        <v>26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235</v>
      </c>
    </row>
    <row r="13" spans="1:17" ht="14.45" customHeight="1" x14ac:dyDescent="0.2">
      <c r="A13" s="15" t="s">
        <v>27</v>
      </c>
      <c r="B13" s="46">
        <v>39</v>
      </c>
      <c r="C13" s="47">
        <v>3.25</v>
      </c>
      <c r="D13" s="47">
        <v>4.7916000000000007</v>
      </c>
      <c r="E13" s="47">
        <v>0</v>
      </c>
      <c r="F13" s="47">
        <v>3.25</v>
      </c>
      <c r="G13" s="47">
        <v>0</v>
      </c>
      <c r="H13" s="47">
        <v>0.56259000000000003</v>
      </c>
      <c r="I13" s="47">
        <v>1.059E-2</v>
      </c>
      <c r="J13" s="47">
        <v>0.62436000000000003</v>
      </c>
      <c r="K13" s="47">
        <v>1.14018</v>
      </c>
      <c r="L13" s="47">
        <v>0.93653999999999993</v>
      </c>
      <c r="M13" s="47">
        <v>1.1040000000000001</v>
      </c>
      <c r="N13" s="47">
        <v>1.1040000000000001</v>
      </c>
      <c r="O13" s="47">
        <v>0</v>
      </c>
      <c r="P13" s="48">
        <v>13.523859999999999</v>
      </c>
      <c r="Q13" s="71">
        <v>0.3782897902097902</v>
      </c>
    </row>
    <row r="14" spans="1:17" ht="14.45" customHeight="1" x14ac:dyDescent="0.2">
      <c r="A14" s="15" t="s">
        <v>28</v>
      </c>
      <c r="B14" s="46">
        <v>92.709775100000002</v>
      </c>
      <c r="C14" s="47">
        <v>7.7258145916666665</v>
      </c>
      <c r="D14" s="47">
        <v>11.356999999999999</v>
      </c>
      <c r="E14" s="47">
        <v>10.337999999999999</v>
      </c>
      <c r="F14" s="47">
        <v>10.009</v>
      </c>
      <c r="G14" s="47">
        <v>7.9539999999999997</v>
      </c>
      <c r="H14" s="47">
        <v>6.375</v>
      </c>
      <c r="I14" s="47">
        <v>4.7039999999999997</v>
      </c>
      <c r="J14" s="47">
        <v>4.0869999999999997</v>
      </c>
      <c r="K14" s="47">
        <v>4.7519999999999998</v>
      </c>
      <c r="L14" s="47">
        <v>4.8650000000000002</v>
      </c>
      <c r="M14" s="47">
        <v>7.3819999999999997</v>
      </c>
      <c r="N14" s="47">
        <v>8.4160900000000005</v>
      </c>
      <c r="O14" s="47">
        <v>0</v>
      </c>
      <c r="P14" s="48">
        <v>80.239090000000004</v>
      </c>
      <c r="Q14" s="71">
        <v>0.94416745842448646</v>
      </c>
    </row>
    <row r="15" spans="1:17" ht="14.45" customHeight="1" x14ac:dyDescent="0.2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235</v>
      </c>
    </row>
    <row r="16" spans="1:17" ht="14.45" customHeight="1" x14ac:dyDescent="0.2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235</v>
      </c>
    </row>
    <row r="17" spans="1:17" ht="14.45" customHeight="1" x14ac:dyDescent="0.2">
      <c r="A17" s="15" t="s">
        <v>31</v>
      </c>
      <c r="B17" s="46">
        <v>21.188732699999999</v>
      </c>
      <c r="C17" s="47">
        <v>1.7657277249999999</v>
      </c>
      <c r="D17" s="47">
        <v>0</v>
      </c>
      <c r="E17" s="47">
        <v>0</v>
      </c>
      <c r="F17" s="47">
        <v>0</v>
      </c>
      <c r="G17" s="47">
        <v>0</v>
      </c>
      <c r="H17" s="47">
        <v>0.12755</v>
      </c>
      <c r="I17" s="47">
        <v>0</v>
      </c>
      <c r="J17" s="47">
        <v>0</v>
      </c>
      <c r="K17" s="47">
        <v>1.4269700000000001</v>
      </c>
      <c r="L17" s="47">
        <v>0</v>
      </c>
      <c r="M17" s="47">
        <v>1.43482</v>
      </c>
      <c r="N17" s="47">
        <v>0.80137999999999998</v>
      </c>
      <c r="O17" s="47">
        <v>0</v>
      </c>
      <c r="P17" s="48">
        <v>3.7907200000000003</v>
      </c>
      <c r="Q17" s="71">
        <v>0.19516650512519373</v>
      </c>
    </row>
    <row r="18" spans="1:17" ht="14.45" customHeight="1" x14ac:dyDescent="0.2">
      <c r="A18" s="15" t="s">
        <v>32</v>
      </c>
      <c r="B18" s="46">
        <v>0</v>
      </c>
      <c r="C18" s="47">
        <v>0</v>
      </c>
      <c r="D18" s="47">
        <v>0</v>
      </c>
      <c r="E18" s="47">
        <v>0.86499999999999999</v>
      </c>
      <c r="F18" s="47">
        <v>0</v>
      </c>
      <c r="G18" s="47">
        <v>0</v>
      </c>
      <c r="H18" s="47">
        <v>0.88</v>
      </c>
      <c r="I18" s="47">
        <v>0.67900000000000005</v>
      </c>
      <c r="J18" s="47">
        <v>0.66300000000000003</v>
      </c>
      <c r="K18" s="47">
        <v>0.755</v>
      </c>
      <c r="L18" s="47">
        <v>0.71799999999999997</v>
      </c>
      <c r="M18" s="47">
        <v>4.8460000000000001</v>
      </c>
      <c r="N18" s="47">
        <v>5.085</v>
      </c>
      <c r="O18" s="47">
        <v>0</v>
      </c>
      <c r="P18" s="48">
        <v>14.491</v>
      </c>
      <c r="Q18" s="71" t="s">
        <v>235</v>
      </c>
    </row>
    <row r="19" spans="1:17" ht="14.45" customHeight="1" x14ac:dyDescent="0.2">
      <c r="A19" s="15" t="s">
        <v>33</v>
      </c>
      <c r="B19" s="46">
        <v>73.022759699999995</v>
      </c>
      <c r="C19" s="47">
        <v>6.0852299749999998</v>
      </c>
      <c r="D19" s="47">
        <v>6.5282099999999996</v>
      </c>
      <c r="E19" s="47">
        <v>6.0741400000000008</v>
      </c>
      <c r="F19" s="47">
        <v>5.8683100000000001</v>
      </c>
      <c r="G19" s="47">
        <v>6.0487000000000002</v>
      </c>
      <c r="H19" s="47">
        <v>6.1653100000000007</v>
      </c>
      <c r="I19" s="47">
        <v>1.4649000000000001</v>
      </c>
      <c r="J19" s="47">
        <v>5.4348700000000001</v>
      </c>
      <c r="K19" s="47">
        <v>6.2286700000000002</v>
      </c>
      <c r="L19" s="47">
        <v>5.1307700000000001</v>
      </c>
      <c r="M19" s="47">
        <v>5.33657</v>
      </c>
      <c r="N19" s="47">
        <v>5.17605</v>
      </c>
      <c r="O19" s="47">
        <v>0</v>
      </c>
      <c r="P19" s="48">
        <v>59.456500000000005</v>
      </c>
      <c r="Q19" s="71">
        <v>0.88823863450392671</v>
      </c>
    </row>
    <row r="20" spans="1:17" ht="14.45" customHeight="1" x14ac:dyDescent="0.2">
      <c r="A20" s="15" t="s">
        <v>34</v>
      </c>
      <c r="B20" s="46">
        <v>10407.4204971</v>
      </c>
      <c r="C20" s="47">
        <v>867.28504142500003</v>
      </c>
      <c r="D20" s="47">
        <v>730.45722000000001</v>
      </c>
      <c r="E20" s="47">
        <v>761.67721999999992</v>
      </c>
      <c r="F20" s="47">
        <v>741.13607999999999</v>
      </c>
      <c r="G20" s="47">
        <v>1685.87997</v>
      </c>
      <c r="H20" s="47">
        <v>749.97881999999993</v>
      </c>
      <c r="I20" s="47">
        <v>763.98993000000007</v>
      </c>
      <c r="J20" s="47">
        <v>1079.8577600000001</v>
      </c>
      <c r="K20" s="47">
        <v>830.06281999999999</v>
      </c>
      <c r="L20" s="47">
        <v>737.36913000000004</v>
      </c>
      <c r="M20" s="47">
        <v>745.17739000000006</v>
      </c>
      <c r="N20" s="47">
        <v>973.54906999999992</v>
      </c>
      <c r="O20" s="47">
        <v>0</v>
      </c>
      <c r="P20" s="48">
        <v>9799.135409999999</v>
      </c>
      <c r="Q20" s="71">
        <v>1.0271484566994205</v>
      </c>
    </row>
    <row r="21" spans="1:17" ht="14.45" customHeight="1" x14ac:dyDescent="0.2">
      <c r="A21" s="16" t="s">
        <v>35</v>
      </c>
      <c r="B21" s="46">
        <v>43.869981600000003</v>
      </c>
      <c r="C21" s="47">
        <v>3.6558318000000001</v>
      </c>
      <c r="D21" s="47">
        <v>3.6545999999999998</v>
      </c>
      <c r="E21" s="47">
        <v>3.6546500000000002</v>
      </c>
      <c r="F21" s="47">
        <v>3.6546500000000002</v>
      </c>
      <c r="G21" s="47">
        <v>3.83921</v>
      </c>
      <c r="H21" s="47">
        <v>3.8597199999999998</v>
      </c>
      <c r="I21" s="47">
        <v>4.0237800000000004</v>
      </c>
      <c r="J21" s="47">
        <v>4.0283299999999995</v>
      </c>
      <c r="K21" s="47">
        <v>4.0283299999999995</v>
      </c>
      <c r="L21" s="47">
        <v>3.8344</v>
      </c>
      <c r="M21" s="47">
        <v>3.8344</v>
      </c>
      <c r="N21" s="47">
        <v>3.7312699999999999</v>
      </c>
      <c r="O21" s="47">
        <v>0</v>
      </c>
      <c r="P21" s="48">
        <v>42.143340000000009</v>
      </c>
      <c r="Q21" s="71">
        <v>1.0479729202182464</v>
      </c>
    </row>
    <row r="22" spans="1:17" ht="14.45" customHeight="1" x14ac:dyDescent="0.2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-9.68</v>
      </c>
      <c r="N22" s="47">
        <v>14.348000000000001</v>
      </c>
      <c r="O22" s="47">
        <v>0</v>
      </c>
      <c r="P22" s="48">
        <v>4.668000000000001</v>
      </c>
      <c r="Q22" s="71" t="s">
        <v>235</v>
      </c>
    </row>
    <row r="23" spans="1:17" ht="14.45" customHeight="1" x14ac:dyDescent="0.2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235</v>
      </c>
    </row>
    <row r="24" spans="1:17" ht="14.45" customHeight="1" x14ac:dyDescent="0.2">
      <c r="A24" s="16" t="s">
        <v>38</v>
      </c>
      <c r="B24" s="46">
        <v>0</v>
      </c>
      <c r="C24" s="47">
        <v>0</v>
      </c>
      <c r="D24" s="47">
        <v>1.2000000000000455</v>
      </c>
      <c r="E24" s="47">
        <v>15.490000000000123</v>
      </c>
      <c r="F24" s="47">
        <v>7.5000000000001137</v>
      </c>
      <c r="G24" s="47">
        <v>0</v>
      </c>
      <c r="H24" s="47">
        <v>16.100000000000023</v>
      </c>
      <c r="I24" s="47">
        <v>2.0999999999999091</v>
      </c>
      <c r="J24" s="47">
        <v>0</v>
      </c>
      <c r="K24" s="47">
        <v>0.90000000000009095</v>
      </c>
      <c r="L24" s="47">
        <v>9.3000000000000682</v>
      </c>
      <c r="M24" s="47">
        <v>13.25</v>
      </c>
      <c r="N24" s="47">
        <v>9.3472900000001573</v>
      </c>
      <c r="O24" s="47">
        <v>0</v>
      </c>
      <c r="P24" s="48">
        <v>75.18729000000053</v>
      </c>
      <c r="Q24" s="71" t="s">
        <v>235</v>
      </c>
    </row>
    <row r="25" spans="1:17" ht="14.45" customHeight="1" x14ac:dyDescent="0.2">
      <c r="A25" s="17" t="s">
        <v>39</v>
      </c>
      <c r="B25" s="49">
        <v>10756.7785114</v>
      </c>
      <c r="C25" s="50">
        <v>896.39820928333336</v>
      </c>
      <c r="D25" s="50">
        <v>757.98863000000006</v>
      </c>
      <c r="E25" s="50">
        <v>798.25026000000003</v>
      </c>
      <c r="F25" s="50">
        <v>771.41804000000002</v>
      </c>
      <c r="G25" s="50">
        <v>1704.2905800000001</v>
      </c>
      <c r="H25" s="50">
        <v>786.60438999999997</v>
      </c>
      <c r="I25" s="50">
        <v>777.21420000000001</v>
      </c>
      <c r="J25" s="50">
        <v>1095.2293200000001</v>
      </c>
      <c r="K25" s="50">
        <v>856.17141000000004</v>
      </c>
      <c r="L25" s="50">
        <v>762.81604000000004</v>
      </c>
      <c r="M25" s="50">
        <v>773.47403000000008</v>
      </c>
      <c r="N25" s="50">
        <v>1049.50116</v>
      </c>
      <c r="O25" s="50">
        <v>0</v>
      </c>
      <c r="P25" s="51">
        <v>10132.958060000001</v>
      </c>
      <c r="Q25" s="72">
        <v>1.0276437368064617</v>
      </c>
    </row>
    <row r="26" spans="1:17" ht="14.45" customHeight="1" x14ac:dyDescent="0.2">
      <c r="A26" s="15" t="s">
        <v>40</v>
      </c>
      <c r="B26" s="46">
        <v>0</v>
      </c>
      <c r="C26" s="47">
        <v>0</v>
      </c>
      <c r="D26" s="47">
        <v>91.751979999999989</v>
      </c>
      <c r="E26" s="47">
        <v>78.829809999999995</v>
      </c>
      <c r="F26" s="47">
        <v>88.290329999999997</v>
      </c>
      <c r="G26" s="47">
        <v>119.59934</v>
      </c>
      <c r="H26" s="47">
        <v>78.472220000000007</v>
      </c>
      <c r="I26" s="47">
        <v>102.39041</v>
      </c>
      <c r="J26" s="47">
        <v>361.38246999999996</v>
      </c>
      <c r="K26" s="47">
        <v>83.806669999999997</v>
      </c>
      <c r="L26" s="47">
        <v>88.25806</v>
      </c>
      <c r="M26" s="47">
        <v>149.35269</v>
      </c>
      <c r="N26" s="47">
        <v>96.578249999999997</v>
      </c>
      <c r="O26" s="47">
        <v>0</v>
      </c>
      <c r="P26" s="48">
        <v>1338.7122299999999</v>
      </c>
      <c r="Q26" s="71" t="s">
        <v>235</v>
      </c>
    </row>
    <row r="27" spans="1:17" ht="14.45" customHeight="1" x14ac:dyDescent="0.2">
      <c r="A27" s="18" t="s">
        <v>41</v>
      </c>
      <c r="B27" s="49">
        <v>10756.7785114</v>
      </c>
      <c r="C27" s="50">
        <v>896.39820928333336</v>
      </c>
      <c r="D27" s="50">
        <v>849.74061000000006</v>
      </c>
      <c r="E27" s="50">
        <v>877.08006999999998</v>
      </c>
      <c r="F27" s="50">
        <v>859.70837000000006</v>
      </c>
      <c r="G27" s="50">
        <v>1823.8899200000001</v>
      </c>
      <c r="H27" s="50">
        <v>865.07660999999996</v>
      </c>
      <c r="I27" s="50">
        <v>879.60460999999998</v>
      </c>
      <c r="J27" s="50">
        <v>1456.6117900000002</v>
      </c>
      <c r="K27" s="50">
        <v>939.97808000000009</v>
      </c>
      <c r="L27" s="50">
        <v>851.07410000000004</v>
      </c>
      <c r="M27" s="50">
        <v>922.82672000000002</v>
      </c>
      <c r="N27" s="50">
        <v>1146.0794100000001</v>
      </c>
      <c r="O27" s="50">
        <v>0</v>
      </c>
      <c r="P27" s="51">
        <v>11471.67029</v>
      </c>
      <c r="Q27" s="72">
        <v>1.1634105316949537</v>
      </c>
    </row>
    <row r="28" spans="1:17" ht="14.45" customHeight="1" x14ac:dyDescent="0.2">
      <c r="A28" s="16" t="s">
        <v>42</v>
      </c>
      <c r="B28" s="46">
        <v>0.87227860000000002</v>
      </c>
      <c r="C28" s="47">
        <v>7.268988333333333E-2</v>
      </c>
      <c r="D28" s="47">
        <v>0</v>
      </c>
      <c r="E28" s="47">
        <v>0</v>
      </c>
      <c r="F28" s="47">
        <v>5.7458500000000008</v>
      </c>
      <c r="G28" s="47">
        <v>0</v>
      </c>
      <c r="H28" s="47">
        <v>3.3781999999999996</v>
      </c>
      <c r="I28" s="47">
        <v>0.16600000000000001</v>
      </c>
      <c r="J28" s="47">
        <v>2.0215999999999998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11.31165</v>
      </c>
      <c r="Q28" s="71">
        <v>14.146835447048476</v>
      </c>
    </row>
    <row r="29" spans="1:17" ht="14.45" customHeight="1" x14ac:dyDescent="0.2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235</v>
      </c>
    </row>
    <row r="30" spans="1:17" ht="14.45" customHeight="1" x14ac:dyDescent="0.2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 t="s">
        <v>235</v>
      </c>
    </row>
    <row r="31" spans="1:17" ht="14.45" customHeight="1" thickBot="1" x14ac:dyDescent="0.2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235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212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4348A79C-0F9B-4EA0-8686-D74F2C296D0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3" s="55" customFormat="1" ht="14.45" customHeight="1" thickBot="1" x14ac:dyDescent="0.25">
      <c r="A2" s="199" t="s">
        <v>234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3" ht="14.45" customHeight="1" x14ac:dyDescent="0.2">
      <c r="A4" s="61"/>
      <c r="B4" s="315"/>
      <c r="C4" s="316"/>
      <c r="D4" s="316"/>
      <c r="E4" s="316"/>
      <c r="F4" s="319" t="s">
        <v>228</v>
      </c>
      <c r="G4" s="321" t="s">
        <v>50</v>
      </c>
      <c r="H4" s="115" t="s">
        <v>117</v>
      </c>
      <c r="I4" s="319" t="s">
        <v>51</v>
      </c>
      <c r="J4" s="321" t="s">
        <v>226</v>
      </c>
      <c r="K4" s="322" t="s">
        <v>225</v>
      </c>
    </row>
    <row r="5" spans="1:13" ht="39" thickBot="1" x14ac:dyDescent="0.25">
      <c r="A5" s="62"/>
      <c r="B5" s="24" t="s">
        <v>232</v>
      </c>
      <c r="C5" s="25" t="s">
        <v>231</v>
      </c>
      <c r="D5" s="26" t="s">
        <v>230</v>
      </c>
      <c r="E5" s="26" t="s">
        <v>229</v>
      </c>
      <c r="F5" s="320"/>
      <c r="G5" s="320"/>
      <c r="H5" s="25" t="s">
        <v>227</v>
      </c>
      <c r="I5" s="320"/>
      <c r="J5" s="320"/>
      <c r="K5" s="323"/>
    </row>
    <row r="6" spans="1:13" ht="14.45" customHeight="1" x14ac:dyDescent="0.2">
      <c r="A6" s="407" t="s">
        <v>52</v>
      </c>
      <c r="B6" s="403">
        <v>-9654.9576464000002</v>
      </c>
      <c r="C6" s="404">
        <v>4788.3670300000003</v>
      </c>
      <c r="D6" s="404">
        <v>14443.3246764</v>
      </c>
      <c r="E6" s="405">
        <v>-0.49594904559580505</v>
      </c>
      <c r="F6" s="403">
        <v>3502.4127906999997</v>
      </c>
      <c r="G6" s="404">
        <v>3210.5450581416667</v>
      </c>
      <c r="H6" s="404">
        <v>436.37803000000002</v>
      </c>
      <c r="I6" s="404">
        <v>5448.8599599999998</v>
      </c>
      <c r="J6" s="404">
        <v>2238.3149018583331</v>
      </c>
      <c r="K6" s="406">
        <v>1.5557446496507852</v>
      </c>
      <c r="L6" s="123"/>
      <c r="M6" s="402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07" t="s">
        <v>237</v>
      </c>
      <c r="B7" s="403">
        <v>9677.4985403999999</v>
      </c>
      <c r="C7" s="404">
        <v>10524.472599999999</v>
      </c>
      <c r="D7" s="404">
        <v>846.97405959999924</v>
      </c>
      <c r="E7" s="405">
        <v>1.087519936692751</v>
      </c>
      <c r="F7" s="403">
        <v>10756.7785114</v>
      </c>
      <c r="G7" s="404">
        <v>9860.3803021166677</v>
      </c>
      <c r="H7" s="404">
        <v>1049.50116</v>
      </c>
      <c r="I7" s="404">
        <v>10132.958060000001</v>
      </c>
      <c r="J7" s="404">
        <v>272.57775788333311</v>
      </c>
      <c r="K7" s="406">
        <v>0.94200675873925677</v>
      </c>
      <c r="L7" s="123"/>
      <c r="M7" s="402" t="str">
        <f t="shared" si="0"/>
        <v/>
      </c>
    </row>
    <row r="8" spans="1:13" ht="14.45" customHeight="1" x14ac:dyDescent="0.2">
      <c r="A8" s="407" t="s">
        <v>238</v>
      </c>
      <c r="B8" s="403">
        <v>169.2534124</v>
      </c>
      <c r="C8" s="404">
        <v>212.24441000000002</v>
      </c>
      <c r="D8" s="404">
        <v>42.990997600000014</v>
      </c>
      <c r="E8" s="405">
        <v>1.2540037272536551</v>
      </c>
      <c r="F8" s="403">
        <v>211.27654029999999</v>
      </c>
      <c r="G8" s="404">
        <v>193.67016194166666</v>
      </c>
      <c r="H8" s="404">
        <v>37.463099999999997</v>
      </c>
      <c r="I8" s="404">
        <v>134.67579999999998</v>
      </c>
      <c r="J8" s="404">
        <v>-58.994361941666682</v>
      </c>
      <c r="K8" s="406">
        <v>0.63743849557915155</v>
      </c>
      <c r="L8" s="123"/>
      <c r="M8" s="402" t="str">
        <f t="shared" si="0"/>
        <v/>
      </c>
    </row>
    <row r="9" spans="1:13" ht="14.45" customHeight="1" x14ac:dyDescent="0.2">
      <c r="A9" s="407" t="s">
        <v>239</v>
      </c>
      <c r="B9" s="403">
        <v>78.121217200000004</v>
      </c>
      <c r="C9" s="404">
        <v>123.18341000000001</v>
      </c>
      <c r="D9" s="404">
        <v>45.062192800000005</v>
      </c>
      <c r="E9" s="405">
        <v>1.5768239975656704</v>
      </c>
      <c r="F9" s="403">
        <v>118.56676519999999</v>
      </c>
      <c r="G9" s="404">
        <v>108.68620143333334</v>
      </c>
      <c r="H9" s="404">
        <v>29.047009999999997</v>
      </c>
      <c r="I9" s="404">
        <v>54.436709999999998</v>
      </c>
      <c r="J9" s="404">
        <v>-54.24949143333334</v>
      </c>
      <c r="K9" s="406">
        <v>0.45912284026788985</v>
      </c>
      <c r="L9" s="123"/>
      <c r="M9" s="402" t="str">
        <f t="shared" si="0"/>
        <v/>
      </c>
    </row>
    <row r="10" spans="1:13" ht="14.45" customHeight="1" x14ac:dyDescent="0.2">
      <c r="A10" s="407" t="s">
        <v>240</v>
      </c>
      <c r="B10" s="403">
        <v>0</v>
      </c>
      <c r="C10" s="404">
        <v>-5.0000000000000001E-4</v>
      </c>
      <c r="D10" s="404">
        <v>-5.0000000000000001E-4</v>
      </c>
      <c r="E10" s="405">
        <v>0</v>
      </c>
      <c r="F10" s="403">
        <v>0</v>
      </c>
      <c r="G10" s="404">
        <v>0</v>
      </c>
      <c r="H10" s="404">
        <v>0</v>
      </c>
      <c r="I10" s="404">
        <v>0</v>
      </c>
      <c r="J10" s="404">
        <v>0</v>
      </c>
      <c r="K10" s="406">
        <v>0</v>
      </c>
      <c r="L10" s="123"/>
      <c r="M10" s="402" t="str">
        <f t="shared" si="0"/>
        <v>X</v>
      </c>
    </row>
    <row r="11" spans="1:13" ht="14.45" customHeight="1" x14ac:dyDescent="0.2">
      <c r="A11" s="407" t="s">
        <v>241</v>
      </c>
      <c r="B11" s="403">
        <v>0</v>
      </c>
      <c r="C11" s="404">
        <v>-5.0000000000000001E-4</v>
      </c>
      <c r="D11" s="404">
        <v>-5.0000000000000001E-4</v>
      </c>
      <c r="E11" s="405">
        <v>0</v>
      </c>
      <c r="F11" s="403">
        <v>0</v>
      </c>
      <c r="G11" s="404">
        <v>0</v>
      </c>
      <c r="H11" s="404">
        <v>0</v>
      </c>
      <c r="I11" s="404">
        <v>0</v>
      </c>
      <c r="J11" s="404">
        <v>0</v>
      </c>
      <c r="K11" s="406">
        <v>0</v>
      </c>
      <c r="L11" s="123"/>
      <c r="M11" s="402" t="str">
        <f t="shared" si="0"/>
        <v/>
      </c>
    </row>
    <row r="12" spans="1:13" ht="14.45" customHeight="1" x14ac:dyDescent="0.2">
      <c r="A12" s="407" t="s">
        <v>242</v>
      </c>
      <c r="B12" s="403">
        <v>0.99999959999999999</v>
      </c>
      <c r="C12" s="404">
        <v>0</v>
      </c>
      <c r="D12" s="404">
        <v>-0.99999959999999999</v>
      </c>
      <c r="E12" s="405">
        <v>0</v>
      </c>
      <c r="F12" s="403">
        <v>0.99999959999999999</v>
      </c>
      <c r="G12" s="404">
        <v>0.91666629999999993</v>
      </c>
      <c r="H12" s="404">
        <v>0</v>
      </c>
      <c r="I12" s="404">
        <v>0.31181999999999999</v>
      </c>
      <c r="J12" s="404">
        <v>-0.60484629999999995</v>
      </c>
      <c r="K12" s="406">
        <v>0.31182012472804987</v>
      </c>
      <c r="L12" s="123"/>
      <c r="M12" s="402" t="str">
        <f t="shared" si="0"/>
        <v>X</v>
      </c>
    </row>
    <row r="13" spans="1:13" ht="14.45" customHeight="1" x14ac:dyDescent="0.2">
      <c r="A13" s="407" t="s">
        <v>243</v>
      </c>
      <c r="B13" s="403">
        <v>0.99999959999999999</v>
      </c>
      <c r="C13" s="404">
        <v>0</v>
      </c>
      <c r="D13" s="404">
        <v>-0.99999959999999999</v>
      </c>
      <c r="E13" s="405">
        <v>0</v>
      </c>
      <c r="F13" s="403">
        <v>0.99999959999999999</v>
      </c>
      <c r="G13" s="404">
        <v>0.91666629999999993</v>
      </c>
      <c r="H13" s="404">
        <v>0</v>
      </c>
      <c r="I13" s="404">
        <v>0.31181999999999999</v>
      </c>
      <c r="J13" s="404">
        <v>-0.60484629999999995</v>
      </c>
      <c r="K13" s="406">
        <v>0.31182012472804987</v>
      </c>
      <c r="L13" s="123"/>
      <c r="M13" s="402" t="str">
        <f t="shared" si="0"/>
        <v/>
      </c>
    </row>
    <row r="14" spans="1:13" ht="14.45" customHeight="1" x14ac:dyDescent="0.2">
      <c r="A14" s="407" t="s">
        <v>244</v>
      </c>
      <c r="B14" s="403">
        <v>0</v>
      </c>
      <c r="C14" s="404">
        <v>0</v>
      </c>
      <c r="D14" s="404">
        <v>0</v>
      </c>
      <c r="E14" s="405">
        <v>0</v>
      </c>
      <c r="F14" s="403">
        <v>0</v>
      </c>
      <c r="G14" s="404">
        <v>0</v>
      </c>
      <c r="H14" s="404">
        <v>0</v>
      </c>
      <c r="I14" s="404">
        <v>0.23583000000000001</v>
      </c>
      <c r="J14" s="404">
        <v>0.23583000000000001</v>
      </c>
      <c r="K14" s="406">
        <v>0</v>
      </c>
      <c r="L14" s="123"/>
      <c r="M14" s="402" t="str">
        <f t="shared" si="0"/>
        <v>X</v>
      </c>
    </row>
    <row r="15" spans="1:13" ht="14.45" customHeight="1" x14ac:dyDescent="0.2">
      <c r="A15" s="407" t="s">
        <v>245</v>
      </c>
      <c r="B15" s="403">
        <v>0</v>
      </c>
      <c r="C15" s="404">
        <v>0</v>
      </c>
      <c r="D15" s="404">
        <v>0</v>
      </c>
      <c r="E15" s="405">
        <v>0</v>
      </c>
      <c r="F15" s="403">
        <v>0</v>
      </c>
      <c r="G15" s="404">
        <v>0</v>
      </c>
      <c r="H15" s="404">
        <v>0</v>
      </c>
      <c r="I15" s="404">
        <v>0.12326000000000001</v>
      </c>
      <c r="J15" s="404">
        <v>0.12326000000000001</v>
      </c>
      <c r="K15" s="406">
        <v>0</v>
      </c>
      <c r="L15" s="123"/>
      <c r="M15" s="402" t="str">
        <f t="shared" si="0"/>
        <v/>
      </c>
    </row>
    <row r="16" spans="1:13" ht="14.45" customHeight="1" x14ac:dyDescent="0.2">
      <c r="A16" s="407" t="s">
        <v>246</v>
      </c>
      <c r="B16" s="403">
        <v>0</v>
      </c>
      <c r="C16" s="404">
        <v>0</v>
      </c>
      <c r="D16" s="404">
        <v>0</v>
      </c>
      <c r="E16" s="405">
        <v>0</v>
      </c>
      <c r="F16" s="403">
        <v>0</v>
      </c>
      <c r="G16" s="404">
        <v>0</v>
      </c>
      <c r="H16" s="404">
        <v>0</v>
      </c>
      <c r="I16" s="404">
        <v>0.11256999999999999</v>
      </c>
      <c r="J16" s="404">
        <v>0.11256999999999999</v>
      </c>
      <c r="K16" s="406">
        <v>0</v>
      </c>
      <c r="L16" s="123"/>
      <c r="M16" s="402" t="str">
        <f t="shared" si="0"/>
        <v/>
      </c>
    </row>
    <row r="17" spans="1:13" ht="14.45" customHeight="1" x14ac:dyDescent="0.2">
      <c r="A17" s="407" t="s">
        <v>247</v>
      </c>
      <c r="B17" s="403">
        <v>77.121217600000008</v>
      </c>
      <c r="C17" s="404">
        <v>80.612289999999987</v>
      </c>
      <c r="D17" s="404">
        <v>3.4910723999999789</v>
      </c>
      <c r="E17" s="405">
        <v>1.045267340281204</v>
      </c>
      <c r="F17" s="403">
        <v>78.566765599999997</v>
      </c>
      <c r="G17" s="404">
        <v>72.019535133333321</v>
      </c>
      <c r="H17" s="404">
        <v>27.943009999999997</v>
      </c>
      <c r="I17" s="404">
        <v>39.775199999999998</v>
      </c>
      <c r="J17" s="404">
        <v>-32.244335133333323</v>
      </c>
      <c r="K17" s="406">
        <v>0.50625986313989235</v>
      </c>
      <c r="L17" s="123"/>
      <c r="M17" s="402" t="str">
        <f t="shared" si="0"/>
        <v>X</v>
      </c>
    </row>
    <row r="18" spans="1:13" ht="14.45" customHeight="1" x14ac:dyDescent="0.2">
      <c r="A18" s="407" t="s">
        <v>248</v>
      </c>
      <c r="B18" s="403">
        <v>0</v>
      </c>
      <c r="C18" s="404">
        <v>0</v>
      </c>
      <c r="D18" s="404">
        <v>0</v>
      </c>
      <c r="E18" s="405">
        <v>0</v>
      </c>
      <c r="F18" s="403">
        <v>0</v>
      </c>
      <c r="G18" s="404">
        <v>0</v>
      </c>
      <c r="H18" s="404">
        <v>0</v>
      </c>
      <c r="I18" s="404">
        <v>1.19669</v>
      </c>
      <c r="J18" s="404">
        <v>1.19669</v>
      </c>
      <c r="K18" s="406">
        <v>0</v>
      </c>
      <c r="L18" s="123"/>
      <c r="M18" s="402" t="str">
        <f t="shared" si="0"/>
        <v/>
      </c>
    </row>
    <row r="19" spans="1:13" ht="14.45" customHeight="1" x14ac:dyDescent="0.2">
      <c r="A19" s="407" t="s">
        <v>249</v>
      </c>
      <c r="B19" s="403">
        <v>2.0000000999999998</v>
      </c>
      <c r="C19" s="404">
        <v>1.9833900000000002</v>
      </c>
      <c r="D19" s="404">
        <v>-1.6610099999999628E-2</v>
      </c>
      <c r="E19" s="405">
        <v>0.99169495041525269</v>
      </c>
      <c r="F19" s="403">
        <v>2.0000000999999998</v>
      </c>
      <c r="G19" s="404">
        <v>1.8333334249999997</v>
      </c>
      <c r="H19" s="404">
        <v>1.3556300000000001</v>
      </c>
      <c r="I19" s="404">
        <v>1.6673099999999998</v>
      </c>
      <c r="J19" s="404">
        <v>-0.16602342499999989</v>
      </c>
      <c r="K19" s="406">
        <v>0.83365495831725211</v>
      </c>
      <c r="L19" s="123"/>
      <c r="M19" s="402" t="str">
        <f t="shared" si="0"/>
        <v/>
      </c>
    </row>
    <row r="20" spans="1:13" ht="14.45" customHeight="1" x14ac:dyDescent="0.2">
      <c r="A20" s="407" t="s">
        <v>250</v>
      </c>
      <c r="B20" s="403">
        <v>2.0000003999999998</v>
      </c>
      <c r="C20" s="404">
        <v>6.8162799999999999</v>
      </c>
      <c r="D20" s="404">
        <v>4.8162795999999997</v>
      </c>
      <c r="E20" s="405">
        <v>3.4081393183721365</v>
      </c>
      <c r="F20" s="403">
        <v>2.0000003999999998</v>
      </c>
      <c r="G20" s="404">
        <v>1.8333336999999996</v>
      </c>
      <c r="H20" s="404">
        <v>0.28555999999999998</v>
      </c>
      <c r="I20" s="404">
        <v>2.29331</v>
      </c>
      <c r="J20" s="404">
        <v>0.45997630000000034</v>
      </c>
      <c r="K20" s="406">
        <v>1.146654770669046</v>
      </c>
      <c r="L20" s="123"/>
      <c r="M20" s="402" t="str">
        <f t="shared" si="0"/>
        <v/>
      </c>
    </row>
    <row r="21" spans="1:13" ht="14.45" customHeight="1" x14ac:dyDescent="0.2">
      <c r="A21" s="407" t="s">
        <v>251</v>
      </c>
      <c r="B21" s="403">
        <v>65</v>
      </c>
      <c r="C21" s="404">
        <v>64.555300000000003</v>
      </c>
      <c r="D21" s="404">
        <v>-0.44469999999999743</v>
      </c>
      <c r="E21" s="405">
        <v>0.99315846153846155</v>
      </c>
      <c r="F21" s="403">
        <v>65</v>
      </c>
      <c r="G21" s="404">
        <v>59.583333333333336</v>
      </c>
      <c r="H21" s="404">
        <v>24.526119999999999</v>
      </c>
      <c r="I21" s="404">
        <v>28.310179999999999</v>
      </c>
      <c r="J21" s="404">
        <v>-31.273153333333337</v>
      </c>
      <c r="K21" s="406">
        <v>0.43554123076923074</v>
      </c>
      <c r="L21" s="123"/>
      <c r="M21" s="402" t="str">
        <f t="shared" si="0"/>
        <v/>
      </c>
    </row>
    <row r="22" spans="1:13" ht="14.45" customHeight="1" x14ac:dyDescent="0.2">
      <c r="A22" s="407" t="s">
        <v>252</v>
      </c>
      <c r="B22" s="403">
        <v>0</v>
      </c>
      <c r="C22" s="404">
        <v>0.46015</v>
      </c>
      <c r="D22" s="404">
        <v>0.46015</v>
      </c>
      <c r="E22" s="405">
        <v>0</v>
      </c>
      <c r="F22" s="403">
        <v>0</v>
      </c>
      <c r="G22" s="404">
        <v>0</v>
      </c>
      <c r="H22" s="404">
        <v>0</v>
      </c>
      <c r="I22" s="404">
        <v>0.187</v>
      </c>
      <c r="J22" s="404">
        <v>0.187</v>
      </c>
      <c r="K22" s="406">
        <v>0</v>
      </c>
      <c r="L22" s="123"/>
      <c r="M22" s="402" t="str">
        <f t="shared" si="0"/>
        <v/>
      </c>
    </row>
    <row r="23" spans="1:13" ht="14.45" customHeight="1" x14ac:dyDescent="0.2">
      <c r="A23" s="407" t="s">
        <v>253</v>
      </c>
      <c r="B23" s="403">
        <v>3.1212170000000001</v>
      </c>
      <c r="C23" s="404">
        <v>2.2687499999999998</v>
      </c>
      <c r="D23" s="404">
        <v>-0.85246700000000031</v>
      </c>
      <c r="E23" s="405">
        <v>0.7268799317702036</v>
      </c>
      <c r="F23" s="403">
        <v>4.5667650000000002</v>
      </c>
      <c r="G23" s="404">
        <v>4.1862012500000008</v>
      </c>
      <c r="H23" s="404">
        <v>0</v>
      </c>
      <c r="I23" s="404">
        <v>1.2039500000000001</v>
      </c>
      <c r="J23" s="404">
        <v>-2.9822512500000009</v>
      </c>
      <c r="K23" s="406">
        <v>0.26363300936220718</v>
      </c>
      <c r="L23" s="123"/>
      <c r="M23" s="402" t="str">
        <f t="shared" si="0"/>
        <v/>
      </c>
    </row>
    <row r="24" spans="1:13" ht="14.45" customHeight="1" x14ac:dyDescent="0.2">
      <c r="A24" s="407" t="s">
        <v>254</v>
      </c>
      <c r="B24" s="403">
        <v>0</v>
      </c>
      <c r="C24" s="404">
        <v>0</v>
      </c>
      <c r="D24" s="404">
        <v>0</v>
      </c>
      <c r="E24" s="405">
        <v>0</v>
      </c>
      <c r="F24" s="403">
        <v>0</v>
      </c>
      <c r="G24" s="404">
        <v>0</v>
      </c>
      <c r="H24" s="404">
        <v>0</v>
      </c>
      <c r="I24" s="404">
        <v>1.704</v>
      </c>
      <c r="J24" s="404">
        <v>1.704</v>
      </c>
      <c r="K24" s="406">
        <v>0</v>
      </c>
      <c r="L24" s="123"/>
      <c r="M24" s="402" t="str">
        <f t="shared" si="0"/>
        <v/>
      </c>
    </row>
    <row r="25" spans="1:13" ht="14.45" customHeight="1" x14ac:dyDescent="0.2">
      <c r="A25" s="407" t="s">
        <v>255</v>
      </c>
      <c r="B25" s="403">
        <v>5.0000001000000003</v>
      </c>
      <c r="C25" s="404">
        <v>4.5284199999999997</v>
      </c>
      <c r="D25" s="404">
        <v>-0.47158010000000061</v>
      </c>
      <c r="E25" s="405">
        <v>0.90568398188632027</v>
      </c>
      <c r="F25" s="403">
        <v>5.0000001000000003</v>
      </c>
      <c r="G25" s="404">
        <v>4.5833334250000002</v>
      </c>
      <c r="H25" s="404">
        <v>1.7757000000000001</v>
      </c>
      <c r="I25" s="404">
        <v>3.2127600000000003</v>
      </c>
      <c r="J25" s="404">
        <v>-1.3705734249999999</v>
      </c>
      <c r="K25" s="406">
        <v>0.64255198714896022</v>
      </c>
      <c r="L25" s="123"/>
      <c r="M25" s="402" t="str">
        <f t="shared" si="0"/>
        <v/>
      </c>
    </row>
    <row r="26" spans="1:13" ht="14.45" customHeight="1" x14ac:dyDescent="0.2">
      <c r="A26" s="407" t="s">
        <v>256</v>
      </c>
      <c r="B26" s="403">
        <v>0</v>
      </c>
      <c r="C26" s="404">
        <v>1.089</v>
      </c>
      <c r="D26" s="404">
        <v>1.089</v>
      </c>
      <c r="E26" s="405">
        <v>0</v>
      </c>
      <c r="F26" s="403">
        <v>0</v>
      </c>
      <c r="G26" s="404">
        <v>0</v>
      </c>
      <c r="H26" s="404">
        <v>0</v>
      </c>
      <c r="I26" s="404">
        <v>0</v>
      </c>
      <c r="J26" s="404">
        <v>0</v>
      </c>
      <c r="K26" s="406">
        <v>0</v>
      </c>
      <c r="L26" s="123"/>
      <c r="M26" s="402" t="str">
        <f t="shared" si="0"/>
        <v>X</v>
      </c>
    </row>
    <row r="27" spans="1:13" ht="14.45" customHeight="1" x14ac:dyDescent="0.2">
      <c r="A27" s="407" t="s">
        <v>257</v>
      </c>
      <c r="B27" s="403">
        <v>0</v>
      </c>
      <c r="C27" s="404">
        <v>1.089</v>
      </c>
      <c r="D27" s="404">
        <v>1.089</v>
      </c>
      <c r="E27" s="405">
        <v>0</v>
      </c>
      <c r="F27" s="403">
        <v>0</v>
      </c>
      <c r="G27" s="404">
        <v>0</v>
      </c>
      <c r="H27" s="404">
        <v>0</v>
      </c>
      <c r="I27" s="404">
        <v>0</v>
      </c>
      <c r="J27" s="404">
        <v>0</v>
      </c>
      <c r="K27" s="406">
        <v>0</v>
      </c>
      <c r="L27" s="123"/>
      <c r="M27" s="402" t="str">
        <f t="shared" si="0"/>
        <v/>
      </c>
    </row>
    <row r="28" spans="1:13" ht="14.45" customHeight="1" x14ac:dyDescent="0.2">
      <c r="A28" s="407" t="s">
        <v>258</v>
      </c>
      <c r="B28" s="403">
        <v>0</v>
      </c>
      <c r="C28" s="404">
        <v>41.350619999999999</v>
      </c>
      <c r="D28" s="404">
        <v>41.350619999999999</v>
      </c>
      <c r="E28" s="405">
        <v>0</v>
      </c>
      <c r="F28" s="403">
        <v>39</v>
      </c>
      <c r="G28" s="404">
        <v>35.75</v>
      </c>
      <c r="H28" s="404">
        <v>1.1040000000000001</v>
      </c>
      <c r="I28" s="404">
        <v>13.523860000000001</v>
      </c>
      <c r="J28" s="404">
        <v>-22.226140000000001</v>
      </c>
      <c r="K28" s="406">
        <v>0.34676564102564106</v>
      </c>
      <c r="L28" s="123"/>
      <c r="M28" s="402" t="str">
        <f t="shared" si="0"/>
        <v>X</v>
      </c>
    </row>
    <row r="29" spans="1:13" ht="14.45" customHeight="1" x14ac:dyDescent="0.2">
      <c r="A29" s="407" t="s">
        <v>259</v>
      </c>
      <c r="B29" s="403">
        <v>0</v>
      </c>
      <c r="C29" s="404">
        <v>0.61468</v>
      </c>
      <c r="D29" s="404">
        <v>0.61468</v>
      </c>
      <c r="E29" s="405">
        <v>0</v>
      </c>
      <c r="F29" s="403">
        <v>0</v>
      </c>
      <c r="G29" s="404">
        <v>0</v>
      </c>
      <c r="H29" s="404">
        <v>0</v>
      </c>
      <c r="I29" s="404">
        <v>1.8730799999999999</v>
      </c>
      <c r="J29" s="404">
        <v>1.8730799999999999</v>
      </c>
      <c r="K29" s="406">
        <v>0</v>
      </c>
      <c r="L29" s="123"/>
      <c r="M29" s="402" t="str">
        <f t="shared" si="0"/>
        <v/>
      </c>
    </row>
    <row r="30" spans="1:13" ht="14.45" customHeight="1" x14ac:dyDescent="0.2">
      <c r="A30" s="407" t="s">
        <v>260</v>
      </c>
      <c r="B30" s="403">
        <v>0</v>
      </c>
      <c r="C30" s="404">
        <v>38.577559999999998</v>
      </c>
      <c r="D30" s="404">
        <v>38.577559999999998</v>
      </c>
      <c r="E30" s="405">
        <v>0</v>
      </c>
      <c r="F30" s="403">
        <v>39</v>
      </c>
      <c r="G30" s="404">
        <v>35.75</v>
      </c>
      <c r="H30" s="404">
        <v>1.1040000000000001</v>
      </c>
      <c r="I30" s="404">
        <v>11.650780000000001</v>
      </c>
      <c r="J30" s="404">
        <v>-24.099219999999999</v>
      </c>
      <c r="K30" s="406">
        <v>0.29873794871794873</v>
      </c>
      <c r="L30" s="123"/>
      <c r="M30" s="402" t="str">
        <f t="shared" si="0"/>
        <v/>
      </c>
    </row>
    <row r="31" spans="1:13" ht="14.45" customHeight="1" x14ac:dyDescent="0.2">
      <c r="A31" s="407" t="s">
        <v>261</v>
      </c>
      <c r="B31" s="403">
        <v>0</v>
      </c>
      <c r="C31" s="404">
        <v>1.089</v>
      </c>
      <c r="D31" s="404">
        <v>1.089</v>
      </c>
      <c r="E31" s="405">
        <v>0</v>
      </c>
      <c r="F31" s="403">
        <v>0</v>
      </c>
      <c r="G31" s="404">
        <v>0</v>
      </c>
      <c r="H31" s="404">
        <v>0</v>
      </c>
      <c r="I31" s="404">
        <v>0</v>
      </c>
      <c r="J31" s="404">
        <v>0</v>
      </c>
      <c r="K31" s="406">
        <v>0</v>
      </c>
      <c r="L31" s="123"/>
      <c r="M31" s="402" t="str">
        <f t="shared" si="0"/>
        <v/>
      </c>
    </row>
    <row r="32" spans="1:13" ht="14.45" customHeight="1" x14ac:dyDescent="0.2">
      <c r="A32" s="407" t="s">
        <v>262</v>
      </c>
      <c r="B32" s="403">
        <v>0</v>
      </c>
      <c r="C32" s="404">
        <v>1.0693800000000002</v>
      </c>
      <c r="D32" s="404">
        <v>1.0693800000000002</v>
      </c>
      <c r="E32" s="405">
        <v>0</v>
      </c>
      <c r="F32" s="403">
        <v>0</v>
      </c>
      <c r="G32" s="404">
        <v>0</v>
      </c>
      <c r="H32" s="404">
        <v>0</v>
      </c>
      <c r="I32" s="404">
        <v>0</v>
      </c>
      <c r="J32" s="404">
        <v>0</v>
      </c>
      <c r="K32" s="406">
        <v>0</v>
      </c>
      <c r="L32" s="123"/>
      <c r="M32" s="402" t="str">
        <f t="shared" si="0"/>
        <v/>
      </c>
    </row>
    <row r="33" spans="1:13" ht="14.45" customHeight="1" x14ac:dyDescent="0.2">
      <c r="A33" s="407" t="s">
        <v>263</v>
      </c>
      <c r="B33" s="403">
        <v>0</v>
      </c>
      <c r="C33" s="404">
        <v>0.13200000000000001</v>
      </c>
      <c r="D33" s="404">
        <v>0.13200000000000001</v>
      </c>
      <c r="E33" s="405">
        <v>0</v>
      </c>
      <c r="F33" s="403">
        <v>0</v>
      </c>
      <c r="G33" s="404">
        <v>0</v>
      </c>
      <c r="H33" s="404">
        <v>0</v>
      </c>
      <c r="I33" s="404">
        <v>0.59</v>
      </c>
      <c r="J33" s="404">
        <v>0.59</v>
      </c>
      <c r="K33" s="406">
        <v>0</v>
      </c>
      <c r="L33" s="123"/>
      <c r="M33" s="402" t="str">
        <f t="shared" si="0"/>
        <v>X</v>
      </c>
    </row>
    <row r="34" spans="1:13" ht="14.45" customHeight="1" x14ac:dyDescent="0.2">
      <c r="A34" s="407" t="s">
        <v>264</v>
      </c>
      <c r="B34" s="403">
        <v>0</v>
      </c>
      <c r="C34" s="404">
        <v>0.13200000000000001</v>
      </c>
      <c r="D34" s="404">
        <v>0.13200000000000001</v>
      </c>
      <c r="E34" s="405">
        <v>0</v>
      </c>
      <c r="F34" s="403">
        <v>0</v>
      </c>
      <c r="G34" s="404">
        <v>0</v>
      </c>
      <c r="H34" s="404">
        <v>0</v>
      </c>
      <c r="I34" s="404">
        <v>0.59</v>
      </c>
      <c r="J34" s="404">
        <v>0.59</v>
      </c>
      <c r="K34" s="406">
        <v>0</v>
      </c>
      <c r="L34" s="123"/>
      <c r="M34" s="402" t="str">
        <f t="shared" si="0"/>
        <v/>
      </c>
    </row>
    <row r="35" spans="1:13" ht="14.45" customHeight="1" x14ac:dyDescent="0.2">
      <c r="A35" s="407" t="s">
        <v>265</v>
      </c>
      <c r="B35" s="403">
        <v>91.132195199999998</v>
      </c>
      <c r="C35" s="404">
        <v>89.061000000000007</v>
      </c>
      <c r="D35" s="404">
        <v>-2.0711951999999911</v>
      </c>
      <c r="E35" s="405">
        <v>0.97727262911362422</v>
      </c>
      <c r="F35" s="403">
        <v>92.709775100000002</v>
      </c>
      <c r="G35" s="404">
        <v>84.983960508333325</v>
      </c>
      <c r="H35" s="404">
        <v>8.4160900000000005</v>
      </c>
      <c r="I35" s="404">
        <v>80.23908999999999</v>
      </c>
      <c r="J35" s="404">
        <v>-4.7448705083333351</v>
      </c>
      <c r="K35" s="406">
        <v>0.86548683688911232</v>
      </c>
      <c r="L35" s="123"/>
      <c r="M35" s="402" t="str">
        <f t="shared" si="0"/>
        <v/>
      </c>
    </row>
    <row r="36" spans="1:13" ht="14.45" customHeight="1" x14ac:dyDescent="0.2">
      <c r="A36" s="407" t="s">
        <v>266</v>
      </c>
      <c r="B36" s="403">
        <v>91.132195199999998</v>
      </c>
      <c r="C36" s="404">
        <v>89.061000000000007</v>
      </c>
      <c r="D36" s="404">
        <v>-2.0711951999999911</v>
      </c>
      <c r="E36" s="405">
        <v>0.97727262911362422</v>
      </c>
      <c r="F36" s="403">
        <v>92.709775100000002</v>
      </c>
      <c r="G36" s="404">
        <v>84.983960508333325</v>
      </c>
      <c r="H36" s="404">
        <v>8.4160900000000005</v>
      </c>
      <c r="I36" s="404">
        <v>80.23908999999999</v>
      </c>
      <c r="J36" s="404">
        <v>-4.7448705083333351</v>
      </c>
      <c r="K36" s="406">
        <v>0.86548683688911232</v>
      </c>
      <c r="L36" s="123"/>
      <c r="M36" s="402" t="str">
        <f t="shared" si="0"/>
        <v>X</v>
      </c>
    </row>
    <row r="37" spans="1:13" ht="14.45" customHeight="1" x14ac:dyDescent="0.2">
      <c r="A37" s="407" t="s">
        <v>267</v>
      </c>
      <c r="B37" s="403">
        <v>18.999355999999999</v>
      </c>
      <c r="C37" s="404">
        <v>18.388000000000002</v>
      </c>
      <c r="D37" s="404">
        <v>-0.61135599999999712</v>
      </c>
      <c r="E37" s="405">
        <v>0.96782227776562546</v>
      </c>
      <c r="F37" s="403">
        <v>18.332237899999999</v>
      </c>
      <c r="G37" s="404">
        <v>16.804551408333332</v>
      </c>
      <c r="H37" s="404">
        <v>1.20909</v>
      </c>
      <c r="I37" s="404">
        <v>15.52909</v>
      </c>
      <c r="J37" s="404">
        <v>-1.2754614083333315</v>
      </c>
      <c r="K37" s="406">
        <v>0.84709188723761875</v>
      </c>
      <c r="L37" s="123"/>
      <c r="M37" s="402" t="str">
        <f t="shared" si="0"/>
        <v/>
      </c>
    </row>
    <row r="38" spans="1:13" ht="14.45" customHeight="1" x14ac:dyDescent="0.2">
      <c r="A38" s="407" t="s">
        <v>268</v>
      </c>
      <c r="B38" s="403">
        <v>15.2390186</v>
      </c>
      <c r="C38" s="404">
        <v>13.477</v>
      </c>
      <c r="D38" s="404">
        <v>-1.7620185999999993</v>
      </c>
      <c r="E38" s="405">
        <v>0.88437453577227088</v>
      </c>
      <c r="F38" s="403">
        <v>15.6082547</v>
      </c>
      <c r="G38" s="404">
        <v>14.307566808333334</v>
      </c>
      <c r="H38" s="404">
        <v>1.278</v>
      </c>
      <c r="I38" s="404">
        <v>13.948</v>
      </c>
      <c r="J38" s="404">
        <v>-0.35956680833333365</v>
      </c>
      <c r="K38" s="406">
        <v>0.89362970223698368</v>
      </c>
      <c r="L38" s="123"/>
      <c r="M38" s="402" t="str">
        <f t="shared" si="0"/>
        <v/>
      </c>
    </row>
    <row r="39" spans="1:13" ht="14.45" customHeight="1" x14ac:dyDescent="0.2">
      <c r="A39" s="407" t="s">
        <v>269</v>
      </c>
      <c r="B39" s="403">
        <v>56.893820599999998</v>
      </c>
      <c r="C39" s="404">
        <v>57.195999999999998</v>
      </c>
      <c r="D39" s="404">
        <v>0.30217939999999999</v>
      </c>
      <c r="E39" s="405">
        <v>1.0053112868289249</v>
      </c>
      <c r="F39" s="403">
        <v>58.769282500000003</v>
      </c>
      <c r="G39" s="404">
        <v>53.871842291666667</v>
      </c>
      <c r="H39" s="404">
        <v>5.9290000000000003</v>
      </c>
      <c r="I39" s="404">
        <v>50.762</v>
      </c>
      <c r="J39" s="404">
        <v>-3.1098422916666664</v>
      </c>
      <c r="K39" s="406">
        <v>0.86375054859653932</v>
      </c>
      <c r="L39" s="123"/>
      <c r="M39" s="402" t="str">
        <f t="shared" si="0"/>
        <v/>
      </c>
    </row>
    <row r="40" spans="1:13" ht="14.45" customHeight="1" x14ac:dyDescent="0.2">
      <c r="A40" s="407" t="s">
        <v>270</v>
      </c>
      <c r="B40" s="403">
        <v>68.015776700000004</v>
      </c>
      <c r="C40" s="404">
        <v>96.532309999999995</v>
      </c>
      <c r="D40" s="404">
        <v>28.516533299999992</v>
      </c>
      <c r="E40" s="405">
        <v>1.4192635103731748</v>
      </c>
      <c r="F40" s="403">
        <v>94.211492399999997</v>
      </c>
      <c r="G40" s="404">
        <v>86.360534699999988</v>
      </c>
      <c r="H40" s="404">
        <v>11.062430000000001</v>
      </c>
      <c r="I40" s="404">
        <v>77.738219999999998</v>
      </c>
      <c r="J40" s="404">
        <v>-8.6223146999999898</v>
      </c>
      <c r="K40" s="406">
        <v>0.82514582902414568</v>
      </c>
      <c r="L40" s="123"/>
      <c r="M40" s="402" t="str">
        <f t="shared" si="0"/>
        <v/>
      </c>
    </row>
    <row r="41" spans="1:13" ht="14.45" customHeight="1" x14ac:dyDescent="0.2">
      <c r="A41" s="407" t="s">
        <v>271</v>
      </c>
      <c r="B41" s="403">
        <v>2.2178507000000001</v>
      </c>
      <c r="C41" s="404">
        <v>6.0427100000000005</v>
      </c>
      <c r="D41" s="404">
        <v>3.8248593000000004</v>
      </c>
      <c r="E41" s="405">
        <v>2.7245792514347338</v>
      </c>
      <c r="F41" s="403">
        <v>21.188732699999999</v>
      </c>
      <c r="G41" s="404">
        <v>19.423004974999998</v>
      </c>
      <c r="H41" s="404">
        <v>0.80137999999999998</v>
      </c>
      <c r="I41" s="404">
        <v>3.7907199999999999</v>
      </c>
      <c r="J41" s="404">
        <v>-15.632284974999997</v>
      </c>
      <c r="K41" s="406">
        <v>0.1789026296980942</v>
      </c>
      <c r="L41" s="123"/>
      <c r="M41" s="402" t="str">
        <f t="shared" si="0"/>
        <v/>
      </c>
    </row>
    <row r="42" spans="1:13" ht="14.45" customHeight="1" x14ac:dyDescent="0.2">
      <c r="A42" s="407" t="s">
        <v>272</v>
      </c>
      <c r="B42" s="403">
        <v>2.2178507000000001</v>
      </c>
      <c r="C42" s="404">
        <v>6.0427100000000005</v>
      </c>
      <c r="D42" s="404">
        <v>3.8248593000000004</v>
      </c>
      <c r="E42" s="405">
        <v>2.7245792514347338</v>
      </c>
      <c r="F42" s="403">
        <v>21.188732699999999</v>
      </c>
      <c r="G42" s="404">
        <v>19.423004974999998</v>
      </c>
      <c r="H42" s="404">
        <v>0.80137999999999998</v>
      </c>
      <c r="I42" s="404">
        <v>3.7907199999999999</v>
      </c>
      <c r="J42" s="404">
        <v>-15.632284974999997</v>
      </c>
      <c r="K42" s="406">
        <v>0.1789026296980942</v>
      </c>
      <c r="L42" s="123"/>
      <c r="M42" s="402" t="str">
        <f t="shared" si="0"/>
        <v>X</v>
      </c>
    </row>
    <row r="43" spans="1:13" ht="14.45" customHeight="1" x14ac:dyDescent="0.2">
      <c r="A43" s="407" t="s">
        <v>273</v>
      </c>
      <c r="B43" s="403">
        <v>0</v>
      </c>
      <c r="C43" s="404">
        <v>2.1501199999999998</v>
      </c>
      <c r="D43" s="404">
        <v>2.1501199999999998</v>
      </c>
      <c r="E43" s="405">
        <v>0</v>
      </c>
      <c r="F43" s="403">
        <v>18.561048100000001</v>
      </c>
      <c r="G43" s="404">
        <v>17.014294091666667</v>
      </c>
      <c r="H43" s="404">
        <v>0</v>
      </c>
      <c r="I43" s="404">
        <v>0</v>
      </c>
      <c r="J43" s="404">
        <v>-17.014294091666667</v>
      </c>
      <c r="K43" s="406">
        <v>0</v>
      </c>
      <c r="L43" s="123"/>
      <c r="M43" s="402" t="str">
        <f t="shared" si="0"/>
        <v/>
      </c>
    </row>
    <row r="44" spans="1:13" ht="14.45" customHeight="1" x14ac:dyDescent="0.2">
      <c r="A44" s="407" t="s">
        <v>274</v>
      </c>
      <c r="B44" s="403">
        <v>2.2178507000000001</v>
      </c>
      <c r="C44" s="404">
        <v>3.8925900000000002</v>
      </c>
      <c r="D44" s="404">
        <v>1.6747393000000002</v>
      </c>
      <c r="E44" s="405">
        <v>1.7551181420823323</v>
      </c>
      <c r="F44" s="403">
        <v>2.6276846000000003</v>
      </c>
      <c r="G44" s="404">
        <v>2.4087108833333333</v>
      </c>
      <c r="H44" s="404">
        <v>0.80137999999999998</v>
      </c>
      <c r="I44" s="404">
        <v>3.7907199999999999</v>
      </c>
      <c r="J44" s="404">
        <v>1.3820091166666666</v>
      </c>
      <c r="K44" s="406">
        <v>1.4426084469955029</v>
      </c>
      <c r="L44" s="123"/>
      <c r="M44" s="402" t="str">
        <f t="shared" si="0"/>
        <v/>
      </c>
    </row>
    <row r="45" spans="1:13" ht="14.45" customHeight="1" x14ac:dyDescent="0.2">
      <c r="A45" s="407" t="s">
        <v>275</v>
      </c>
      <c r="B45" s="403">
        <v>0</v>
      </c>
      <c r="C45" s="404">
        <v>21.876000000000001</v>
      </c>
      <c r="D45" s="404">
        <v>21.876000000000001</v>
      </c>
      <c r="E45" s="405">
        <v>0</v>
      </c>
      <c r="F45" s="403">
        <v>0</v>
      </c>
      <c r="G45" s="404">
        <v>0</v>
      </c>
      <c r="H45" s="404">
        <v>5.085</v>
      </c>
      <c r="I45" s="404">
        <v>14.491</v>
      </c>
      <c r="J45" s="404">
        <v>14.491</v>
      </c>
      <c r="K45" s="406">
        <v>0</v>
      </c>
      <c r="L45" s="123"/>
      <c r="M45" s="402" t="str">
        <f t="shared" si="0"/>
        <v/>
      </c>
    </row>
    <row r="46" spans="1:13" ht="14.45" customHeight="1" x14ac:dyDescent="0.2">
      <c r="A46" s="407" t="s">
        <v>276</v>
      </c>
      <c r="B46" s="403">
        <v>0</v>
      </c>
      <c r="C46" s="404">
        <v>21.876000000000001</v>
      </c>
      <c r="D46" s="404">
        <v>21.876000000000001</v>
      </c>
      <c r="E46" s="405">
        <v>0</v>
      </c>
      <c r="F46" s="403">
        <v>0</v>
      </c>
      <c r="G46" s="404">
        <v>0</v>
      </c>
      <c r="H46" s="404">
        <v>5.085</v>
      </c>
      <c r="I46" s="404">
        <v>14.491</v>
      </c>
      <c r="J46" s="404">
        <v>14.491</v>
      </c>
      <c r="K46" s="406">
        <v>0</v>
      </c>
      <c r="L46" s="123"/>
      <c r="M46" s="402" t="str">
        <f t="shared" si="0"/>
        <v>X</v>
      </c>
    </row>
    <row r="47" spans="1:13" ht="14.45" customHeight="1" x14ac:dyDescent="0.2">
      <c r="A47" s="407" t="s">
        <v>277</v>
      </c>
      <c r="B47" s="403">
        <v>0</v>
      </c>
      <c r="C47" s="404">
        <v>20.448</v>
      </c>
      <c r="D47" s="404">
        <v>20.448</v>
      </c>
      <c r="E47" s="405">
        <v>0</v>
      </c>
      <c r="F47" s="403">
        <v>0</v>
      </c>
      <c r="G47" s="404">
        <v>0</v>
      </c>
      <c r="H47" s="404">
        <v>5.085</v>
      </c>
      <c r="I47" s="404">
        <v>13.625999999999999</v>
      </c>
      <c r="J47" s="404">
        <v>13.625999999999999</v>
      </c>
      <c r="K47" s="406">
        <v>0</v>
      </c>
      <c r="L47" s="123"/>
      <c r="M47" s="402" t="str">
        <f t="shared" si="0"/>
        <v/>
      </c>
    </row>
    <row r="48" spans="1:13" ht="14.45" customHeight="1" x14ac:dyDescent="0.2">
      <c r="A48" s="407" t="s">
        <v>278</v>
      </c>
      <c r="B48" s="403">
        <v>0</v>
      </c>
      <c r="C48" s="404">
        <v>1.4279999999999999</v>
      </c>
      <c r="D48" s="404">
        <v>1.4279999999999999</v>
      </c>
      <c r="E48" s="405">
        <v>0</v>
      </c>
      <c r="F48" s="403">
        <v>0</v>
      </c>
      <c r="G48" s="404">
        <v>0</v>
      </c>
      <c r="H48" s="404">
        <v>0</v>
      </c>
      <c r="I48" s="404">
        <v>0.86499999999999999</v>
      </c>
      <c r="J48" s="404">
        <v>0.86499999999999999</v>
      </c>
      <c r="K48" s="406">
        <v>0</v>
      </c>
      <c r="L48" s="123"/>
      <c r="M48" s="402" t="str">
        <f t="shared" si="0"/>
        <v/>
      </c>
    </row>
    <row r="49" spans="1:13" ht="14.45" customHeight="1" x14ac:dyDescent="0.2">
      <c r="A49" s="407" t="s">
        <v>279</v>
      </c>
      <c r="B49" s="403">
        <v>65.797926000000004</v>
      </c>
      <c r="C49" s="404">
        <v>68.613600000000005</v>
      </c>
      <c r="D49" s="404">
        <v>2.8156740000000013</v>
      </c>
      <c r="E49" s="405">
        <v>1.0427927469932714</v>
      </c>
      <c r="F49" s="403">
        <v>73.022759699999995</v>
      </c>
      <c r="G49" s="404">
        <v>66.937529725000005</v>
      </c>
      <c r="H49" s="404">
        <v>5.17605</v>
      </c>
      <c r="I49" s="404">
        <v>59.456499999999998</v>
      </c>
      <c r="J49" s="404">
        <v>-7.4810297250000062</v>
      </c>
      <c r="K49" s="406">
        <v>0.81421874829526608</v>
      </c>
      <c r="L49" s="123"/>
      <c r="M49" s="402" t="str">
        <f t="shared" si="0"/>
        <v/>
      </c>
    </row>
    <row r="50" spans="1:13" ht="14.45" customHeight="1" x14ac:dyDescent="0.2">
      <c r="A50" s="407" t="s">
        <v>280</v>
      </c>
      <c r="B50" s="403">
        <v>7.6641545999999998</v>
      </c>
      <c r="C50" s="404">
        <v>8.0751499999999989</v>
      </c>
      <c r="D50" s="404">
        <v>0.41099539999999912</v>
      </c>
      <c r="E50" s="405">
        <v>1.0536256666847508</v>
      </c>
      <c r="F50" s="403">
        <v>4.2350224000000001</v>
      </c>
      <c r="G50" s="404">
        <v>3.8821038666666667</v>
      </c>
      <c r="H50" s="404">
        <v>0.48158999999999996</v>
      </c>
      <c r="I50" s="404">
        <v>8.4652399999999997</v>
      </c>
      <c r="J50" s="404">
        <v>4.5831361333333334</v>
      </c>
      <c r="K50" s="406">
        <v>1.9988654605463243</v>
      </c>
      <c r="L50" s="123"/>
      <c r="M50" s="402" t="str">
        <f t="shared" si="0"/>
        <v>X</v>
      </c>
    </row>
    <row r="51" spans="1:13" ht="14.45" customHeight="1" x14ac:dyDescent="0.2">
      <c r="A51" s="407" t="s">
        <v>281</v>
      </c>
      <c r="B51" s="403">
        <v>3.7604180999999999</v>
      </c>
      <c r="C51" s="404">
        <v>3.0449999999999999</v>
      </c>
      <c r="D51" s="404">
        <v>-0.71541809999999995</v>
      </c>
      <c r="E51" s="405">
        <v>0.80975038387353793</v>
      </c>
      <c r="F51" s="403">
        <v>0</v>
      </c>
      <c r="G51" s="404">
        <v>0</v>
      </c>
      <c r="H51" s="404">
        <v>0.16</v>
      </c>
      <c r="I51" s="404">
        <v>3.5230999999999999</v>
      </c>
      <c r="J51" s="404">
        <v>3.5230999999999999</v>
      </c>
      <c r="K51" s="406">
        <v>0</v>
      </c>
      <c r="L51" s="123"/>
      <c r="M51" s="402" t="str">
        <f t="shared" si="0"/>
        <v/>
      </c>
    </row>
    <row r="52" spans="1:13" ht="14.45" customHeight="1" x14ac:dyDescent="0.2">
      <c r="A52" s="407" t="s">
        <v>282</v>
      </c>
      <c r="B52" s="403">
        <v>3.9037364999999999</v>
      </c>
      <c r="C52" s="404">
        <v>5.0301499999999999</v>
      </c>
      <c r="D52" s="404">
        <v>1.1264135</v>
      </c>
      <c r="E52" s="405">
        <v>1.2885475236353683</v>
      </c>
      <c r="F52" s="403">
        <v>4.2350224000000001</v>
      </c>
      <c r="G52" s="404">
        <v>3.8821038666666667</v>
      </c>
      <c r="H52" s="404">
        <v>0.32158999999999999</v>
      </c>
      <c r="I52" s="404">
        <v>4.9421400000000002</v>
      </c>
      <c r="J52" s="404">
        <v>1.0600361333333335</v>
      </c>
      <c r="K52" s="406">
        <v>1.1669690342133727</v>
      </c>
      <c r="L52" s="123"/>
      <c r="M52" s="402" t="str">
        <f t="shared" si="0"/>
        <v/>
      </c>
    </row>
    <row r="53" spans="1:13" ht="14.45" customHeight="1" x14ac:dyDescent="0.2">
      <c r="A53" s="407" t="s">
        <v>283</v>
      </c>
      <c r="B53" s="403">
        <v>1.08</v>
      </c>
      <c r="C53" s="404">
        <v>1.08</v>
      </c>
      <c r="D53" s="404">
        <v>0</v>
      </c>
      <c r="E53" s="405">
        <v>1</v>
      </c>
      <c r="F53" s="403">
        <v>1.08</v>
      </c>
      <c r="G53" s="404">
        <v>0.9900000000000001</v>
      </c>
      <c r="H53" s="404">
        <v>0</v>
      </c>
      <c r="I53" s="404">
        <v>1.08</v>
      </c>
      <c r="J53" s="404">
        <v>8.9999999999999969E-2</v>
      </c>
      <c r="K53" s="406">
        <v>1</v>
      </c>
      <c r="L53" s="123"/>
      <c r="M53" s="402" t="str">
        <f t="shared" si="0"/>
        <v>X</v>
      </c>
    </row>
    <row r="54" spans="1:13" ht="14.45" customHeight="1" x14ac:dyDescent="0.2">
      <c r="A54" s="407" t="s">
        <v>284</v>
      </c>
      <c r="B54" s="403">
        <v>1.08</v>
      </c>
      <c r="C54" s="404">
        <v>1.08</v>
      </c>
      <c r="D54" s="404">
        <v>0</v>
      </c>
      <c r="E54" s="405">
        <v>1</v>
      </c>
      <c r="F54" s="403">
        <v>1.08</v>
      </c>
      <c r="G54" s="404">
        <v>0.9900000000000001</v>
      </c>
      <c r="H54" s="404">
        <v>0</v>
      </c>
      <c r="I54" s="404">
        <v>1.08</v>
      </c>
      <c r="J54" s="404">
        <v>8.9999999999999969E-2</v>
      </c>
      <c r="K54" s="406">
        <v>1</v>
      </c>
      <c r="L54" s="123"/>
      <c r="M54" s="402" t="str">
        <f t="shared" si="0"/>
        <v/>
      </c>
    </row>
    <row r="55" spans="1:13" ht="14.45" customHeight="1" x14ac:dyDescent="0.2">
      <c r="A55" s="407" t="s">
        <v>285</v>
      </c>
      <c r="B55" s="403">
        <v>57.053771399999995</v>
      </c>
      <c r="C55" s="404">
        <v>54.670449999999995</v>
      </c>
      <c r="D55" s="404">
        <v>-2.3833213999999998</v>
      </c>
      <c r="E55" s="405">
        <v>0.95822675098389731</v>
      </c>
      <c r="F55" s="403">
        <v>67.707737299999991</v>
      </c>
      <c r="G55" s="404">
        <v>62.065425858333327</v>
      </c>
      <c r="H55" s="404">
        <v>4.6944600000000003</v>
      </c>
      <c r="I55" s="404">
        <v>49.911259999999999</v>
      </c>
      <c r="J55" s="404">
        <v>-12.154165858333329</v>
      </c>
      <c r="K55" s="406">
        <v>0.73715740608570013</v>
      </c>
      <c r="L55" s="123"/>
      <c r="M55" s="402" t="str">
        <f t="shared" si="0"/>
        <v>X</v>
      </c>
    </row>
    <row r="56" spans="1:13" ht="14.45" customHeight="1" x14ac:dyDescent="0.2">
      <c r="A56" s="407" t="s">
        <v>286</v>
      </c>
      <c r="B56" s="403">
        <v>49.887687</v>
      </c>
      <c r="C56" s="404">
        <v>45.291609999999999</v>
      </c>
      <c r="D56" s="404">
        <v>-4.5960770000000011</v>
      </c>
      <c r="E56" s="405">
        <v>0.9078715154703404</v>
      </c>
      <c r="F56" s="403">
        <v>56.424836499999998</v>
      </c>
      <c r="G56" s="404">
        <v>51.722766791666665</v>
      </c>
      <c r="H56" s="404">
        <v>4.0870800000000003</v>
      </c>
      <c r="I56" s="404">
        <v>42.518860000000004</v>
      </c>
      <c r="J56" s="404">
        <v>-9.203906791666661</v>
      </c>
      <c r="K56" s="406">
        <v>0.753548661146763</v>
      </c>
      <c r="L56" s="123"/>
      <c r="M56" s="402" t="str">
        <f t="shared" si="0"/>
        <v/>
      </c>
    </row>
    <row r="57" spans="1:13" ht="14.45" customHeight="1" x14ac:dyDescent="0.2">
      <c r="A57" s="407" t="s">
        <v>287</v>
      </c>
      <c r="B57" s="403">
        <v>2.3810844000000002</v>
      </c>
      <c r="C57" s="404">
        <v>1.54203</v>
      </c>
      <c r="D57" s="404">
        <v>-0.8390544000000002</v>
      </c>
      <c r="E57" s="405">
        <v>0.64761669094972019</v>
      </c>
      <c r="F57" s="403">
        <v>3.0329009</v>
      </c>
      <c r="G57" s="404">
        <v>2.7801591583333334</v>
      </c>
      <c r="H57" s="404">
        <v>0</v>
      </c>
      <c r="I57" s="404">
        <v>0</v>
      </c>
      <c r="J57" s="404">
        <v>-2.7801591583333334</v>
      </c>
      <c r="K57" s="406">
        <v>0</v>
      </c>
      <c r="L57" s="123"/>
      <c r="M57" s="402" t="str">
        <f t="shared" si="0"/>
        <v/>
      </c>
    </row>
    <row r="58" spans="1:13" ht="14.45" customHeight="1" x14ac:dyDescent="0.2">
      <c r="A58" s="407" t="s">
        <v>288</v>
      </c>
      <c r="B58" s="403">
        <v>4.7850000000000001</v>
      </c>
      <c r="C58" s="404">
        <v>7.8368100000000007</v>
      </c>
      <c r="D58" s="404">
        <v>3.0518100000000006</v>
      </c>
      <c r="E58" s="405">
        <v>1.6377868338557995</v>
      </c>
      <c r="F58" s="403">
        <v>8.2499999000000006</v>
      </c>
      <c r="G58" s="404">
        <v>7.5624999083333346</v>
      </c>
      <c r="H58" s="404">
        <v>0.60738000000000003</v>
      </c>
      <c r="I58" s="404">
        <v>7.3923999999999994</v>
      </c>
      <c r="J58" s="404">
        <v>-0.17009990833333521</v>
      </c>
      <c r="K58" s="406">
        <v>0.89604849570967859</v>
      </c>
      <c r="L58" s="123"/>
      <c r="M58" s="402" t="str">
        <f t="shared" si="0"/>
        <v/>
      </c>
    </row>
    <row r="59" spans="1:13" ht="14.45" customHeight="1" x14ac:dyDescent="0.2">
      <c r="A59" s="407" t="s">
        <v>289</v>
      </c>
      <c r="B59" s="403">
        <v>0</v>
      </c>
      <c r="C59" s="404">
        <v>4.7880000000000003</v>
      </c>
      <c r="D59" s="404">
        <v>4.7880000000000003</v>
      </c>
      <c r="E59" s="405">
        <v>0</v>
      </c>
      <c r="F59" s="403">
        <v>0</v>
      </c>
      <c r="G59" s="404">
        <v>0</v>
      </c>
      <c r="H59" s="404">
        <v>0</v>
      </c>
      <c r="I59" s="404">
        <v>0</v>
      </c>
      <c r="J59" s="404">
        <v>0</v>
      </c>
      <c r="K59" s="406">
        <v>0</v>
      </c>
      <c r="L59" s="123"/>
      <c r="M59" s="402" t="str">
        <f t="shared" si="0"/>
        <v>X</v>
      </c>
    </row>
    <row r="60" spans="1:13" ht="14.45" customHeight="1" x14ac:dyDescent="0.2">
      <c r="A60" s="407" t="s">
        <v>290</v>
      </c>
      <c r="B60" s="403">
        <v>0</v>
      </c>
      <c r="C60" s="404">
        <v>4.7880000000000003</v>
      </c>
      <c r="D60" s="404">
        <v>4.7880000000000003</v>
      </c>
      <c r="E60" s="405">
        <v>0</v>
      </c>
      <c r="F60" s="403">
        <v>0</v>
      </c>
      <c r="G60" s="404">
        <v>0</v>
      </c>
      <c r="H60" s="404">
        <v>0</v>
      </c>
      <c r="I60" s="404">
        <v>0</v>
      </c>
      <c r="J60" s="404">
        <v>0</v>
      </c>
      <c r="K60" s="406">
        <v>0</v>
      </c>
      <c r="L60" s="123"/>
      <c r="M60" s="402" t="str">
        <f t="shared" si="0"/>
        <v/>
      </c>
    </row>
    <row r="61" spans="1:13" ht="14.45" customHeight="1" x14ac:dyDescent="0.2">
      <c r="A61" s="407" t="s">
        <v>291</v>
      </c>
      <c r="B61" s="403">
        <v>9300.0874214999985</v>
      </c>
      <c r="C61" s="404">
        <v>10045.220640000001</v>
      </c>
      <c r="D61" s="404">
        <v>745.13321850000284</v>
      </c>
      <c r="E61" s="405">
        <v>1.0801210983003664</v>
      </c>
      <c r="F61" s="403">
        <v>10407.4204971</v>
      </c>
      <c r="G61" s="404">
        <v>9540.1354556750011</v>
      </c>
      <c r="H61" s="404">
        <v>973.54906999999992</v>
      </c>
      <c r="I61" s="404">
        <v>9799.1354100000008</v>
      </c>
      <c r="J61" s="404">
        <v>258.99995432499963</v>
      </c>
      <c r="K61" s="406">
        <v>0.94155275197446897</v>
      </c>
      <c r="L61" s="123"/>
      <c r="M61" s="402" t="str">
        <f t="shared" si="0"/>
        <v/>
      </c>
    </row>
    <row r="62" spans="1:13" ht="14.45" customHeight="1" x14ac:dyDescent="0.2">
      <c r="A62" s="407" t="s">
        <v>292</v>
      </c>
      <c r="B62" s="403">
        <v>6827.2626479999999</v>
      </c>
      <c r="C62" s="404">
        <v>7427.4780000000001</v>
      </c>
      <c r="D62" s="404">
        <v>600.21535200000017</v>
      </c>
      <c r="E62" s="405">
        <v>1.0879144955959514</v>
      </c>
      <c r="F62" s="403">
        <v>7653.1972501999999</v>
      </c>
      <c r="G62" s="404">
        <v>7015.430812683333</v>
      </c>
      <c r="H62" s="404">
        <v>722.82299999999998</v>
      </c>
      <c r="I62" s="404">
        <v>7246.8419999999996</v>
      </c>
      <c r="J62" s="404">
        <v>231.41118731666666</v>
      </c>
      <c r="K62" s="406">
        <v>0.94690385770608732</v>
      </c>
      <c r="L62" s="123"/>
      <c r="M62" s="402" t="str">
        <f t="shared" si="0"/>
        <v/>
      </c>
    </row>
    <row r="63" spans="1:13" ht="14.45" customHeight="1" x14ac:dyDescent="0.2">
      <c r="A63" s="407" t="s">
        <v>293</v>
      </c>
      <c r="B63" s="403">
        <v>6826.1552339999998</v>
      </c>
      <c r="C63" s="404">
        <v>6616.5050000000001</v>
      </c>
      <c r="D63" s="404">
        <v>-209.65023399999973</v>
      </c>
      <c r="E63" s="405">
        <v>0.96928721559747644</v>
      </c>
      <c r="F63" s="403">
        <v>7653.1972501999999</v>
      </c>
      <c r="G63" s="404">
        <v>7015.430812683333</v>
      </c>
      <c r="H63" s="404">
        <v>699.01800000000003</v>
      </c>
      <c r="I63" s="404">
        <v>6455.348</v>
      </c>
      <c r="J63" s="404">
        <v>-560.08281268333303</v>
      </c>
      <c r="K63" s="406">
        <v>0.843483813229994</v>
      </c>
      <c r="L63" s="123"/>
      <c r="M63" s="402" t="str">
        <f t="shared" si="0"/>
        <v>X</v>
      </c>
    </row>
    <row r="64" spans="1:13" ht="14.45" customHeight="1" x14ac:dyDescent="0.2">
      <c r="A64" s="407" t="s">
        <v>294</v>
      </c>
      <c r="B64" s="403">
        <v>6826.1552339999998</v>
      </c>
      <c r="C64" s="404">
        <v>6616.5050000000001</v>
      </c>
      <c r="D64" s="404">
        <v>-209.65023399999973</v>
      </c>
      <c r="E64" s="405">
        <v>0.96928721559747644</v>
      </c>
      <c r="F64" s="403">
        <v>7653.1972501999999</v>
      </c>
      <c r="G64" s="404">
        <v>7015.430812683333</v>
      </c>
      <c r="H64" s="404">
        <v>699.01800000000003</v>
      </c>
      <c r="I64" s="404">
        <v>6455.348</v>
      </c>
      <c r="J64" s="404">
        <v>-560.08281268333303</v>
      </c>
      <c r="K64" s="406">
        <v>0.843483813229994</v>
      </c>
      <c r="L64" s="123"/>
      <c r="M64" s="402" t="str">
        <f t="shared" si="0"/>
        <v/>
      </c>
    </row>
    <row r="65" spans="1:13" ht="14.45" customHeight="1" x14ac:dyDescent="0.2">
      <c r="A65" s="407" t="s">
        <v>295</v>
      </c>
      <c r="B65" s="403">
        <v>0</v>
      </c>
      <c r="C65" s="404">
        <v>78.899000000000001</v>
      </c>
      <c r="D65" s="404">
        <v>78.899000000000001</v>
      </c>
      <c r="E65" s="405">
        <v>0</v>
      </c>
      <c r="F65" s="403">
        <v>0</v>
      </c>
      <c r="G65" s="404">
        <v>0</v>
      </c>
      <c r="H65" s="404">
        <v>23.805</v>
      </c>
      <c r="I65" s="404">
        <v>82.605999999999995</v>
      </c>
      <c r="J65" s="404">
        <v>82.605999999999995</v>
      </c>
      <c r="K65" s="406">
        <v>0</v>
      </c>
      <c r="L65" s="123"/>
      <c r="M65" s="402" t="str">
        <f t="shared" si="0"/>
        <v>X</v>
      </c>
    </row>
    <row r="66" spans="1:13" ht="14.45" customHeight="1" x14ac:dyDescent="0.2">
      <c r="A66" s="407" t="s">
        <v>296</v>
      </c>
      <c r="B66" s="403">
        <v>0</v>
      </c>
      <c r="C66" s="404">
        <v>78.899000000000001</v>
      </c>
      <c r="D66" s="404">
        <v>78.899000000000001</v>
      </c>
      <c r="E66" s="405">
        <v>0</v>
      </c>
      <c r="F66" s="403">
        <v>0</v>
      </c>
      <c r="G66" s="404">
        <v>0</v>
      </c>
      <c r="H66" s="404">
        <v>23.805</v>
      </c>
      <c r="I66" s="404">
        <v>82.605999999999995</v>
      </c>
      <c r="J66" s="404">
        <v>82.605999999999995</v>
      </c>
      <c r="K66" s="406">
        <v>0</v>
      </c>
      <c r="L66" s="123"/>
      <c r="M66" s="402" t="str">
        <f t="shared" si="0"/>
        <v/>
      </c>
    </row>
    <row r="67" spans="1:13" ht="14.45" customHeight="1" x14ac:dyDescent="0.2">
      <c r="A67" s="407" t="s">
        <v>297</v>
      </c>
      <c r="B67" s="403">
        <v>1.1074139999999999</v>
      </c>
      <c r="C67" s="404">
        <v>2.25</v>
      </c>
      <c r="D67" s="404">
        <v>1.1425860000000001</v>
      </c>
      <c r="E67" s="405">
        <v>2.0317604798205551</v>
      </c>
      <c r="F67" s="403">
        <v>0</v>
      </c>
      <c r="G67" s="404">
        <v>0</v>
      </c>
      <c r="H67" s="404">
        <v>0</v>
      </c>
      <c r="I67" s="404">
        <v>8.25</v>
      </c>
      <c r="J67" s="404">
        <v>8.25</v>
      </c>
      <c r="K67" s="406">
        <v>0</v>
      </c>
      <c r="L67" s="123"/>
      <c r="M67" s="402" t="str">
        <f t="shared" si="0"/>
        <v>X</v>
      </c>
    </row>
    <row r="68" spans="1:13" ht="14.45" customHeight="1" x14ac:dyDescent="0.2">
      <c r="A68" s="407" t="s">
        <v>298</v>
      </c>
      <c r="B68" s="403">
        <v>1.1074139999999999</v>
      </c>
      <c r="C68" s="404">
        <v>2.25</v>
      </c>
      <c r="D68" s="404">
        <v>1.1425860000000001</v>
      </c>
      <c r="E68" s="405">
        <v>2.0317604798205551</v>
      </c>
      <c r="F68" s="403">
        <v>0</v>
      </c>
      <c r="G68" s="404">
        <v>0</v>
      </c>
      <c r="H68" s="404">
        <v>0</v>
      </c>
      <c r="I68" s="404">
        <v>8.25</v>
      </c>
      <c r="J68" s="404">
        <v>8.25</v>
      </c>
      <c r="K68" s="406">
        <v>0</v>
      </c>
      <c r="L68" s="123"/>
      <c r="M68" s="402" t="str">
        <f t="shared" si="0"/>
        <v/>
      </c>
    </row>
    <row r="69" spans="1:13" ht="14.45" customHeight="1" x14ac:dyDescent="0.2">
      <c r="A69" s="407" t="s">
        <v>299</v>
      </c>
      <c r="B69" s="403">
        <v>0</v>
      </c>
      <c r="C69" s="404">
        <v>729.82399999999996</v>
      </c>
      <c r="D69" s="404">
        <v>729.82399999999996</v>
      </c>
      <c r="E69" s="405">
        <v>0</v>
      </c>
      <c r="F69" s="403">
        <v>0</v>
      </c>
      <c r="G69" s="404">
        <v>0</v>
      </c>
      <c r="H69" s="404">
        <v>0</v>
      </c>
      <c r="I69" s="404">
        <v>700.63800000000003</v>
      </c>
      <c r="J69" s="404">
        <v>700.63800000000003</v>
      </c>
      <c r="K69" s="406">
        <v>0</v>
      </c>
      <c r="L69" s="123"/>
      <c r="M69" s="402" t="str">
        <f t="shared" si="0"/>
        <v>X</v>
      </c>
    </row>
    <row r="70" spans="1:13" ht="14.45" customHeight="1" x14ac:dyDescent="0.2">
      <c r="A70" s="407" t="s">
        <v>300</v>
      </c>
      <c r="B70" s="403">
        <v>0</v>
      </c>
      <c r="C70" s="404">
        <v>729.82399999999996</v>
      </c>
      <c r="D70" s="404">
        <v>729.82399999999996</v>
      </c>
      <c r="E70" s="405">
        <v>0</v>
      </c>
      <c r="F70" s="403">
        <v>0</v>
      </c>
      <c r="G70" s="404">
        <v>0</v>
      </c>
      <c r="H70" s="404">
        <v>0</v>
      </c>
      <c r="I70" s="404">
        <v>700.63800000000003</v>
      </c>
      <c r="J70" s="404">
        <v>700.63800000000003</v>
      </c>
      <c r="K70" s="406">
        <v>0</v>
      </c>
      <c r="L70" s="123"/>
      <c r="M70" s="402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07" t="s">
        <v>301</v>
      </c>
      <c r="B71" s="403">
        <v>2307.6147749000002</v>
      </c>
      <c r="C71" s="404">
        <v>2483.8290499999998</v>
      </c>
      <c r="D71" s="404">
        <v>176.21427509999967</v>
      </c>
      <c r="E71" s="405">
        <v>1.0763620847884525</v>
      </c>
      <c r="F71" s="403">
        <v>2598.1748855000001</v>
      </c>
      <c r="G71" s="404">
        <v>2381.6603117083332</v>
      </c>
      <c r="H71" s="404">
        <v>236.26843</v>
      </c>
      <c r="I71" s="404">
        <v>2421.5137100000002</v>
      </c>
      <c r="J71" s="404">
        <v>39.853398291666963</v>
      </c>
      <c r="K71" s="406">
        <v>0.93200566425073317</v>
      </c>
      <c r="L71" s="123"/>
      <c r="M71" s="402" t="str">
        <f t="shared" si="1"/>
        <v/>
      </c>
    </row>
    <row r="72" spans="1:13" ht="14.45" customHeight="1" x14ac:dyDescent="0.2">
      <c r="A72" s="407" t="s">
        <v>302</v>
      </c>
      <c r="B72" s="403">
        <v>614.45363810000003</v>
      </c>
      <c r="C72" s="404">
        <v>595.69592</v>
      </c>
      <c r="D72" s="404">
        <v>-18.757718100000034</v>
      </c>
      <c r="E72" s="405">
        <v>0.96947252496054503</v>
      </c>
      <c r="F72" s="403">
        <v>692.78716880000002</v>
      </c>
      <c r="G72" s="404">
        <v>635.05490473333327</v>
      </c>
      <c r="H72" s="404">
        <v>62.911960000000001</v>
      </c>
      <c r="I72" s="404">
        <v>581.72654</v>
      </c>
      <c r="J72" s="404">
        <v>-53.328364733333274</v>
      </c>
      <c r="K72" s="406">
        <v>0.83969011869493504</v>
      </c>
      <c r="L72" s="123"/>
      <c r="M72" s="402" t="str">
        <f t="shared" si="1"/>
        <v>X</v>
      </c>
    </row>
    <row r="73" spans="1:13" ht="14.45" customHeight="1" x14ac:dyDescent="0.2">
      <c r="A73" s="407" t="s">
        <v>303</v>
      </c>
      <c r="B73" s="403">
        <v>614.45363810000003</v>
      </c>
      <c r="C73" s="404">
        <v>595.69592</v>
      </c>
      <c r="D73" s="404">
        <v>-18.757718100000034</v>
      </c>
      <c r="E73" s="405">
        <v>0.96947252496054503</v>
      </c>
      <c r="F73" s="403">
        <v>692.78716880000002</v>
      </c>
      <c r="G73" s="404">
        <v>635.05490473333327</v>
      </c>
      <c r="H73" s="404">
        <v>62.911960000000001</v>
      </c>
      <c r="I73" s="404">
        <v>581.72654</v>
      </c>
      <c r="J73" s="404">
        <v>-53.328364733333274</v>
      </c>
      <c r="K73" s="406">
        <v>0.83969011869493504</v>
      </c>
      <c r="L73" s="123"/>
      <c r="M73" s="402" t="str">
        <f t="shared" si="1"/>
        <v/>
      </c>
    </row>
    <row r="74" spans="1:13" ht="14.45" customHeight="1" x14ac:dyDescent="0.2">
      <c r="A74" s="407" t="s">
        <v>304</v>
      </c>
      <c r="B74" s="403">
        <v>1693.1611367999999</v>
      </c>
      <c r="C74" s="404">
        <v>1641.45126</v>
      </c>
      <c r="D74" s="404">
        <v>-51.709876799999847</v>
      </c>
      <c r="E74" s="405">
        <v>0.96945956549786561</v>
      </c>
      <c r="F74" s="403">
        <v>1905.3877167000001</v>
      </c>
      <c r="G74" s="404">
        <v>1746.6054069750001</v>
      </c>
      <c r="H74" s="404">
        <v>173.35647</v>
      </c>
      <c r="I74" s="404">
        <v>1602.9723000000001</v>
      </c>
      <c r="J74" s="404">
        <v>-143.63310697499992</v>
      </c>
      <c r="K74" s="406">
        <v>0.84128405255820449</v>
      </c>
      <c r="L74" s="123"/>
      <c r="M74" s="402" t="str">
        <f t="shared" si="1"/>
        <v>X</v>
      </c>
    </row>
    <row r="75" spans="1:13" ht="14.45" customHeight="1" x14ac:dyDescent="0.2">
      <c r="A75" s="407" t="s">
        <v>305</v>
      </c>
      <c r="B75" s="403">
        <v>1693.1611367999999</v>
      </c>
      <c r="C75" s="404">
        <v>1641.45126</v>
      </c>
      <c r="D75" s="404">
        <v>-51.709876799999847</v>
      </c>
      <c r="E75" s="405">
        <v>0.96945956549786561</v>
      </c>
      <c r="F75" s="403">
        <v>1905.3877167000001</v>
      </c>
      <c r="G75" s="404">
        <v>1746.6054069750001</v>
      </c>
      <c r="H75" s="404">
        <v>173.35647</v>
      </c>
      <c r="I75" s="404">
        <v>1602.9723000000001</v>
      </c>
      <c r="J75" s="404">
        <v>-143.63310697499992</v>
      </c>
      <c r="K75" s="406">
        <v>0.84128405255820449</v>
      </c>
      <c r="L75" s="123"/>
      <c r="M75" s="402" t="str">
        <f t="shared" si="1"/>
        <v/>
      </c>
    </row>
    <row r="76" spans="1:13" ht="14.45" customHeight="1" x14ac:dyDescent="0.2">
      <c r="A76" s="407" t="s">
        <v>306</v>
      </c>
      <c r="B76" s="403">
        <v>0</v>
      </c>
      <c r="C76" s="404">
        <v>65.685539999999989</v>
      </c>
      <c r="D76" s="404">
        <v>65.685539999999989</v>
      </c>
      <c r="E76" s="405">
        <v>0</v>
      </c>
      <c r="F76" s="403">
        <v>0</v>
      </c>
      <c r="G76" s="404">
        <v>0</v>
      </c>
      <c r="H76" s="404">
        <v>0</v>
      </c>
      <c r="I76" s="404">
        <v>63.056620000000002</v>
      </c>
      <c r="J76" s="404">
        <v>63.056620000000002</v>
      </c>
      <c r="K76" s="406">
        <v>0</v>
      </c>
      <c r="L76" s="123"/>
      <c r="M76" s="402" t="str">
        <f t="shared" si="1"/>
        <v>X</v>
      </c>
    </row>
    <row r="77" spans="1:13" ht="14.45" customHeight="1" x14ac:dyDescent="0.2">
      <c r="A77" s="407" t="s">
        <v>307</v>
      </c>
      <c r="B77" s="403">
        <v>0</v>
      </c>
      <c r="C77" s="404">
        <v>65.685539999999989</v>
      </c>
      <c r="D77" s="404">
        <v>65.685539999999989</v>
      </c>
      <c r="E77" s="405">
        <v>0</v>
      </c>
      <c r="F77" s="403">
        <v>0</v>
      </c>
      <c r="G77" s="404">
        <v>0</v>
      </c>
      <c r="H77" s="404">
        <v>0</v>
      </c>
      <c r="I77" s="404">
        <v>63.056620000000002</v>
      </c>
      <c r="J77" s="404">
        <v>63.056620000000002</v>
      </c>
      <c r="K77" s="406">
        <v>0</v>
      </c>
      <c r="L77" s="123"/>
      <c r="M77" s="402" t="str">
        <f t="shared" si="1"/>
        <v/>
      </c>
    </row>
    <row r="78" spans="1:13" ht="14.45" customHeight="1" x14ac:dyDescent="0.2">
      <c r="A78" s="407" t="s">
        <v>308</v>
      </c>
      <c r="B78" s="403">
        <v>0</v>
      </c>
      <c r="C78" s="404">
        <v>180.99633</v>
      </c>
      <c r="D78" s="404">
        <v>180.99633</v>
      </c>
      <c r="E78" s="405">
        <v>0</v>
      </c>
      <c r="F78" s="403">
        <v>0</v>
      </c>
      <c r="G78" s="404">
        <v>0</v>
      </c>
      <c r="H78" s="404">
        <v>0</v>
      </c>
      <c r="I78" s="404">
        <v>173.75825</v>
      </c>
      <c r="J78" s="404">
        <v>173.75825</v>
      </c>
      <c r="K78" s="406">
        <v>0</v>
      </c>
      <c r="L78" s="123"/>
      <c r="M78" s="402" t="str">
        <f t="shared" si="1"/>
        <v>X</v>
      </c>
    </row>
    <row r="79" spans="1:13" ht="14.45" customHeight="1" x14ac:dyDescent="0.2">
      <c r="A79" s="407" t="s">
        <v>309</v>
      </c>
      <c r="B79" s="403">
        <v>0</v>
      </c>
      <c r="C79" s="404">
        <v>180.99633</v>
      </c>
      <c r="D79" s="404">
        <v>180.99633</v>
      </c>
      <c r="E79" s="405">
        <v>0</v>
      </c>
      <c r="F79" s="403">
        <v>0</v>
      </c>
      <c r="G79" s="404">
        <v>0</v>
      </c>
      <c r="H79" s="404">
        <v>0</v>
      </c>
      <c r="I79" s="404">
        <v>173.75825</v>
      </c>
      <c r="J79" s="404">
        <v>173.75825</v>
      </c>
      <c r="K79" s="406">
        <v>0</v>
      </c>
      <c r="L79" s="123"/>
      <c r="M79" s="402" t="str">
        <f t="shared" si="1"/>
        <v/>
      </c>
    </row>
    <row r="80" spans="1:13" ht="14.45" customHeight="1" x14ac:dyDescent="0.2">
      <c r="A80" s="407" t="s">
        <v>310</v>
      </c>
      <c r="B80" s="403">
        <v>28.664745700000001</v>
      </c>
      <c r="C80" s="404">
        <v>0</v>
      </c>
      <c r="D80" s="404">
        <v>-28.664745700000001</v>
      </c>
      <c r="E80" s="405">
        <v>0</v>
      </c>
      <c r="F80" s="403">
        <v>0</v>
      </c>
      <c r="G80" s="404">
        <v>0</v>
      </c>
      <c r="H80" s="404">
        <v>0</v>
      </c>
      <c r="I80" s="404">
        <v>0</v>
      </c>
      <c r="J80" s="404">
        <v>0</v>
      </c>
      <c r="K80" s="406">
        <v>0</v>
      </c>
      <c r="L80" s="123"/>
      <c r="M80" s="402" t="str">
        <f t="shared" si="1"/>
        <v/>
      </c>
    </row>
    <row r="81" spans="1:13" ht="14.45" customHeight="1" x14ac:dyDescent="0.2">
      <c r="A81" s="407" t="s">
        <v>311</v>
      </c>
      <c r="B81" s="403">
        <v>28.664745700000001</v>
      </c>
      <c r="C81" s="404">
        <v>0</v>
      </c>
      <c r="D81" s="404">
        <v>-28.664745700000001</v>
      </c>
      <c r="E81" s="405">
        <v>0</v>
      </c>
      <c r="F81" s="403">
        <v>0</v>
      </c>
      <c r="G81" s="404">
        <v>0</v>
      </c>
      <c r="H81" s="404">
        <v>0</v>
      </c>
      <c r="I81" s="404">
        <v>0</v>
      </c>
      <c r="J81" s="404">
        <v>0</v>
      </c>
      <c r="K81" s="406">
        <v>0</v>
      </c>
      <c r="L81" s="123"/>
      <c r="M81" s="402" t="str">
        <f t="shared" si="1"/>
        <v>X</v>
      </c>
    </row>
    <row r="82" spans="1:13" ht="14.45" customHeight="1" x14ac:dyDescent="0.2">
      <c r="A82" s="407" t="s">
        <v>312</v>
      </c>
      <c r="B82" s="403">
        <v>28.664745700000001</v>
      </c>
      <c r="C82" s="404">
        <v>0</v>
      </c>
      <c r="D82" s="404">
        <v>-28.664745700000001</v>
      </c>
      <c r="E82" s="405">
        <v>0</v>
      </c>
      <c r="F82" s="403">
        <v>0</v>
      </c>
      <c r="G82" s="404">
        <v>0</v>
      </c>
      <c r="H82" s="404">
        <v>0</v>
      </c>
      <c r="I82" s="404">
        <v>0</v>
      </c>
      <c r="J82" s="404">
        <v>0</v>
      </c>
      <c r="K82" s="406">
        <v>0</v>
      </c>
      <c r="L82" s="123"/>
      <c r="M82" s="402" t="str">
        <f t="shared" si="1"/>
        <v/>
      </c>
    </row>
    <row r="83" spans="1:13" ht="14.45" customHeight="1" x14ac:dyDescent="0.2">
      <c r="A83" s="407" t="s">
        <v>313</v>
      </c>
      <c r="B83" s="403">
        <v>136.54525289999998</v>
      </c>
      <c r="C83" s="404">
        <v>133.91359</v>
      </c>
      <c r="D83" s="404">
        <v>-2.6316628999999807</v>
      </c>
      <c r="E83" s="405">
        <v>0.98072680782299115</v>
      </c>
      <c r="F83" s="403">
        <v>156.0483614</v>
      </c>
      <c r="G83" s="404">
        <v>143.04433128333335</v>
      </c>
      <c r="H83" s="404">
        <v>14.45764</v>
      </c>
      <c r="I83" s="404">
        <v>130.77969999999999</v>
      </c>
      <c r="J83" s="404">
        <v>-12.264631283333358</v>
      </c>
      <c r="K83" s="406">
        <v>0.83807160053908769</v>
      </c>
      <c r="L83" s="123"/>
      <c r="M83" s="402" t="str">
        <f t="shared" si="1"/>
        <v/>
      </c>
    </row>
    <row r="84" spans="1:13" ht="14.45" customHeight="1" x14ac:dyDescent="0.2">
      <c r="A84" s="407" t="s">
        <v>314</v>
      </c>
      <c r="B84" s="403">
        <v>136.54525289999998</v>
      </c>
      <c r="C84" s="404">
        <v>133.91359</v>
      </c>
      <c r="D84" s="404">
        <v>-2.6316628999999807</v>
      </c>
      <c r="E84" s="405">
        <v>0.98072680782299115</v>
      </c>
      <c r="F84" s="403">
        <v>156.0483614</v>
      </c>
      <c r="G84" s="404">
        <v>143.04433128333335</v>
      </c>
      <c r="H84" s="404">
        <v>14.45764</v>
      </c>
      <c r="I84" s="404">
        <v>130.77969999999999</v>
      </c>
      <c r="J84" s="404">
        <v>-12.264631283333358</v>
      </c>
      <c r="K84" s="406">
        <v>0.83807160053908769</v>
      </c>
      <c r="L84" s="123"/>
      <c r="M84" s="402" t="str">
        <f t="shared" si="1"/>
        <v>X</v>
      </c>
    </row>
    <row r="85" spans="1:13" ht="14.45" customHeight="1" x14ac:dyDescent="0.2">
      <c r="A85" s="407" t="s">
        <v>315</v>
      </c>
      <c r="B85" s="403">
        <v>136.54525289999998</v>
      </c>
      <c r="C85" s="404">
        <v>133.91359</v>
      </c>
      <c r="D85" s="404">
        <v>-2.6316628999999807</v>
      </c>
      <c r="E85" s="405">
        <v>0.98072680782299115</v>
      </c>
      <c r="F85" s="403">
        <v>156.0483614</v>
      </c>
      <c r="G85" s="404">
        <v>143.04433128333335</v>
      </c>
      <c r="H85" s="404">
        <v>14.45764</v>
      </c>
      <c r="I85" s="404">
        <v>130.77969999999999</v>
      </c>
      <c r="J85" s="404">
        <v>-12.264631283333358</v>
      </c>
      <c r="K85" s="406">
        <v>0.83807160053908769</v>
      </c>
      <c r="L85" s="123"/>
      <c r="M85" s="402" t="str">
        <f t="shared" si="1"/>
        <v/>
      </c>
    </row>
    <row r="86" spans="1:13" ht="14.45" customHeight="1" x14ac:dyDescent="0.2">
      <c r="A86" s="407" t="s">
        <v>316</v>
      </c>
      <c r="B86" s="403">
        <v>76.0392528</v>
      </c>
      <c r="C86" s="404">
        <v>119.3565</v>
      </c>
      <c r="D86" s="404">
        <v>43.317247199999997</v>
      </c>
      <c r="E86" s="405">
        <v>1.5696695536177072</v>
      </c>
      <c r="F86" s="403">
        <v>0</v>
      </c>
      <c r="G86" s="404">
        <v>0</v>
      </c>
      <c r="H86" s="404">
        <v>9.347290000000001</v>
      </c>
      <c r="I86" s="404">
        <v>74.597289999999987</v>
      </c>
      <c r="J86" s="404">
        <v>74.597289999999987</v>
      </c>
      <c r="K86" s="406">
        <v>0</v>
      </c>
      <c r="L86" s="123"/>
      <c r="M86" s="402" t="str">
        <f t="shared" si="1"/>
        <v/>
      </c>
    </row>
    <row r="87" spans="1:13" ht="14.45" customHeight="1" x14ac:dyDescent="0.2">
      <c r="A87" s="407" t="s">
        <v>317</v>
      </c>
      <c r="B87" s="403">
        <v>0</v>
      </c>
      <c r="C87" s="404">
        <v>0</v>
      </c>
      <c r="D87" s="404">
        <v>0</v>
      </c>
      <c r="E87" s="405">
        <v>0</v>
      </c>
      <c r="F87" s="403">
        <v>0</v>
      </c>
      <c r="G87" s="404">
        <v>0</v>
      </c>
      <c r="H87" s="404">
        <v>1.6472899999999999</v>
      </c>
      <c r="I87" s="404">
        <v>1.6472899999999999</v>
      </c>
      <c r="J87" s="404">
        <v>1.6472899999999999</v>
      </c>
      <c r="K87" s="406">
        <v>0</v>
      </c>
      <c r="L87" s="123"/>
      <c r="M87" s="402" t="str">
        <f t="shared" si="1"/>
        <v/>
      </c>
    </row>
    <row r="88" spans="1:13" ht="14.45" customHeight="1" x14ac:dyDescent="0.2">
      <c r="A88" s="407" t="s">
        <v>318</v>
      </c>
      <c r="B88" s="403">
        <v>0</v>
      </c>
      <c r="C88" s="404">
        <v>0</v>
      </c>
      <c r="D88" s="404">
        <v>0</v>
      </c>
      <c r="E88" s="405">
        <v>0</v>
      </c>
      <c r="F88" s="403">
        <v>0</v>
      </c>
      <c r="G88" s="404">
        <v>0</v>
      </c>
      <c r="H88" s="404">
        <v>1.6472899999999999</v>
      </c>
      <c r="I88" s="404">
        <v>1.6472899999999999</v>
      </c>
      <c r="J88" s="404">
        <v>1.6472899999999999</v>
      </c>
      <c r="K88" s="406">
        <v>0</v>
      </c>
      <c r="L88" s="123"/>
      <c r="M88" s="402" t="str">
        <f t="shared" si="1"/>
        <v>X</v>
      </c>
    </row>
    <row r="89" spans="1:13" ht="14.45" customHeight="1" x14ac:dyDescent="0.2">
      <c r="A89" s="407" t="s">
        <v>319</v>
      </c>
      <c r="B89" s="403">
        <v>0</v>
      </c>
      <c r="C89" s="404">
        <v>0</v>
      </c>
      <c r="D89" s="404">
        <v>0</v>
      </c>
      <c r="E89" s="405">
        <v>0</v>
      </c>
      <c r="F89" s="403">
        <v>0</v>
      </c>
      <c r="G89" s="404">
        <v>0</v>
      </c>
      <c r="H89" s="404">
        <v>1.6472899999999999</v>
      </c>
      <c r="I89" s="404">
        <v>1.6472899999999999</v>
      </c>
      <c r="J89" s="404">
        <v>1.6472899999999999</v>
      </c>
      <c r="K89" s="406">
        <v>0</v>
      </c>
      <c r="L89" s="123"/>
      <c r="M89" s="402" t="str">
        <f t="shared" si="1"/>
        <v/>
      </c>
    </row>
    <row r="90" spans="1:13" ht="14.45" customHeight="1" x14ac:dyDescent="0.2">
      <c r="A90" s="407" t="s">
        <v>320</v>
      </c>
      <c r="B90" s="403">
        <v>76.0392528</v>
      </c>
      <c r="C90" s="404">
        <v>119.3565</v>
      </c>
      <c r="D90" s="404">
        <v>43.317247199999997</v>
      </c>
      <c r="E90" s="405">
        <v>1.5696695536177072</v>
      </c>
      <c r="F90" s="403">
        <v>0</v>
      </c>
      <c r="G90" s="404">
        <v>0</v>
      </c>
      <c r="H90" s="404">
        <v>7.7</v>
      </c>
      <c r="I90" s="404">
        <v>72.95</v>
      </c>
      <c r="J90" s="404">
        <v>72.95</v>
      </c>
      <c r="K90" s="406">
        <v>0</v>
      </c>
      <c r="L90" s="123"/>
      <c r="M90" s="402" t="str">
        <f t="shared" si="1"/>
        <v/>
      </c>
    </row>
    <row r="91" spans="1:13" ht="14.45" customHeight="1" x14ac:dyDescent="0.2">
      <c r="A91" s="407" t="s">
        <v>321</v>
      </c>
      <c r="B91" s="403">
        <v>38.1016932</v>
      </c>
      <c r="C91" s="404">
        <v>49.426499999999997</v>
      </c>
      <c r="D91" s="404">
        <v>11.324806799999998</v>
      </c>
      <c r="E91" s="405">
        <v>1.2972258146260018</v>
      </c>
      <c r="F91" s="403">
        <v>0</v>
      </c>
      <c r="G91" s="404">
        <v>0</v>
      </c>
      <c r="H91" s="404">
        <v>4.9000000000000004</v>
      </c>
      <c r="I91" s="404">
        <v>38.6</v>
      </c>
      <c r="J91" s="404">
        <v>38.6</v>
      </c>
      <c r="K91" s="406">
        <v>0</v>
      </c>
      <c r="L91" s="123"/>
      <c r="M91" s="402" t="str">
        <f t="shared" si="1"/>
        <v>X</v>
      </c>
    </row>
    <row r="92" spans="1:13" ht="14.45" customHeight="1" x14ac:dyDescent="0.2">
      <c r="A92" s="407" t="s">
        <v>322</v>
      </c>
      <c r="B92" s="403">
        <v>0</v>
      </c>
      <c r="C92" s="404">
        <v>7.6499999999999999E-2</v>
      </c>
      <c r="D92" s="404">
        <v>7.6499999999999999E-2</v>
      </c>
      <c r="E92" s="405">
        <v>0</v>
      </c>
      <c r="F92" s="403">
        <v>0</v>
      </c>
      <c r="G92" s="404">
        <v>0</v>
      </c>
      <c r="H92" s="404">
        <v>0</v>
      </c>
      <c r="I92" s="404">
        <v>0</v>
      </c>
      <c r="J92" s="404">
        <v>0</v>
      </c>
      <c r="K92" s="406">
        <v>0</v>
      </c>
      <c r="L92" s="123"/>
      <c r="M92" s="402" t="str">
        <f t="shared" si="1"/>
        <v/>
      </c>
    </row>
    <row r="93" spans="1:13" ht="14.45" customHeight="1" x14ac:dyDescent="0.2">
      <c r="A93" s="407" t="s">
        <v>323</v>
      </c>
      <c r="B93" s="403">
        <v>32.623424399999998</v>
      </c>
      <c r="C93" s="404">
        <v>49.35</v>
      </c>
      <c r="D93" s="404">
        <v>16.726575600000004</v>
      </c>
      <c r="E93" s="405">
        <v>1.5127167336853824</v>
      </c>
      <c r="F93" s="403">
        <v>0</v>
      </c>
      <c r="G93" s="404">
        <v>0</v>
      </c>
      <c r="H93" s="404">
        <v>4.9000000000000004</v>
      </c>
      <c r="I93" s="404">
        <v>38.6</v>
      </c>
      <c r="J93" s="404">
        <v>38.6</v>
      </c>
      <c r="K93" s="406">
        <v>0</v>
      </c>
      <c r="L93" s="123"/>
      <c r="M93" s="402" t="str">
        <f t="shared" si="1"/>
        <v/>
      </c>
    </row>
    <row r="94" spans="1:13" ht="14.45" customHeight="1" x14ac:dyDescent="0.2">
      <c r="A94" s="407" t="s">
        <v>324</v>
      </c>
      <c r="B94" s="403">
        <v>5.4782687999999995</v>
      </c>
      <c r="C94" s="404">
        <v>0</v>
      </c>
      <c r="D94" s="404">
        <v>-5.4782687999999995</v>
      </c>
      <c r="E94" s="405">
        <v>0</v>
      </c>
      <c r="F94" s="403">
        <v>0</v>
      </c>
      <c r="G94" s="404">
        <v>0</v>
      </c>
      <c r="H94" s="404">
        <v>0</v>
      </c>
      <c r="I94" s="404">
        <v>0</v>
      </c>
      <c r="J94" s="404">
        <v>0</v>
      </c>
      <c r="K94" s="406">
        <v>0</v>
      </c>
      <c r="L94" s="123"/>
      <c r="M94" s="402" t="str">
        <f t="shared" si="1"/>
        <v/>
      </c>
    </row>
    <row r="95" spans="1:13" ht="14.45" customHeight="1" x14ac:dyDescent="0.2">
      <c r="A95" s="407" t="s">
        <v>325</v>
      </c>
      <c r="B95" s="403">
        <v>0</v>
      </c>
      <c r="C95" s="404">
        <v>2.2999999999999998</v>
      </c>
      <c r="D95" s="404">
        <v>2.2999999999999998</v>
      </c>
      <c r="E95" s="405">
        <v>0</v>
      </c>
      <c r="F95" s="403">
        <v>0</v>
      </c>
      <c r="G95" s="404">
        <v>0</v>
      </c>
      <c r="H95" s="404">
        <v>0</v>
      </c>
      <c r="I95" s="404">
        <v>0</v>
      </c>
      <c r="J95" s="404">
        <v>0</v>
      </c>
      <c r="K95" s="406">
        <v>0</v>
      </c>
      <c r="L95" s="123"/>
      <c r="M95" s="402" t="str">
        <f t="shared" si="1"/>
        <v>X</v>
      </c>
    </row>
    <row r="96" spans="1:13" ht="14.45" customHeight="1" x14ac:dyDescent="0.2">
      <c r="A96" s="407" t="s">
        <v>326</v>
      </c>
      <c r="B96" s="403">
        <v>0</v>
      </c>
      <c r="C96" s="404">
        <v>2.2999999999999998</v>
      </c>
      <c r="D96" s="404">
        <v>2.2999999999999998</v>
      </c>
      <c r="E96" s="405">
        <v>0</v>
      </c>
      <c r="F96" s="403">
        <v>0</v>
      </c>
      <c r="G96" s="404">
        <v>0</v>
      </c>
      <c r="H96" s="404">
        <v>0</v>
      </c>
      <c r="I96" s="404">
        <v>0</v>
      </c>
      <c r="J96" s="404">
        <v>0</v>
      </c>
      <c r="K96" s="406">
        <v>0</v>
      </c>
      <c r="L96" s="123"/>
      <c r="M96" s="402" t="str">
        <f t="shared" si="1"/>
        <v/>
      </c>
    </row>
    <row r="97" spans="1:13" ht="14.45" customHeight="1" x14ac:dyDescent="0.2">
      <c r="A97" s="407" t="s">
        <v>327</v>
      </c>
      <c r="B97" s="403">
        <v>37.9375596</v>
      </c>
      <c r="C97" s="404">
        <v>67.63</v>
      </c>
      <c r="D97" s="404">
        <v>29.692440399999995</v>
      </c>
      <c r="E97" s="405">
        <v>1.7826660626847488</v>
      </c>
      <c r="F97" s="403">
        <v>0</v>
      </c>
      <c r="G97" s="404">
        <v>0</v>
      </c>
      <c r="H97" s="404">
        <v>2.8</v>
      </c>
      <c r="I97" s="404">
        <v>34.35</v>
      </c>
      <c r="J97" s="404">
        <v>34.35</v>
      </c>
      <c r="K97" s="406">
        <v>0</v>
      </c>
      <c r="L97" s="123"/>
      <c r="M97" s="402" t="str">
        <f t="shared" si="1"/>
        <v>X</v>
      </c>
    </row>
    <row r="98" spans="1:13" ht="14.45" customHeight="1" x14ac:dyDescent="0.2">
      <c r="A98" s="407" t="s">
        <v>328</v>
      </c>
      <c r="B98" s="403">
        <v>37.9375596</v>
      </c>
      <c r="C98" s="404">
        <v>67.63</v>
      </c>
      <c r="D98" s="404">
        <v>29.692440399999995</v>
      </c>
      <c r="E98" s="405">
        <v>1.7826660626847488</v>
      </c>
      <c r="F98" s="403">
        <v>0</v>
      </c>
      <c r="G98" s="404">
        <v>0</v>
      </c>
      <c r="H98" s="404">
        <v>2.8</v>
      </c>
      <c r="I98" s="404">
        <v>34.35</v>
      </c>
      <c r="J98" s="404">
        <v>34.35</v>
      </c>
      <c r="K98" s="406">
        <v>0</v>
      </c>
      <c r="L98" s="123"/>
      <c r="M98" s="402" t="str">
        <f t="shared" si="1"/>
        <v/>
      </c>
    </row>
    <row r="99" spans="1:13" ht="14.45" customHeight="1" x14ac:dyDescent="0.2">
      <c r="A99" s="407" t="s">
        <v>329</v>
      </c>
      <c r="B99" s="403">
        <v>64.09483019999999</v>
      </c>
      <c r="C99" s="404">
        <v>51.118739999999995</v>
      </c>
      <c r="D99" s="404">
        <v>-12.976090199999994</v>
      </c>
      <c r="E99" s="405">
        <v>0.79754856734139545</v>
      </c>
      <c r="F99" s="403">
        <v>43.869981600000003</v>
      </c>
      <c r="G99" s="404">
        <v>40.214149800000001</v>
      </c>
      <c r="H99" s="404">
        <v>18.079270000000001</v>
      </c>
      <c r="I99" s="404">
        <v>46.811339999999994</v>
      </c>
      <c r="J99" s="404">
        <v>6.5971901999999929</v>
      </c>
      <c r="K99" s="406">
        <v>1.067047176513974</v>
      </c>
      <c r="L99" s="123"/>
      <c r="M99" s="402" t="str">
        <f t="shared" si="1"/>
        <v/>
      </c>
    </row>
    <row r="100" spans="1:13" ht="14.45" customHeight="1" x14ac:dyDescent="0.2">
      <c r="A100" s="407" t="s">
        <v>330</v>
      </c>
      <c r="B100" s="403">
        <v>53.599415999999998</v>
      </c>
      <c r="C100" s="404">
        <v>46.581240000000001</v>
      </c>
      <c r="D100" s="404">
        <v>-7.0181759999999969</v>
      </c>
      <c r="E100" s="405">
        <v>0.86906245396405069</v>
      </c>
      <c r="F100" s="403">
        <v>43.869981600000003</v>
      </c>
      <c r="G100" s="404">
        <v>40.214149800000001</v>
      </c>
      <c r="H100" s="404">
        <v>3.7312699999999999</v>
      </c>
      <c r="I100" s="404">
        <v>42.143339999999995</v>
      </c>
      <c r="J100" s="404">
        <v>1.9291901999999936</v>
      </c>
      <c r="K100" s="406">
        <v>0.9606418435333921</v>
      </c>
      <c r="L100" s="123"/>
      <c r="M100" s="402" t="str">
        <f t="shared" si="1"/>
        <v/>
      </c>
    </row>
    <row r="101" spans="1:13" ht="14.45" customHeight="1" x14ac:dyDescent="0.2">
      <c r="A101" s="407" t="s">
        <v>331</v>
      </c>
      <c r="B101" s="403">
        <v>53.599415999999998</v>
      </c>
      <c r="C101" s="404">
        <v>46.581240000000001</v>
      </c>
      <c r="D101" s="404">
        <v>-7.0181759999999969</v>
      </c>
      <c r="E101" s="405">
        <v>0.86906245396405069</v>
      </c>
      <c r="F101" s="403">
        <v>43.869981600000003</v>
      </c>
      <c r="G101" s="404">
        <v>40.214149800000001</v>
      </c>
      <c r="H101" s="404">
        <v>3.7312699999999999</v>
      </c>
      <c r="I101" s="404">
        <v>42.143339999999995</v>
      </c>
      <c r="J101" s="404">
        <v>1.9291901999999936</v>
      </c>
      <c r="K101" s="406">
        <v>0.9606418435333921</v>
      </c>
      <c r="L101" s="123"/>
      <c r="M101" s="402" t="str">
        <f t="shared" si="1"/>
        <v>X</v>
      </c>
    </row>
    <row r="102" spans="1:13" ht="14.45" customHeight="1" x14ac:dyDescent="0.2">
      <c r="A102" s="407" t="s">
        <v>332</v>
      </c>
      <c r="B102" s="403">
        <v>35.7652164</v>
      </c>
      <c r="C102" s="404">
        <v>28.517939999999999</v>
      </c>
      <c r="D102" s="404">
        <v>-7.2472764000000005</v>
      </c>
      <c r="E102" s="405">
        <v>0.79736522997802972</v>
      </c>
      <c r="F102" s="403">
        <v>26.427066</v>
      </c>
      <c r="G102" s="404">
        <v>24.2248105</v>
      </c>
      <c r="H102" s="404">
        <v>2.2628699999999999</v>
      </c>
      <c r="I102" s="404">
        <v>25.691220000000001</v>
      </c>
      <c r="J102" s="404">
        <v>1.466409500000001</v>
      </c>
      <c r="K102" s="406">
        <v>0.9721555923007118</v>
      </c>
      <c r="L102" s="123"/>
      <c r="M102" s="402" t="str">
        <f t="shared" si="1"/>
        <v/>
      </c>
    </row>
    <row r="103" spans="1:13" ht="14.45" customHeight="1" x14ac:dyDescent="0.2">
      <c r="A103" s="407" t="s">
        <v>333</v>
      </c>
      <c r="B103" s="403">
        <v>9.8879999999999999</v>
      </c>
      <c r="C103" s="404">
        <v>9.8879999999999999</v>
      </c>
      <c r="D103" s="404">
        <v>0</v>
      </c>
      <c r="E103" s="405">
        <v>1</v>
      </c>
      <c r="F103" s="403">
        <v>9.8879999999999999</v>
      </c>
      <c r="G103" s="404">
        <v>9.0640000000000001</v>
      </c>
      <c r="H103" s="404">
        <v>0.82399999999999995</v>
      </c>
      <c r="I103" s="404">
        <v>9.0640000000000001</v>
      </c>
      <c r="J103" s="404">
        <v>0</v>
      </c>
      <c r="K103" s="406">
        <v>0.91666666666666663</v>
      </c>
      <c r="L103" s="123"/>
      <c r="M103" s="402" t="str">
        <f t="shared" si="1"/>
        <v/>
      </c>
    </row>
    <row r="104" spans="1:13" ht="14.45" customHeight="1" x14ac:dyDescent="0.2">
      <c r="A104" s="407" t="s">
        <v>334</v>
      </c>
      <c r="B104" s="403">
        <v>7.9461995999999999</v>
      </c>
      <c r="C104" s="404">
        <v>8.1753</v>
      </c>
      <c r="D104" s="404">
        <v>0.22910040000000009</v>
      </c>
      <c r="E104" s="405">
        <v>1.0288314428950414</v>
      </c>
      <c r="F104" s="403">
        <v>7.5549156000000002</v>
      </c>
      <c r="G104" s="404">
        <v>6.9253393000000001</v>
      </c>
      <c r="H104" s="404">
        <v>0.64439999999999997</v>
      </c>
      <c r="I104" s="404">
        <v>7.3881199999999998</v>
      </c>
      <c r="J104" s="404">
        <v>0.46278069999999971</v>
      </c>
      <c r="K104" s="406">
        <v>0.97792224177858444</v>
      </c>
      <c r="L104" s="123"/>
      <c r="M104" s="402" t="str">
        <f t="shared" si="1"/>
        <v/>
      </c>
    </row>
    <row r="105" spans="1:13" ht="14.45" customHeight="1" x14ac:dyDescent="0.2">
      <c r="A105" s="407" t="s">
        <v>335</v>
      </c>
      <c r="B105" s="403">
        <v>10.495414199999999</v>
      </c>
      <c r="C105" s="404">
        <v>4.5374999999999996</v>
      </c>
      <c r="D105" s="404">
        <v>-5.9579141999999994</v>
      </c>
      <c r="E105" s="405">
        <v>0.43233167491379237</v>
      </c>
      <c r="F105" s="403">
        <v>0</v>
      </c>
      <c r="G105" s="404">
        <v>0</v>
      </c>
      <c r="H105" s="404">
        <v>14.348000000000001</v>
      </c>
      <c r="I105" s="404">
        <v>4.6680000000000001</v>
      </c>
      <c r="J105" s="404">
        <v>4.6680000000000001</v>
      </c>
      <c r="K105" s="406">
        <v>0</v>
      </c>
      <c r="L105" s="123"/>
      <c r="M105" s="402" t="str">
        <f t="shared" si="1"/>
        <v/>
      </c>
    </row>
    <row r="106" spans="1:13" ht="14.45" customHeight="1" x14ac:dyDescent="0.2">
      <c r="A106" s="407" t="s">
        <v>336</v>
      </c>
      <c r="B106" s="403">
        <v>10.495414199999999</v>
      </c>
      <c r="C106" s="404">
        <v>4.5374999999999996</v>
      </c>
      <c r="D106" s="404">
        <v>-5.9579141999999994</v>
      </c>
      <c r="E106" s="405">
        <v>0.43233167491379237</v>
      </c>
      <c r="F106" s="403">
        <v>0</v>
      </c>
      <c r="G106" s="404">
        <v>0</v>
      </c>
      <c r="H106" s="404">
        <v>0</v>
      </c>
      <c r="I106" s="404">
        <v>0</v>
      </c>
      <c r="J106" s="404">
        <v>0</v>
      </c>
      <c r="K106" s="406">
        <v>0</v>
      </c>
      <c r="L106" s="123"/>
      <c r="M106" s="402" t="str">
        <f t="shared" si="1"/>
        <v>X</v>
      </c>
    </row>
    <row r="107" spans="1:13" ht="14.45" customHeight="1" x14ac:dyDescent="0.2">
      <c r="A107" s="407" t="s">
        <v>337</v>
      </c>
      <c r="B107" s="403">
        <v>10.495414199999999</v>
      </c>
      <c r="C107" s="404">
        <v>4.5374999999999996</v>
      </c>
      <c r="D107" s="404">
        <v>-5.9579141999999994</v>
      </c>
      <c r="E107" s="405">
        <v>0.43233167491379237</v>
      </c>
      <c r="F107" s="403">
        <v>0</v>
      </c>
      <c r="G107" s="404">
        <v>0</v>
      </c>
      <c r="H107" s="404">
        <v>0</v>
      </c>
      <c r="I107" s="404">
        <v>0</v>
      </c>
      <c r="J107" s="404">
        <v>0</v>
      </c>
      <c r="K107" s="406">
        <v>0</v>
      </c>
      <c r="L107" s="123"/>
      <c r="M107" s="402" t="str">
        <f t="shared" si="1"/>
        <v/>
      </c>
    </row>
    <row r="108" spans="1:13" ht="14.45" customHeight="1" x14ac:dyDescent="0.2">
      <c r="A108" s="407" t="s">
        <v>338</v>
      </c>
      <c r="B108" s="403">
        <v>0</v>
      </c>
      <c r="C108" s="404">
        <v>0</v>
      </c>
      <c r="D108" s="404">
        <v>0</v>
      </c>
      <c r="E108" s="405">
        <v>0</v>
      </c>
      <c r="F108" s="403">
        <v>0</v>
      </c>
      <c r="G108" s="404">
        <v>0</v>
      </c>
      <c r="H108" s="404">
        <v>14.348000000000001</v>
      </c>
      <c r="I108" s="404">
        <v>4.6680000000000001</v>
      </c>
      <c r="J108" s="404">
        <v>4.6680000000000001</v>
      </c>
      <c r="K108" s="406">
        <v>0</v>
      </c>
      <c r="L108" s="123"/>
      <c r="M108" s="402" t="str">
        <f t="shared" si="1"/>
        <v>X</v>
      </c>
    </row>
    <row r="109" spans="1:13" ht="14.45" customHeight="1" x14ac:dyDescent="0.2">
      <c r="A109" s="407" t="s">
        <v>339</v>
      </c>
      <c r="B109" s="403">
        <v>0</v>
      </c>
      <c r="C109" s="404">
        <v>0</v>
      </c>
      <c r="D109" s="404">
        <v>0</v>
      </c>
      <c r="E109" s="405">
        <v>0</v>
      </c>
      <c r="F109" s="403">
        <v>0</v>
      </c>
      <c r="G109" s="404">
        <v>0</v>
      </c>
      <c r="H109" s="404">
        <v>14.348000000000001</v>
      </c>
      <c r="I109" s="404">
        <v>4.6680000000000001</v>
      </c>
      <c r="J109" s="404">
        <v>4.6680000000000001</v>
      </c>
      <c r="K109" s="406">
        <v>0</v>
      </c>
      <c r="L109" s="123"/>
      <c r="M109" s="402" t="str">
        <f t="shared" si="1"/>
        <v/>
      </c>
    </row>
    <row r="110" spans="1:13" ht="14.45" customHeight="1" x14ac:dyDescent="0.2">
      <c r="A110" s="407" t="s">
        <v>340</v>
      </c>
      <c r="B110" s="403">
        <v>7.8467999999999993E-3</v>
      </c>
      <c r="C110" s="404">
        <v>0</v>
      </c>
      <c r="D110" s="404">
        <v>-7.8467999999999993E-3</v>
      </c>
      <c r="E110" s="405">
        <v>0</v>
      </c>
      <c r="F110" s="403">
        <v>0</v>
      </c>
      <c r="G110" s="404">
        <v>0</v>
      </c>
      <c r="H110" s="404">
        <v>0</v>
      </c>
      <c r="I110" s="404">
        <v>0</v>
      </c>
      <c r="J110" s="404">
        <v>0</v>
      </c>
      <c r="K110" s="406">
        <v>0</v>
      </c>
      <c r="L110" s="123"/>
      <c r="M110" s="402" t="str">
        <f t="shared" si="1"/>
        <v/>
      </c>
    </row>
    <row r="111" spans="1:13" ht="14.45" customHeight="1" x14ac:dyDescent="0.2">
      <c r="A111" s="407" t="s">
        <v>341</v>
      </c>
      <c r="B111" s="403">
        <v>7.8467999999999993E-3</v>
      </c>
      <c r="C111" s="404">
        <v>0</v>
      </c>
      <c r="D111" s="404">
        <v>-7.8467999999999993E-3</v>
      </c>
      <c r="E111" s="405">
        <v>0</v>
      </c>
      <c r="F111" s="403">
        <v>0</v>
      </c>
      <c r="G111" s="404">
        <v>0</v>
      </c>
      <c r="H111" s="404">
        <v>0</v>
      </c>
      <c r="I111" s="404">
        <v>0</v>
      </c>
      <c r="J111" s="404">
        <v>0</v>
      </c>
      <c r="K111" s="406">
        <v>0</v>
      </c>
      <c r="L111" s="123"/>
      <c r="M111" s="402" t="str">
        <f t="shared" si="1"/>
        <v/>
      </c>
    </row>
    <row r="112" spans="1:13" ht="14.45" customHeight="1" x14ac:dyDescent="0.2">
      <c r="A112" s="407" t="s">
        <v>342</v>
      </c>
      <c r="B112" s="403">
        <v>7.8467999999999993E-3</v>
      </c>
      <c r="C112" s="404">
        <v>0</v>
      </c>
      <c r="D112" s="404">
        <v>-7.8467999999999993E-3</v>
      </c>
      <c r="E112" s="405">
        <v>0</v>
      </c>
      <c r="F112" s="403">
        <v>0</v>
      </c>
      <c r="G112" s="404">
        <v>0</v>
      </c>
      <c r="H112" s="404">
        <v>0</v>
      </c>
      <c r="I112" s="404">
        <v>0</v>
      </c>
      <c r="J112" s="404">
        <v>0</v>
      </c>
      <c r="K112" s="406">
        <v>0</v>
      </c>
      <c r="L112" s="123"/>
      <c r="M112" s="402" t="str">
        <f t="shared" si="1"/>
        <v>X</v>
      </c>
    </row>
    <row r="113" spans="1:13" ht="14.45" customHeight="1" x14ac:dyDescent="0.2">
      <c r="A113" s="407" t="s">
        <v>343</v>
      </c>
      <c r="B113" s="403">
        <v>7.8467999999999993E-3</v>
      </c>
      <c r="C113" s="404">
        <v>0</v>
      </c>
      <c r="D113" s="404">
        <v>-7.8467999999999993E-3</v>
      </c>
      <c r="E113" s="405">
        <v>0</v>
      </c>
      <c r="F113" s="403">
        <v>0</v>
      </c>
      <c r="G113" s="404">
        <v>0</v>
      </c>
      <c r="H113" s="404">
        <v>0</v>
      </c>
      <c r="I113" s="404">
        <v>0</v>
      </c>
      <c r="J113" s="404">
        <v>0</v>
      </c>
      <c r="K113" s="406">
        <v>0</v>
      </c>
      <c r="L113" s="123"/>
      <c r="M113" s="402" t="str">
        <f t="shared" si="1"/>
        <v/>
      </c>
    </row>
    <row r="114" spans="1:13" ht="14.45" customHeight="1" x14ac:dyDescent="0.2">
      <c r="A114" s="407" t="s">
        <v>344</v>
      </c>
      <c r="B114" s="403">
        <v>22.540894000000002</v>
      </c>
      <c r="C114" s="404">
        <v>16570.51454</v>
      </c>
      <c r="D114" s="404">
        <v>16547.973645999999</v>
      </c>
      <c r="E114" s="405">
        <v>735.13120375793426</v>
      </c>
      <c r="F114" s="403">
        <v>14259.1913021</v>
      </c>
      <c r="G114" s="404">
        <v>13070.925360258334</v>
      </c>
      <c r="H114" s="404">
        <v>1582.4574399999999</v>
      </c>
      <c r="I114" s="404">
        <v>16920.53025</v>
      </c>
      <c r="J114" s="404">
        <v>3849.6048897416658</v>
      </c>
      <c r="K114" s="406">
        <v>1.1866402442828616</v>
      </c>
      <c r="L114" s="123"/>
      <c r="M114" s="402" t="str">
        <f t="shared" si="1"/>
        <v/>
      </c>
    </row>
    <row r="115" spans="1:13" ht="14.45" customHeight="1" x14ac:dyDescent="0.2">
      <c r="A115" s="407" t="s">
        <v>345</v>
      </c>
      <c r="B115" s="403">
        <v>0.69365740000000009</v>
      </c>
      <c r="C115" s="404">
        <v>15551.20414</v>
      </c>
      <c r="D115" s="404">
        <v>15550.510482600001</v>
      </c>
      <c r="E115" s="405">
        <v>22419.142562308134</v>
      </c>
      <c r="F115" s="403">
        <v>14259.1913021</v>
      </c>
      <c r="G115" s="404">
        <v>13070.925360258334</v>
      </c>
      <c r="H115" s="404">
        <v>1554.1068500000001</v>
      </c>
      <c r="I115" s="404">
        <v>15869.11477</v>
      </c>
      <c r="J115" s="404">
        <v>2798.1894097416662</v>
      </c>
      <c r="K115" s="406">
        <v>1.1129042618050087</v>
      </c>
      <c r="L115" s="123"/>
      <c r="M115" s="402" t="str">
        <f t="shared" si="1"/>
        <v/>
      </c>
    </row>
    <row r="116" spans="1:13" ht="14.45" customHeight="1" x14ac:dyDescent="0.2">
      <c r="A116" s="407" t="s">
        <v>346</v>
      </c>
      <c r="B116" s="403">
        <v>0.69365740000000009</v>
      </c>
      <c r="C116" s="404">
        <v>15551.20414</v>
      </c>
      <c r="D116" s="404">
        <v>15550.510482600001</v>
      </c>
      <c r="E116" s="405">
        <v>22419.142562308134</v>
      </c>
      <c r="F116" s="403">
        <v>14259.1913021</v>
      </c>
      <c r="G116" s="404">
        <v>13070.925360258334</v>
      </c>
      <c r="H116" s="404">
        <v>1554.1068500000001</v>
      </c>
      <c r="I116" s="404">
        <v>15869.11477</v>
      </c>
      <c r="J116" s="404">
        <v>2798.1894097416662</v>
      </c>
      <c r="K116" s="406">
        <v>1.1129042618050087</v>
      </c>
      <c r="L116" s="123"/>
      <c r="M116" s="402" t="str">
        <f t="shared" si="1"/>
        <v/>
      </c>
    </row>
    <row r="117" spans="1:13" ht="14.45" customHeight="1" x14ac:dyDescent="0.2">
      <c r="A117" s="407" t="s">
        <v>347</v>
      </c>
      <c r="B117" s="403">
        <v>0.69365740000000009</v>
      </c>
      <c r="C117" s="404">
        <v>0.52700000000000002</v>
      </c>
      <c r="D117" s="404">
        <v>-0.16665740000000007</v>
      </c>
      <c r="E117" s="405">
        <v>0.75974104795825714</v>
      </c>
      <c r="F117" s="403">
        <v>0.87227860000000002</v>
      </c>
      <c r="G117" s="404">
        <v>0.79958871666666664</v>
      </c>
      <c r="H117" s="404">
        <v>0</v>
      </c>
      <c r="I117" s="404">
        <v>11.31165</v>
      </c>
      <c r="J117" s="404">
        <v>10.512061283333333</v>
      </c>
      <c r="K117" s="406">
        <v>12.967932493127769</v>
      </c>
      <c r="L117" s="123"/>
      <c r="M117" s="402" t="str">
        <f t="shared" si="1"/>
        <v>X</v>
      </c>
    </row>
    <row r="118" spans="1:13" ht="14.45" customHeight="1" x14ac:dyDescent="0.2">
      <c r="A118" s="407" t="s">
        <v>348</v>
      </c>
      <c r="B118" s="403">
        <v>0.25620969999999998</v>
      </c>
      <c r="C118" s="404">
        <v>0</v>
      </c>
      <c r="D118" s="404">
        <v>-0.25620969999999998</v>
      </c>
      <c r="E118" s="405">
        <v>0</v>
      </c>
      <c r="F118" s="403">
        <v>0.35646550000000005</v>
      </c>
      <c r="G118" s="404">
        <v>0.32676004166666672</v>
      </c>
      <c r="H118" s="404">
        <v>0</v>
      </c>
      <c r="I118" s="404">
        <v>9.290049999999999</v>
      </c>
      <c r="J118" s="404">
        <v>8.9632899583333323</v>
      </c>
      <c r="K118" s="406">
        <v>26.061568370571621</v>
      </c>
      <c r="L118" s="123"/>
      <c r="M118" s="402" t="str">
        <f t="shared" si="1"/>
        <v/>
      </c>
    </row>
    <row r="119" spans="1:13" ht="14.45" customHeight="1" x14ac:dyDescent="0.2">
      <c r="A119" s="407" t="s">
        <v>349</v>
      </c>
      <c r="B119" s="403">
        <v>0.43744769999999999</v>
      </c>
      <c r="C119" s="404">
        <v>0.52700000000000002</v>
      </c>
      <c r="D119" s="404">
        <v>8.9552300000000029E-2</v>
      </c>
      <c r="E119" s="405">
        <v>1.2047154436976124</v>
      </c>
      <c r="F119" s="403">
        <v>0.51581309999999991</v>
      </c>
      <c r="G119" s="404">
        <v>0.47282867499999992</v>
      </c>
      <c r="H119" s="404">
        <v>0</v>
      </c>
      <c r="I119" s="404">
        <v>2.0215999999999998</v>
      </c>
      <c r="J119" s="404">
        <v>1.5487713249999999</v>
      </c>
      <c r="K119" s="406">
        <v>3.9192490458268705</v>
      </c>
      <c r="L119" s="123"/>
      <c r="M119" s="402" t="str">
        <f t="shared" si="1"/>
        <v/>
      </c>
    </row>
    <row r="120" spans="1:13" ht="14.45" customHeight="1" x14ac:dyDescent="0.2">
      <c r="A120" s="407" t="s">
        <v>350</v>
      </c>
      <c r="B120" s="403">
        <v>0</v>
      </c>
      <c r="C120" s="404">
        <v>32.075679999999998</v>
      </c>
      <c r="D120" s="404">
        <v>32.075679999999998</v>
      </c>
      <c r="E120" s="405">
        <v>0</v>
      </c>
      <c r="F120" s="403">
        <v>5.4605828000000001</v>
      </c>
      <c r="G120" s="404">
        <v>5.005534233333333</v>
      </c>
      <c r="H120" s="404">
        <v>0</v>
      </c>
      <c r="I120" s="404">
        <v>8.2104500000000016</v>
      </c>
      <c r="J120" s="404">
        <v>3.2049157666666686</v>
      </c>
      <c r="K120" s="406">
        <v>1.5035849287002847</v>
      </c>
      <c r="L120" s="123"/>
      <c r="M120" s="402" t="str">
        <f t="shared" si="1"/>
        <v>X</v>
      </c>
    </row>
    <row r="121" spans="1:13" ht="14.45" customHeight="1" x14ac:dyDescent="0.2">
      <c r="A121" s="407" t="s">
        <v>351</v>
      </c>
      <c r="B121" s="403">
        <v>0</v>
      </c>
      <c r="C121" s="404">
        <v>4.5880900000000002</v>
      </c>
      <c r="D121" s="404">
        <v>4.5880900000000002</v>
      </c>
      <c r="E121" s="405">
        <v>0</v>
      </c>
      <c r="F121" s="403">
        <v>0</v>
      </c>
      <c r="G121" s="404">
        <v>0</v>
      </c>
      <c r="H121" s="404">
        <v>0</v>
      </c>
      <c r="I121" s="404">
        <v>0.99907000000000001</v>
      </c>
      <c r="J121" s="404">
        <v>0.99907000000000001</v>
      </c>
      <c r="K121" s="406">
        <v>0</v>
      </c>
      <c r="L121" s="123"/>
      <c r="M121" s="402" t="str">
        <f t="shared" si="1"/>
        <v/>
      </c>
    </row>
    <row r="122" spans="1:13" ht="14.45" customHeight="1" x14ac:dyDescent="0.2">
      <c r="A122" s="407" t="s">
        <v>352</v>
      </c>
      <c r="B122" s="403">
        <v>0</v>
      </c>
      <c r="C122" s="404">
        <v>27.487590000000001</v>
      </c>
      <c r="D122" s="404">
        <v>27.487590000000001</v>
      </c>
      <c r="E122" s="405">
        <v>0</v>
      </c>
      <c r="F122" s="403">
        <v>5.4605828000000001</v>
      </c>
      <c r="G122" s="404">
        <v>5.005534233333333</v>
      </c>
      <c r="H122" s="404">
        <v>0</v>
      </c>
      <c r="I122" s="404">
        <v>7.2113800000000001</v>
      </c>
      <c r="J122" s="404">
        <v>2.2058457666666671</v>
      </c>
      <c r="K122" s="406">
        <v>1.320624604392044</v>
      </c>
      <c r="L122" s="123"/>
      <c r="M122" s="402" t="str">
        <f t="shared" si="1"/>
        <v/>
      </c>
    </row>
    <row r="123" spans="1:13" ht="14.45" customHeight="1" x14ac:dyDescent="0.2">
      <c r="A123" s="407" t="s">
        <v>353</v>
      </c>
      <c r="B123" s="403">
        <v>0</v>
      </c>
      <c r="C123" s="404">
        <v>14759.616460000001</v>
      </c>
      <c r="D123" s="404">
        <v>14759.616460000001</v>
      </c>
      <c r="E123" s="405">
        <v>0</v>
      </c>
      <c r="F123" s="403">
        <v>14252.8584407</v>
      </c>
      <c r="G123" s="404">
        <v>13065.120237308334</v>
      </c>
      <c r="H123" s="404">
        <v>1539.0447199999999</v>
      </c>
      <c r="I123" s="404">
        <v>15264.288710000001</v>
      </c>
      <c r="J123" s="404">
        <v>2199.1684726916665</v>
      </c>
      <c r="K123" s="406">
        <v>1.0709633280585875</v>
      </c>
      <c r="L123" s="123"/>
      <c r="M123" s="402" t="str">
        <f t="shared" si="1"/>
        <v>X</v>
      </c>
    </row>
    <row r="124" spans="1:13" ht="14.45" customHeight="1" x14ac:dyDescent="0.2">
      <c r="A124" s="407" t="s">
        <v>354</v>
      </c>
      <c r="B124" s="403">
        <v>0</v>
      </c>
      <c r="C124" s="404">
        <v>14759.616460000001</v>
      </c>
      <c r="D124" s="404">
        <v>14759.616460000001</v>
      </c>
      <c r="E124" s="405">
        <v>0</v>
      </c>
      <c r="F124" s="403">
        <v>14252.8584407</v>
      </c>
      <c r="G124" s="404">
        <v>13065.120237308334</v>
      </c>
      <c r="H124" s="404">
        <v>1539.0447199999999</v>
      </c>
      <c r="I124" s="404">
        <v>15264.288710000001</v>
      </c>
      <c r="J124" s="404">
        <v>2199.1684726916665</v>
      </c>
      <c r="K124" s="406">
        <v>1.0709633280585875</v>
      </c>
      <c r="L124" s="123"/>
      <c r="M124" s="402" t="str">
        <f t="shared" si="1"/>
        <v/>
      </c>
    </row>
    <row r="125" spans="1:13" ht="14.45" customHeight="1" x14ac:dyDescent="0.2">
      <c r="A125" s="407" t="s">
        <v>355</v>
      </c>
      <c r="B125" s="403">
        <v>0</v>
      </c>
      <c r="C125" s="404">
        <v>758.98500000000001</v>
      </c>
      <c r="D125" s="404">
        <v>758.98500000000001</v>
      </c>
      <c r="E125" s="405">
        <v>0</v>
      </c>
      <c r="F125" s="403">
        <v>0</v>
      </c>
      <c r="G125" s="404">
        <v>0</v>
      </c>
      <c r="H125" s="404">
        <v>15.06213</v>
      </c>
      <c r="I125" s="404">
        <v>585.30395999999996</v>
      </c>
      <c r="J125" s="404">
        <v>585.30395999999996</v>
      </c>
      <c r="K125" s="406">
        <v>0</v>
      </c>
      <c r="L125" s="123"/>
      <c r="M125" s="402" t="str">
        <f t="shared" si="1"/>
        <v>X</v>
      </c>
    </row>
    <row r="126" spans="1:13" ht="14.45" customHeight="1" x14ac:dyDescent="0.2">
      <c r="A126" s="407" t="s">
        <v>356</v>
      </c>
      <c r="B126" s="403">
        <v>0</v>
      </c>
      <c r="C126" s="404">
        <v>758.98500000000001</v>
      </c>
      <c r="D126" s="404">
        <v>758.98500000000001</v>
      </c>
      <c r="E126" s="405">
        <v>0</v>
      </c>
      <c r="F126" s="403">
        <v>0</v>
      </c>
      <c r="G126" s="404">
        <v>0</v>
      </c>
      <c r="H126" s="404">
        <v>15.06213</v>
      </c>
      <c r="I126" s="404">
        <v>585.30395999999996</v>
      </c>
      <c r="J126" s="404">
        <v>585.30395999999996</v>
      </c>
      <c r="K126" s="406">
        <v>0</v>
      </c>
      <c r="L126" s="123"/>
      <c r="M126" s="402" t="str">
        <f t="shared" si="1"/>
        <v/>
      </c>
    </row>
    <row r="127" spans="1:13" ht="14.45" customHeight="1" x14ac:dyDescent="0.2">
      <c r="A127" s="407" t="s">
        <v>357</v>
      </c>
      <c r="B127" s="403">
        <v>21.847236599999999</v>
      </c>
      <c r="C127" s="404">
        <v>42.804519999999997</v>
      </c>
      <c r="D127" s="404">
        <v>20.957283399999998</v>
      </c>
      <c r="E127" s="405">
        <v>1.9592647245830623</v>
      </c>
      <c r="F127" s="403">
        <v>0</v>
      </c>
      <c r="G127" s="404">
        <v>0</v>
      </c>
      <c r="H127" s="404">
        <v>3.3057800000000004</v>
      </c>
      <c r="I127" s="404">
        <v>113.96261</v>
      </c>
      <c r="J127" s="404">
        <v>113.96261</v>
      </c>
      <c r="K127" s="406">
        <v>0</v>
      </c>
      <c r="L127" s="123"/>
      <c r="M127" s="402" t="str">
        <f t="shared" si="1"/>
        <v/>
      </c>
    </row>
    <row r="128" spans="1:13" ht="14.45" customHeight="1" x14ac:dyDescent="0.2">
      <c r="A128" s="407" t="s">
        <v>358</v>
      </c>
      <c r="B128" s="403">
        <v>0</v>
      </c>
      <c r="C128" s="404">
        <v>2.25</v>
      </c>
      <c r="D128" s="404">
        <v>2.25</v>
      </c>
      <c r="E128" s="405">
        <v>0</v>
      </c>
      <c r="F128" s="403">
        <v>0</v>
      </c>
      <c r="G128" s="404">
        <v>0</v>
      </c>
      <c r="H128" s="404">
        <v>0</v>
      </c>
      <c r="I128" s="404">
        <v>8.25</v>
      </c>
      <c r="J128" s="404">
        <v>8.25</v>
      </c>
      <c r="K128" s="406">
        <v>0</v>
      </c>
      <c r="L128" s="123"/>
      <c r="M128" s="402" t="str">
        <f t="shared" si="1"/>
        <v/>
      </c>
    </row>
    <row r="129" spans="1:13" ht="14.45" customHeight="1" x14ac:dyDescent="0.2">
      <c r="A129" s="407" t="s">
        <v>359</v>
      </c>
      <c r="B129" s="403">
        <v>0</v>
      </c>
      <c r="C129" s="404">
        <v>2.25</v>
      </c>
      <c r="D129" s="404">
        <v>2.25</v>
      </c>
      <c r="E129" s="405">
        <v>0</v>
      </c>
      <c r="F129" s="403">
        <v>0</v>
      </c>
      <c r="G129" s="404">
        <v>0</v>
      </c>
      <c r="H129" s="404">
        <v>0</v>
      </c>
      <c r="I129" s="404">
        <v>8.25</v>
      </c>
      <c r="J129" s="404">
        <v>8.25</v>
      </c>
      <c r="K129" s="406">
        <v>0</v>
      </c>
      <c r="L129" s="123"/>
      <c r="M129" s="402" t="str">
        <f t="shared" si="1"/>
        <v>X</v>
      </c>
    </row>
    <row r="130" spans="1:13" ht="14.45" customHeight="1" x14ac:dyDescent="0.2">
      <c r="A130" s="407" t="s">
        <v>360</v>
      </c>
      <c r="B130" s="403">
        <v>0</v>
      </c>
      <c r="C130" s="404">
        <v>2.25</v>
      </c>
      <c r="D130" s="404">
        <v>2.25</v>
      </c>
      <c r="E130" s="405">
        <v>0</v>
      </c>
      <c r="F130" s="403">
        <v>0</v>
      </c>
      <c r="G130" s="404">
        <v>0</v>
      </c>
      <c r="H130" s="404">
        <v>0</v>
      </c>
      <c r="I130" s="404">
        <v>8.25</v>
      </c>
      <c r="J130" s="404">
        <v>8.25</v>
      </c>
      <c r="K130" s="406">
        <v>0</v>
      </c>
      <c r="L130" s="123"/>
      <c r="M130" s="402" t="str">
        <f t="shared" si="1"/>
        <v/>
      </c>
    </row>
    <row r="131" spans="1:13" ht="14.45" customHeight="1" x14ac:dyDescent="0.2">
      <c r="A131" s="407" t="s">
        <v>361</v>
      </c>
      <c r="B131" s="403">
        <v>21.847236599999999</v>
      </c>
      <c r="C131" s="404">
        <v>40.554519999999997</v>
      </c>
      <c r="D131" s="404">
        <v>18.707283399999998</v>
      </c>
      <c r="E131" s="405">
        <v>1.8562768711901989</v>
      </c>
      <c r="F131" s="403">
        <v>0</v>
      </c>
      <c r="G131" s="404">
        <v>0</v>
      </c>
      <c r="H131" s="404">
        <v>3.3057800000000004</v>
      </c>
      <c r="I131" s="404">
        <v>105.71261</v>
      </c>
      <c r="J131" s="404">
        <v>105.71261</v>
      </c>
      <c r="K131" s="406">
        <v>0</v>
      </c>
      <c r="L131" s="123"/>
      <c r="M131" s="402" t="str">
        <f t="shared" si="1"/>
        <v/>
      </c>
    </row>
    <row r="132" spans="1:13" ht="14.45" customHeight="1" x14ac:dyDescent="0.2">
      <c r="A132" s="407" t="s">
        <v>362</v>
      </c>
      <c r="B132" s="403">
        <v>0</v>
      </c>
      <c r="C132" s="404">
        <v>1.0000000000000001E-5</v>
      </c>
      <c r="D132" s="404">
        <v>1.0000000000000001E-5</v>
      </c>
      <c r="E132" s="405">
        <v>0</v>
      </c>
      <c r="F132" s="403">
        <v>0</v>
      </c>
      <c r="G132" s="404">
        <v>0</v>
      </c>
      <c r="H132" s="404">
        <v>0</v>
      </c>
      <c r="I132" s="404">
        <v>52.790190000000003</v>
      </c>
      <c r="J132" s="404">
        <v>52.790190000000003</v>
      </c>
      <c r="K132" s="406">
        <v>0</v>
      </c>
      <c r="L132" s="123"/>
      <c r="M132" s="402" t="str">
        <f t="shared" si="1"/>
        <v>X</v>
      </c>
    </row>
    <row r="133" spans="1:13" ht="14.45" customHeight="1" x14ac:dyDescent="0.2">
      <c r="A133" s="407" t="s">
        <v>363</v>
      </c>
      <c r="B133" s="403">
        <v>0</v>
      </c>
      <c r="C133" s="404">
        <v>1.0000000000000001E-5</v>
      </c>
      <c r="D133" s="404">
        <v>1.0000000000000001E-5</v>
      </c>
      <c r="E133" s="405">
        <v>0</v>
      </c>
      <c r="F133" s="403">
        <v>0</v>
      </c>
      <c r="G133" s="404">
        <v>0</v>
      </c>
      <c r="H133" s="404">
        <v>0</v>
      </c>
      <c r="I133" s="404">
        <v>1.9000000000000001E-4</v>
      </c>
      <c r="J133" s="404">
        <v>1.9000000000000001E-4</v>
      </c>
      <c r="K133" s="406">
        <v>0</v>
      </c>
      <c r="L133" s="123"/>
      <c r="M133" s="402" t="str">
        <f t="shared" si="1"/>
        <v/>
      </c>
    </row>
    <row r="134" spans="1:13" ht="14.45" customHeight="1" x14ac:dyDescent="0.2">
      <c r="A134" s="407" t="s">
        <v>364</v>
      </c>
      <c r="B134" s="403">
        <v>0</v>
      </c>
      <c r="C134" s="404">
        <v>0</v>
      </c>
      <c r="D134" s="404">
        <v>0</v>
      </c>
      <c r="E134" s="405">
        <v>0</v>
      </c>
      <c r="F134" s="403">
        <v>0</v>
      </c>
      <c r="G134" s="404">
        <v>0</v>
      </c>
      <c r="H134" s="404">
        <v>0</v>
      </c>
      <c r="I134" s="404">
        <v>52.79</v>
      </c>
      <c r="J134" s="404">
        <v>52.79</v>
      </c>
      <c r="K134" s="406">
        <v>0</v>
      </c>
      <c r="L134" s="123"/>
      <c r="M134" s="402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07" t="s">
        <v>365</v>
      </c>
      <c r="B135" s="403">
        <v>21.847236599999999</v>
      </c>
      <c r="C135" s="404">
        <v>40.554510000000001</v>
      </c>
      <c r="D135" s="404">
        <v>18.707273400000002</v>
      </c>
      <c r="E135" s="405">
        <v>1.8562764134664063</v>
      </c>
      <c r="F135" s="403">
        <v>0</v>
      </c>
      <c r="G135" s="404">
        <v>0</v>
      </c>
      <c r="H135" s="404">
        <v>3.3057800000000004</v>
      </c>
      <c r="I135" s="404">
        <v>52.922419999999995</v>
      </c>
      <c r="J135" s="404">
        <v>52.922419999999995</v>
      </c>
      <c r="K135" s="406">
        <v>0</v>
      </c>
      <c r="L135" s="123"/>
      <c r="M135" s="402" t="str">
        <f t="shared" si="2"/>
        <v>X</v>
      </c>
    </row>
    <row r="136" spans="1:13" ht="14.45" customHeight="1" x14ac:dyDescent="0.2">
      <c r="A136" s="407" t="s">
        <v>366</v>
      </c>
      <c r="B136" s="403">
        <v>0</v>
      </c>
      <c r="C136" s="404">
        <v>2.1</v>
      </c>
      <c r="D136" s="404">
        <v>2.1</v>
      </c>
      <c r="E136" s="405">
        <v>0</v>
      </c>
      <c r="F136" s="403">
        <v>0</v>
      </c>
      <c r="G136" s="404">
        <v>0</v>
      </c>
      <c r="H136" s="404">
        <v>0</v>
      </c>
      <c r="I136" s="404">
        <v>0</v>
      </c>
      <c r="J136" s="404">
        <v>0</v>
      </c>
      <c r="K136" s="406">
        <v>0</v>
      </c>
      <c r="L136" s="123"/>
      <c r="M136" s="402" t="str">
        <f t="shared" si="2"/>
        <v/>
      </c>
    </row>
    <row r="137" spans="1:13" ht="14.45" customHeight="1" x14ac:dyDescent="0.2">
      <c r="A137" s="407" t="s">
        <v>367</v>
      </c>
      <c r="B137" s="403">
        <v>21.847236599999999</v>
      </c>
      <c r="C137" s="404">
        <v>38.454509999999999</v>
      </c>
      <c r="D137" s="404">
        <v>16.6072734</v>
      </c>
      <c r="E137" s="405">
        <v>1.7601544169664003</v>
      </c>
      <c r="F137" s="403">
        <v>0</v>
      </c>
      <c r="G137" s="404">
        <v>0</v>
      </c>
      <c r="H137" s="404">
        <v>3.3057800000000004</v>
      </c>
      <c r="I137" s="404">
        <v>52.922419999999995</v>
      </c>
      <c r="J137" s="404">
        <v>52.922419999999995</v>
      </c>
      <c r="K137" s="406">
        <v>0</v>
      </c>
      <c r="L137" s="123"/>
      <c r="M137" s="402" t="str">
        <f t="shared" si="2"/>
        <v/>
      </c>
    </row>
    <row r="138" spans="1:13" ht="14.45" customHeight="1" x14ac:dyDescent="0.2">
      <c r="A138" s="407" t="s">
        <v>368</v>
      </c>
      <c r="B138" s="403">
        <v>0</v>
      </c>
      <c r="C138" s="404">
        <v>1.0000000000000001E-5</v>
      </c>
      <c r="D138" s="404">
        <v>1.0000000000000001E-5</v>
      </c>
      <c r="E138" s="405">
        <v>0</v>
      </c>
      <c r="F138" s="403">
        <v>0</v>
      </c>
      <c r="G138" s="404">
        <v>0</v>
      </c>
      <c r="H138" s="404">
        <v>0</v>
      </c>
      <c r="I138" s="404">
        <v>0</v>
      </c>
      <c r="J138" s="404">
        <v>0</v>
      </c>
      <c r="K138" s="406">
        <v>0</v>
      </c>
      <c r="L138" s="123"/>
      <c r="M138" s="402" t="str">
        <f t="shared" si="2"/>
        <v/>
      </c>
    </row>
    <row r="139" spans="1:13" ht="14.45" customHeight="1" x14ac:dyDescent="0.2">
      <c r="A139" s="407" t="s">
        <v>369</v>
      </c>
      <c r="B139" s="403">
        <v>0</v>
      </c>
      <c r="C139" s="404">
        <v>1.0000000000000001E-5</v>
      </c>
      <c r="D139" s="404">
        <v>1.0000000000000001E-5</v>
      </c>
      <c r="E139" s="405">
        <v>0</v>
      </c>
      <c r="F139" s="403">
        <v>0</v>
      </c>
      <c r="G139" s="404">
        <v>0</v>
      </c>
      <c r="H139" s="404">
        <v>0</v>
      </c>
      <c r="I139" s="404">
        <v>0</v>
      </c>
      <c r="J139" s="404">
        <v>0</v>
      </c>
      <c r="K139" s="406">
        <v>0</v>
      </c>
      <c r="L139" s="123"/>
      <c r="M139" s="402" t="str">
        <f t="shared" si="2"/>
        <v/>
      </c>
    </row>
    <row r="140" spans="1:13" ht="14.45" customHeight="1" x14ac:dyDescent="0.2">
      <c r="A140" s="407" t="s">
        <v>370</v>
      </c>
      <c r="B140" s="403">
        <v>0</v>
      </c>
      <c r="C140" s="404">
        <v>1.0000000000000001E-5</v>
      </c>
      <c r="D140" s="404">
        <v>1.0000000000000001E-5</v>
      </c>
      <c r="E140" s="405">
        <v>0</v>
      </c>
      <c r="F140" s="403">
        <v>0</v>
      </c>
      <c r="G140" s="404">
        <v>0</v>
      </c>
      <c r="H140" s="404">
        <v>0</v>
      </c>
      <c r="I140" s="404">
        <v>0</v>
      </c>
      <c r="J140" s="404">
        <v>0</v>
      </c>
      <c r="K140" s="406">
        <v>0</v>
      </c>
      <c r="L140" s="123"/>
      <c r="M140" s="402" t="str">
        <f t="shared" si="2"/>
        <v>X</v>
      </c>
    </row>
    <row r="141" spans="1:13" ht="14.45" customHeight="1" x14ac:dyDescent="0.2">
      <c r="A141" s="407" t="s">
        <v>371</v>
      </c>
      <c r="B141" s="403">
        <v>0</v>
      </c>
      <c r="C141" s="404">
        <v>1.0000000000000001E-5</v>
      </c>
      <c r="D141" s="404">
        <v>1.0000000000000001E-5</v>
      </c>
      <c r="E141" s="405">
        <v>0</v>
      </c>
      <c r="F141" s="403">
        <v>0</v>
      </c>
      <c r="G141" s="404">
        <v>0</v>
      </c>
      <c r="H141" s="404">
        <v>0</v>
      </c>
      <c r="I141" s="404">
        <v>0</v>
      </c>
      <c r="J141" s="404">
        <v>0</v>
      </c>
      <c r="K141" s="406">
        <v>0</v>
      </c>
      <c r="L141" s="123"/>
      <c r="M141" s="402" t="str">
        <f t="shared" si="2"/>
        <v/>
      </c>
    </row>
    <row r="142" spans="1:13" ht="14.45" customHeight="1" x14ac:dyDescent="0.2">
      <c r="A142" s="407" t="s">
        <v>372</v>
      </c>
      <c r="B142" s="403">
        <v>0</v>
      </c>
      <c r="C142" s="404">
        <v>976.50586999999996</v>
      </c>
      <c r="D142" s="404">
        <v>976.50586999999996</v>
      </c>
      <c r="E142" s="405">
        <v>0</v>
      </c>
      <c r="F142" s="403">
        <v>0</v>
      </c>
      <c r="G142" s="404">
        <v>0</v>
      </c>
      <c r="H142" s="404">
        <v>25.044810000000002</v>
      </c>
      <c r="I142" s="404">
        <v>937.45286999999996</v>
      </c>
      <c r="J142" s="404">
        <v>937.45286999999996</v>
      </c>
      <c r="K142" s="406">
        <v>0</v>
      </c>
      <c r="L142" s="123"/>
      <c r="M142" s="402" t="str">
        <f t="shared" si="2"/>
        <v/>
      </c>
    </row>
    <row r="143" spans="1:13" ht="14.45" customHeight="1" x14ac:dyDescent="0.2">
      <c r="A143" s="407" t="s">
        <v>373</v>
      </c>
      <c r="B143" s="403">
        <v>0</v>
      </c>
      <c r="C143" s="404">
        <v>976.50586999999996</v>
      </c>
      <c r="D143" s="404">
        <v>976.50586999999996</v>
      </c>
      <c r="E143" s="405">
        <v>0</v>
      </c>
      <c r="F143" s="403">
        <v>0</v>
      </c>
      <c r="G143" s="404">
        <v>0</v>
      </c>
      <c r="H143" s="404">
        <v>25.044810000000002</v>
      </c>
      <c r="I143" s="404">
        <v>937.45286999999996</v>
      </c>
      <c r="J143" s="404">
        <v>937.45286999999996</v>
      </c>
      <c r="K143" s="406">
        <v>0</v>
      </c>
      <c r="L143" s="123"/>
      <c r="M143" s="402" t="str">
        <f t="shared" si="2"/>
        <v/>
      </c>
    </row>
    <row r="144" spans="1:13" ht="14.45" customHeight="1" x14ac:dyDescent="0.2">
      <c r="A144" s="407" t="s">
        <v>374</v>
      </c>
      <c r="B144" s="403">
        <v>0</v>
      </c>
      <c r="C144" s="404">
        <v>976.50586999999996</v>
      </c>
      <c r="D144" s="404">
        <v>976.50586999999996</v>
      </c>
      <c r="E144" s="405">
        <v>0</v>
      </c>
      <c r="F144" s="403">
        <v>0</v>
      </c>
      <c r="G144" s="404">
        <v>0</v>
      </c>
      <c r="H144" s="404">
        <v>25.044810000000002</v>
      </c>
      <c r="I144" s="404">
        <v>937.45286999999996</v>
      </c>
      <c r="J144" s="404">
        <v>937.45286999999996</v>
      </c>
      <c r="K144" s="406">
        <v>0</v>
      </c>
      <c r="L144" s="123"/>
      <c r="M144" s="402" t="str">
        <f t="shared" si="2"/>
        <v>X</v>
      </c>
    </row>
    <row r="145" spans="1:13" ht="14.45" customHeight="1" x14ac:dyDescent="0.2">
      <c r="A145" s="407" t="s">
        <v>375</v>
      </c>
      <c r="B145" s="403">
        <v>0</v>
      </c>
      <c r="C145" s="404">
        <v>976.50586999999996</v>
      </c>
      <c r="D145" s="404">
        <v>976.50586999999996</v>
      </c>
      <c r="E145" s="405">
        <v>0</v>
      </c>
      <c r="F145" s="403">
        <v>0</v>
      </c>
      <c r="G145" s="404">
        <v>0</v>
      </c>
      <c r="H145" s="404">
        <v>25.044810000000002</v>
      </c>
      <c r="I145" s="404">
        <v>937.45286999999996</v>
      </c>
      <c r="J145" s="404">
        <v>937.45286999999996</v>
      </c>
      <c r="K145" s="406">
        <v>0</v>
      </c>
      <c r="L145" s="123"/>
      <c r="M145" s="402" t="str">
        <f t="shared" si="2"/>
        <v/>
      </c>
    </row>
    <row r="146" spans="1:13" ht="14.45" customHeight="1" x14ac:dyDescent="0.2">
      <c r="A146" s="407" t="s">
        <v>376</v>
      </c>
      <c r="B146" s="403">
        <v>0</v>
      </c>
      <c r="C146" s="404">
        <v>1257.67491</v>
      </c>
      <c r="D146" s="404">
        <v>1257.67491</v>
      </c>
      <c r="E146" s="405">
        <v>0</v>
      </c>
      <c r="F146" s="403">
        <v>0</v>
      </c>
      <c r="G146" s="404">
        <v>0</v>
      </c>
      <c r="H146" s="404">
        <v>96.578249999999997</v>
      </c>
      <c r="I146" s="404">
        <v>1338.7122300000001</v>
      </c>
      <c r="J146" s="404">
        <v>1338.7122300000001</v>
      </c>
      <c r="K146" s="406">
        <v>0</v>
      </c>
      <c r="L146" s="123"/>
      <c r="M146" s="402" t="str">
        <f t="shared" si="2"/>
        <v/>
      </c>
    </row>
    <row r="147" spans="1:13" ht="14.45" customHeight="1" x14ac:dyDescent="0.2">
      <c r="A147" s="407" t="s">
        <v>377</v>
      </c>
      <c r="B147" s="403">
        <v>0</v>
      </c>
      <c r="C147" s="404">
        <v>1257.67491</v>
      </c>
      <c r="D147" s="404">
        <v>1257.67491</v>
      </c>
      <c r="E147" s="405">
        <v>0</v>
      </c>
      <c r="F147" s="403">
        <v>0</v>
      </c>
      <c r="G147" s="404">
        <v>0</v>
      </c>
      <c r="H147" s="404">
        <v>96.578249999999997</v>
      </c>
      <c r="I147" s="404">
        <v>1338.7122300000001</v>
      </c>
      <c r="J147" s="404">
        <v>1338.7122300000001</v>
      </c>
      <c r="K147" s="406">
        <v>0</v>
      </c>
      <c r="L147" s="123"/>
      <c r="M147" s="402" t="str">
        <f t="shared" si="2"/>
        <v/>
      </c>
    </row>
    <row r="148" spans="1:13" ht="14.45" customHeight="1" x14ac:dyDescent="0.2">
      <c r="A148" s="407" t="s">
        <v>378</v>
      </c>
      <c r="B148" s="403">
        <v>0</v>
      </c>
      <c r="C148" s="404">
        <v>1257.67491</v>
      </c>
      <c r="D148" s="404">
        <v>1257.67491</v>
      </c>
      <c r="E148" s="405">
        <v>0</v>
      </c>
      <c r="F148" s="403">
        <v>0</v>
      </c>
      <c r="G148" s="404">
        <v>0</v>
      </c>
      <c r="H148" s="404">
        <v>96.578249999999997</v>
      </c>
      <c r="I148" s="404">
        <v>1338.7122300000001</v>
      </c>
      <c r="J148" s="404">
        <v>1338.7122300000001</v>
      </c>
      <c r="K148" s="406">
        <v>0</v>
      </c>
      <c r="L148" s="123"/>
      <c r="M148" s="402" t="str">
        <f t="shared" si="2"/>
        <v/>
      </c>
    </row>
    <row r="149" spans="1:13" ht="14.45" customHeight="1" x14ac:dyDescent="0.2">
      <c r="A149" s="407" t="s">
        <v>379</v>
      </c>
      <c r="B149" s="403">
        <v>0</v>
      </c>
      <c r="C149" s="404">
        <v>0</v>
      </c>
      <c r="D149" s="404">
        <v>0</v>
      </c>
      <c r="E149" s="405">
        <v>0</v>
      </c>
      <c r="F149" s="403">
        <v>0</v>
      </c>
      <c r="G149" s="404">
        <v>0</v>
      </c>
      <c r="H149" s="404">
        <v>0</v>
      </c>
      <c r="I149" s="404">
        <v>7.6189999999999994E-2</v>
      </c>
      <c r="J149" s="404">
        <v>7.6189999999999994E-2</v>
      </c>
      <c r="K149" s="406">
        <v>0</v>
      </c>
      <c r="L149" s="123"/>
      <c r="M149" s="402" t="str">
        <f t="shared" si="2"/>
        <v>X</v>
      </c>
    </row>
    <row r="150" spans="1:13" ht="14.45" customHeight="1" x14ac:dyDescent="0.2">
      <c r="A150" s="407" t="s">
        <v>380</v>
      </c>
      <c r="B150" s="403">
        <v>0</v>
      </c>
      <c r="C150" s="404">
        <v>0</v>
      </c>
      <c r="D150" s="404">
        <v>0</v>
      </c>
      <c r="E150" s="405">
        <v>0</v>
      </c>
      <c r="F150" s="403">
        <v>0</v>
      </c>
      <c r="G150" s="404">
        <v>0</v>
      </c>
      <c r="H150" s="404">
        <v>0</v>
      </c>
      <c r="I150" s="404">
        <v>7.6189999999999994E-2</v>
      </c>
      <c r="J150" s="404">
        <v>7.6189999999999994E-2</v>
      </c>
      <c r="K150" s="406">
        <v>0</v>
      </c>
      <c r="L150" s="123"/>
      <c r="M150" s="402" t="str">
        <f t="shared" si="2"/>
        <v/>
      </c>
    </row>
    <row r="151" spans="1:13" ht="14.45" customHeight="1" x14ac:dyDescent="0.2">
      <c r="A151" s="407" t="s">
        <v>381</v>
      </c>
      <c r="B151" s="403">
        <v>0</v>
      </c>
      <c r="C151" s="404">
        <v>0.68</v>
      </c>
      <c r="D151" s="404">
        <v>0.68</v>
      </c>
      <c r="E151" s="405">
        <v>0</v>
      </c>
      <c r="F151" s="403">
        <v>0</v>
      </c>
      <c r="G151" s="404">
        <v>0</v>
      </c>
      <c r="H151" s="404">
        <v>0</v>
      </c>
      <c r="I151" s="404">
        <v>1.36</v>
      </c>
      <c r="J151" s="404">
        <v>1.36</v>
      </c>
      <c r="K151" s="406">
        <v>0</v>
      </c>
      <c r="L151" s="123"/>
      <c r="M151" s="402" t="str">
        <f t="shared" si="2"/>
        <v>X</v>
      </c>
    </row>
    <row r="152" spans="1:13" ht="14.45" customHeight="1" x14ac:dyDescent="0.2">
      <c r="A152" s="407" t="s">
        <v>382</v>
      </c>
      <c r="B152" s="403">
        <v>0</v>
      </c>
      <c r="C152" s="404">
        <v>0.68</v>
      </c>
      <c r="D152" s="404">
        <v>0.68</v>
      </c>
      <c r="E152" s="405">
        <v>0</v>
      </c>
      <c r="F152" s="403">
        <v>0</v>
      </c>
      <c r="G152" s="404">
        <v>0</v>
      </c>
      <c r="H152" s="404">
        <v>0</v>
      </c>
      <c r="I152" s="404">
        <v>1.36</v>
      </c>
      <c r="J152" s="404">
        <v>1.36</v>
      </c>
      <c r="K152" s="406">
        <v>0</v>
      </c>
      <c r="L152" s="123"/>
      <c r="M152" s="402" t="str">
        <f t="shared" si="2"/>
        <v/>
      </c>
    </row>
    <row r="153" spans="1:13" ht="14.45" customHeight="1" x14ac:dyDescent="0.2">
      <c r="A153" s="407" t="s">
        <v>383</v>
      </c>
      <c r="B153" s="403">
        <v>0</v>
      </c>
      <c r="C153" s="404">
        <v>1.911</v>
      </c>
      <c r="D153" s="404">
        <v>1.911</v>
      </c>
      <c r="E153" s="405">
        <v>0</v>
      </c>
      <c r="F153" s="403">
        <v>0</v>
      </c>
      <c r="G153" s="404">
        <v>0</v>
      </c>
      <c r="H153" s="404">
        <v>0.14699999999999999</v>
      </c>
      <c r="I153" s="404">
        <v>0.66149999999999998</v>
      </c>
      <c r="J153" s="404">
        <v>0.66149999999999998</v>
      </c>
      <c r="K153" s="406">
        <v>0</v>
      </c>
      <c r="L153" s="123"/>
      <c r="M153" s="402" t="str">
        <f t="shared" si="2"/>
        <v>X</v>
      </c>
    </row>
    <row r="154" spans="1:13" ht="14.45" customHeight="1" x14ac:dyDescent="0.2">
      <c r="A154" s="407" t="s">
        <v>384</v>
      </c>
      <c r="B154" s="403">
        <v>0</v>
      </c>
      <c r="C154" s="404">
        <v>1.911</v>
      </c>
      <c r="D154" s="404">
        <v>1.911</v>
      </c>
      <c r="E154" s="405">
        <v>0</v>
      </c>
      <c r="F154" s="403">
        <v>0</v>
      </c>
      <c r="G154" s="404">
        <v>0</v>
      </c>
      <c r="H154" s="404">
        <v>0.14699999999999999</v>
      </c>
      <c r="I154" s="404">
        <v>0.66149999999999998</v>
      </c>
      <c r="J154" s="404">
        <v>0.66149999999999998</v>
      </c>
      <c r="K154" s="406">
        <v>0</v>
      </c>
      <c r="L154" s="123"/>
      <c r="M154" s="402" t="str">
        <f t="shared" si="2"/>
        <v/>
      </c>
    </row>
    <row r="155" spans="1:13" ht="14.45" customHeight="1" x14ac:dyDescent="0.2">
      <c r="A155" s="407" t="s">
        <v>385</v>
      </c>
      <c r="B155" s="403">
        <v>0</v>
      </c>
      <c r="C155" s="404">
        <v>0.40936</v>
      </c>
      <c r="D155" s="404">
        <v>0.40936</v>
      </c>
      <c r="E155" s="405">
        <v>0</v>
      </c>
      <c r="F155" s="403">
        <v>0</v>
      </c>
      <c r="G155" s="404">
        <v>0</v>
      </c>
      <c r="H155" s="404">
        <v>3.5840000000000004E-2</v>
      </c>
      <c r="I155" s="404">
        <v>0.35755000000000003</v>
      </c>
      <c r="J155" s="404">
        <v>0.35755000000000003</v>
      </c>
      <c r="K155" s="406">
        <v>0</v>
      </c>
      <c r="L155" s="123"/>
      <c r="M155" s="402" t="str">
        <f t="shared" si="2"/>
        <v>X</v>
      </c>
    </row>
    <row r="156" spans="1:13" ht="14.45" customHeight="1" x14ac:dyDescent="0.2">
      <c r="A156" s="407" t="s">
        <v>386</v>
      </c>
      <c r="B156" s="403">
        <v>0</v>
      </c>
      <c r="C156" s="404">
        <v>0.40936</v>
      </c>
      <c r="D156" s="404">
        <v>0.40936</v>
      </c>
      <c r="E156" s="405">
        <v>0</v>
      </c>
      <c r="F156" s="403">
        <v>0</v>
      </c>
      <c r="G156" s="404">
        <v>0</v>
      </c>
      <c r="H156" s="404">
        <v>3.5840000000000004E-2</v>
      </c>
      <c r="I156" s="404">
        <v>0.35755000000000003</v>
      </c>
      <c r="J156" s="404">
        <v>0.35755000000000003</v>
      </c>
      <c r="K156" s="406">
        <v>0</v>
      </c>
      <c r="L156" s="123"/>
      <c r="M156" s="402" t="str">
        <f t="shared" si="2"/>
        <v/>
      </c>
    </row>
    <row r="157" spans="1:13" ht="14.45" customHeight="1" x14ac:dyDescent="0.2">
      <c r="A157" s="407" t="s">
        <v>387</v>
      </c>
      <c r="B157" s="403">
        <v>0</v>
      </c>
      <c r="C157" s="404">
        <v>0.19600000000000001</v>
      </c>
      <c r="D157" s="404">
        <v>0.19600000000000001</v>
      </c>
      <c r="E157" s="405">
        <v>0</v>
      </c>
      <c r="F157" s="403">
        <v>0</v>
      </c>
      <c r="G157" s="404">
        <v>0</v>
      </c>
      <c r="H157" s="404">
        <v>0</v>
      </c>
      <c r="I157" s="404">
        <v>0.112</v>
      </c>
      <c r="J157" s="404">
        <v>0.112</v>
      </c>
      <c r="K157" s="406">
        <v>0</v>
      </c>
      <c r="L157" s="123"/>
      <c r="M157" s="402" t="str">
        <f t="shared" si="2"/>
        <v>X</v>
      </c>
    </row>
    <row r="158" spans="1:13" ht="14.45" customHeight="1" x14ac:dyDescent="0.2">
      <c r="A158" s="407" t="s">
        <v>388</v>
      </c>
      <c r="B158" s="403">
        <v>0</v>
      </c>
      <c r="C158" s="404">
        <v>0.19600000000000001</v>
      </c>
      <c r="D158" s="404">
        <v>0.19600000000000001</v>
      </c>
      <c r="E158" s="405">
        <v>0</v>
      </c>
      <c r="F158" s="403">
        <v>0</v>
      </c>
      <c r="G158" s="404">
        <v>0</v>
      </c>
      <c r="H158" s="404">
        <v>0</v>
      </c>
      <c r="I158" s="404">
        <v>0.112</v>
      </c>
      <c r="J158" s="404">
        <v>0.112</v>
      </c>
      <c r="K158" s="406">
        <v>0</v>
      </c>
      <c r="L158" s="123"/>
      <c r="M158" s="402" t="str">
        <f t="shared" si="2"/>
        <v/>
      </c>
    </row>
    <row r="159" spans="1:13" ht="14.45" customHeight="1" x14ac:dyDescent="0.2">
      <c r="A159" s="407" t="s">
        <v>389</v>
      </c>
      <c r="B159" s="403">
        <v>0</v>
      </c>
      <c r="C159" s="404">
        <v>266.47366999999997</v>
      </c>
      <c r="D159" s="404">
        <v>266.47366999999997</v>
      </c>
      <c r="E159" s="405">
        <v>0</v>
      </c>
      <c r="F159" s="403">
        <v>0</v>
      </c>
      <c r="G159" s="404">
        <v>0</v>
      </c>
      <c r="H159" s="404">
        <v>15.292969999999999</v>
      </c>
      <c r="I159" s="404">
        <v>220.30865</v>
      </c>
      <c r="J159" s="404">
        <v>220.30865</v>
      </c>
      <c r="K159" s="406">
        <v>0</v>
      </c>
      <c r="L159" s="123"/>
      <c r="M159" s="402" t="str">
        <f t="shared" si="2"/>
        <v>X</v>
      </c>
    </row>
    <row r="160" spans="1:13" ht="14.45" customHeight="1" x14ac:dyDescent="0.2">
      <c r="A160" s="407" t="s">
        <v>390</v>
      </c>
      <c r="B160" s="403">
        <v>0</v>
      </c>
      <c r="C160" s="404">
        <v>266.47366999999997</v>
      </c>
      <c r="D160" s="404">
        <v>266.47366999999997</v>
      </c>
      <c r="E160" s="405">
        <v>0</v>
      </c>
      <c r="F160" s="403">
        <v>0</v>
      </c>
      <c r="G160" s="404">
        <v>0</v>
      </c>
      <c r="H160" s="404">
        <v>15.292969999999999</v>
      </c>
      <c r="I160" s="404">
        <v>220.30865</v>
      </c>
      <c r="J160" s="404">
        <v>220.30865</v>
      </c>
      <c r="K160" s="406">
        <v>0</v>
      </c>
      <c r="L160" s="123"/>
      <c r="M160" s="402" t="str">
        <f t="shared" si="2"/>
        <v/>
      </c>
    </row>
    <row r="161" spans="1:13" ht="14.45" customHeight="1" x14ac:dyDescent="0.2">
      <c r="A161" s="407" t="s">
        <v>391</v>
      </c>
      <c r="B161" s="403">
        <v>0</v>
      </c>
      <c r="C161" s="404">
        <v>988.00487999999996</v>
      </c>
      <c r="D161" s="404">
        <v>988.00487999999996</v>
      </c>
      <c r="E161" s="405">
        <v>0</v>
      </c>
      <c r="F161" s="403">
        <v>0</v>
      </c>
      <c r="G161" s="404">
        <v>0</v>
      </c>
      <c r="H161" s="404">
        <v>81.102440000000001</v>
      </c>
      <c r="I161" s="404">
        <v>1115.8363400000001</v>
      </c>
      <c r="J161" s="404">
        <v>1115.8363400000001</v>
      </c>
      <c r="K161" s="406">
        <v>0</v>
      </c>
      <c r="L161" s="123"/>
      <c r="M161" s="402" t="str">
        <f t="shared" si="2"/>
        <v>X</v>
      </c>
    </row>
    <row r="162" spans="1:13" ht="14.45" customHeight="1" x14ac:dyDescent="0.2">
      <c r="A162" s="407" t="s">
        <v>392</v>
      </c>
      <c r="B162" s="403">
        <v>0</v>
      </c>
      <c r="C162" s="404">
        <v>988.00487999999996</v>
      </c>
      <c r="D162" s="404">
        <v>988.00487999999996</v>
      </c>
      <c r="E162" s="405">
        <v>0</v>
      </c>
      <c r="F162" s="403">
        <v>0</v>
      </c>
      <c r="G162" s="404">
        <v>0</v>
      </c>
      <c r="H162" s="404">
        <v>81.102440000000001</v>
      </c>
      <c r="I162" s="404">
        <v>1115.8363400000001</v>
      </c>
      <c r="J162" s="404">
        <v>1115.8363400000001</v>
      </c>
      <c r="K162" s="406">
        <v>0</v>
      </c>
      <c r="L162" s="123"/>
      <c r="M162" s="402" t="str">
        <f t="shared" si="2"/>
        <v/>
      </c>
    </row>
    <row r="163" spans="1:13" ht="14.45" customHeight="1" x14ac:dyDescent="0.2">
      <c r="A163" s="407"/>
      <c r="B163" s="403"/>
      <c r="C163" s="404"/>
      <c r="D163" s="404"/>
      <c r="E163" s="405"/>
      <c r="F163" s="403"/>
      <c r="G163" s="404"/>
      <c r="H163" s="404"/>
      <c r="I163" s="404"/>
      <c r="J163" s="404"/>
      <c r="K163" s="406"/>
      <c r="L163" s="123"/>
      <c r="M163" s="402" t="str">
        <f t="shared" si="2"/>
        <v/>
      </c>
    </row>
    <row r="164" spans="1:13" ht="14.45" customHeight="1" x14ac:dyDescent="0.2">
      <c r="A164" s="407"/>
      <c r="B164" s="403"/>
      <c r="C164" s="404"/>
      <c r="D164" s="404"/>
      <c r="E164" s="405"/>
      <c r="F164" s="403"/>
      <c r="G164" s="404"/>
      <c r="H164" s="404"/>
      <c r="I164" s="404"/>
      <c r="J164" s="404"/>
      <c r="K164" s="406"/>
      <c r="L164" s="123"/>
      <c r="M164" s="402" t="str">
        <f t="shared" si="2"/>
        <v/>
      </c>
    </row>
    <row r="165" spans="1:13" ht="14.45" customHeight="1" x14ac:dyDescent="0.2">
      <c r="A165" s="407"/>
      <c r="B165" s="403"/>
      <c r="C165" s="404"/>
      <c r="D165" s="404"/>
      <c r="E165" s="405"/>
      <c r="F165" s="403"/>
      <c r="G165" s="404"/>
      <c r="H165" s="404"/>
      <c r="I165" s="404"/>
      <c r="J165" s="404"/>
      <c r="K165" s="406"/>
      <c r="L165" s="123"/>
      <c r="M165" s="402" t="str">
        <f t="shared" si="2"/>
        <v/>
      </c>
    </row>
    <row r="166" spans="1:13" ht="14.45" customHeight="1" x14ac:dyDescent="0.2">
      <c r="A166" s="407"/>
      <c r="B166" s="403"/>
      <c r="C166" s="404"/>
      <c r="D166" s="404"/>
      <c r="E166" s="405"/>
      <c r="F166" s="403"/>
      <c r="G166" s="404"/>
      <c r="H166" s="404"/>
      <c r="I166" s="404"/>
      <c r="J166" s="404"/>
      <c r="K166" s="406"/>
      <c r="L166" s="123"/>
      <c r="M166" s="402" t="str">
        <f t="shared" si="2"/>
        <v/>
      </c>
    </row>
    <row r="167" spans="1:13" ht="14.45" customHeight="1" x14ac:dyDescent="0.2">
      <c r="A167" s="407"/>
      <c r="B167" s="403"/>
      <c r="C167" s="404"/>
      <c r="D167" s="404"/>
      <c r="E167" s="405"/>
      <c r="F167" s="403"/>
      <c r="G167" s="404"/>
      <c r="H167" s="404"/>
      <c r="I167" s="404"/>
      <c r="J167" s="404"/>
      <c r="K167" s="406"/>
      <c r="L167" s="123"/>
      <c r="M167" s="402" t="str">
        <f t="shared" si="2"/>
        <v/>
      </c>
    </row>
    <row r="168" spans="1:13" ht="14.45" customHeight="1" x14ac:dyDescent="0.2">
      <c r="A168" s="407"/>
      <c r="B168" s="403"/>
      <c r="C168" s="404"/>
      <c r="D168" s="404"/>
      <c r="E168" s="405"/>
      <c r="F168" s="403"/>
      <c r="G168" s="404"/>
      <c r="H168" s="404"/>
      <c r="I168" s="404"/>
      <c r="J168" s="404"/>
      <c r="K168" s="406"/>
      <c r="L168" s="123"/>
      <c r="M168" s="402" t="str">
        <f t="shared" si="2"/>
        <v/>
      </c>
    </row>
    <row r="169" spans="1:13" ht="14.45" customHeight="1" x14ac:dyDescent="0.2">
      <c r="A169" s="407"/>
      <c r="B169" s="403"/>
      <c r="C169" s="404"/>
      <c r="D169" s="404"/>
      <c r="E169" s="405"/>
      <c r="F169" s="403"/>
      <c r="G169" s="404"/>
      <c r="H169" s="404"/>
      <c r="I169" s="404"/>
      <c r="J169" s="404"/>
      <c r="K169" s="406"/>
      <c r="L169" s="123"/>
      <c r="M169" s="402" t="str">
        <f t="shared" si="2"/>
        <v/>
      </c>
    </row>
    <row r="170" spans="1:13" ht="14.45" customHeight="1" x14ac:dyDescent="0.2">
      <c r="A170" s="407"/>
      <c r="B170" s="403"/>
      <c r="C170" s="404"/>
      <c r="D170" s="404"/>
      <c r="E170" s="405"/>
      <c r="F170" s="403"/>
      <c r="G170" s="404"/>
      <c r="H170" s="404"/>
      <c r="I170" s="404"/>
      <c r="J170" s="404"/>
      <c r="K170" s="406"/>
      <c r="L170" s="123"/>
      <c r="M170" s="402" t="str">
        <f t="shared" si="2"/>
        <v/>
      </c>
    </row>
    <row r="171" spans="1:13" ht="14.45" customHeight="1" x14ac:dyDescent="0.2">
      <c r="A171" s="407"/>
      <c r="B171" s="403"/>
      <c r="C171" s="404"/>
      <c r="D171" s="404"/>
      <c r="E171" s="405"/>
      <c r="F171" s="403"/>
      <c r="G171" s="404"/>
      <c r="H171" s="404"/>
      <c r="I171" s="404"/>
      <c r="J171" s="404"/>
      <c r="K171" s="406"/>
      <c r="L171" s="123"/>
      <c r="M171" s="402" t="str">
        <f t="shared" si="2"/>
        <v/>
      </c>
    </row>
    <row r="172" spans="1:13" ht="14.45" customHeight="1" x14ac:dyDescent="0.2">
      <c r="A172" s="407"/>
      <c r="B172" s="403"/>
      <c r="C172" s="404"/>
      <c r="D172" s="404"/>
      <c r="E172" s="405"/>
      <c r="F172" s="403"/>
      <c r="G172" s="404"/>
      <c r="H172" s="404"/>
      <c r="I172" s="404"/>
      <c r="J172" s="404"/>
      <c r="K172" s="406"/>
      <c r="L172" s="123"/>
      <c r="M172" s="402" t="str">
        <f t="shared" si="2"/>
        <v/>
      </c>
    </row>
    <row r="173" spans="1:13" ht="14.45" customHeight="1" x14ac:dyDescent="0.2">
      <c r="A173" s="407"/>
      <c r="B173" s="403"/>
      <c r="C173" s="404"/>
      <c r="D173" s="404"/>
      <c r="E173" s="405"/>
      <c r="F173" s="403"/>
      <c r="G173" s="404"/>
      <c r="H173" s="404"/>
      <c r="I173" s="404"/>
      <c r="J173" s="404"/>
      <c r="K173" s="406"/>
      <c r="L173" s="123"/>
      <c r="M173" s="402" t="str">
        <f t="shared" si="2"/>
        <v/>
      </c>
    </row>
    <row r="174" spans="1:13" ht="14.45" customHeight="1" x14ac:dyDescent="0.2">
      <c r="A174" s="407"/>
      <c r="B174" s="403"/>
      <c r="C174" s="404"/>
      <c r="D174" s="404"/>
      <c r="E174" s="405"/>
      <c r="F174" s="403"/>
      <c r="G174" s="404"/>
      <c r="H174" s="404"/>
      <c r="I174" s="404"/>
      <c r="J174" s="404"/>
      <c r="K174" s="406"/>
      <c r="L174" s="123"/>
      <c r="M174" s="402" t="str">
        <f t="shared" si="2"/>
        <v/>
      </c>
    </row>
    <row r="175" spans="1:13" ht="14.45" customHeight="1" x14ac:dyDescent="0.2">
      <c r="A175" s="407"/>
      <c r="B175" s="403"/>
      <c r="C175" s="404"/>
      <c r="D175" s="404"/>
      <c r="E175" s="405"/>
      <c r="F175" s="403"/>
      <c r="G175" s="404"/>
      <c r="H175" s="404"/>
      <c r="I175" s="404"/>
      <c r="J175" s="404"/>
      <c r="K175" s="406"/>
      <c r="L175" s="123"/>
      <c r="M175" s="402" t="str">
        <f t="shared" si="2"/>
        <v/>
      </c>
    </row>
    <row r="176" spans="1:13" ht="14.45" customHeight="1" x14ac:dyDescent="0.2">
      <c r="A176" s="407"/>
      <c r="B176" s="403"/>
      <c r="C176" s="404"/>
      <c r="D176" s="404"/>
      <c r="E176" s="405"/>
      <c r="F176" s="403"/>
      <c r="G176" s="404"/>
      <c r="H176" s="404"/>
      <c r="I176" s="404"/>
      <c r="J176" s="404"/>
      <c r="K176" s="406"/>
      <c r="L176" s="123"/>
      <c r="M176" s="402" t="str">
        <f t="shared" si="2"/>
        <v/>
      </c>
    </row>
    <row r="177" spans="1:13" ht="14.45" customHeight="1" x14ac:dyDescent="0.2">
      <c r="A177" s="407"/>
      <c r="B177" s="403"/>
      <c r="C177" s="404"/>
      <c r="D177" s="404"/>
      <c r="E177" s="405"/>
      <c r="F177" s="403"/>
      <c r="G177" s="404"/>
      <c r="H177" s="404"/>
      <c r="I177" s="404"/>
      <c r="J177" s="404"/>
      <c r="K177" s="406"/>
      <c r="L177" s="123"/>
      <c r="M177" s="402" t="str">
        <f t="shared" si="2"/>
        <v/>
      </c>
    </row>
    <row r="178" spans="1:13" ht="14.45" customHeight="1" x14ac:dyDescent="0.2">
      <c r="A178" s="407"/>
      <c r="B178" s="403"/>
      <c r="C178" s="404"/>
      <c r="D178" s="404"/>
      <c r="E178" s="405"/>
      <c r="F178" s="403"/>
      <c r="G178" s="404"/>
      <c r="H178" s="404"/>
      <c r="I178" s="404"/>
      <c r="J178" s="404"/>
      <c r="K178" s="406"/>
      <c r="L178" s="123"/>
      <c r="M178" s="402" t="str">
        <f t="shared" si="2"/>
        <v/>
      </c>
    </row>
    <row r="179" spans="1:13" ht="14.45" customHeight="1" x14ac:dyDescent="0.2">
      <c r="A179" s="407"/>
      <c r="B179" s="403"/>
      <c r="C179" s="404"/>
      <c r="D179" s="404"/>
      <c r="E179" s="405"/>
      <c r="F179" s="403"/>
      <c r="G179" s="404"/>
      <c r="H179" s="404"/>
      <c r="I179" s="404"/>
      <c r="J179" s="404"/>
      <c r="K179" s="406"/>
      <c r="L179" s="123"/>
      <c r="M179" s="402" t="str">
        <f t="shared" si="2"/>
        <v/>
      </c>
    </row>
    <row r="180" spans="1:13" ht="14.45" customHeight="1" x14ac:dyDescent="0.2">
      <c r="A180" s="407"/>
      <c r="B180" s="403"/>
      <c r="C180" s="404"/>
      <c r="D180" s="404"/>
      <c r="E180" s="405"/>
      <c r="F180" s="403"/>
      <c r="G180" s="404"/>
      <c r="H180" s="404"/>
      <c r="I180" s="404"/>
      <c r="J180" s="404"/>
      <c r="K180" s="406"/>
      <c r="L180" s="123"/>
      <c r="M180" s="402" t="str">
        <f t="shared" si="2"/>
        <v/>
      </c>
    </row>
    <row r="181" spans="1:13" ht="14.45" customHeight="1" x14ac:dyDescent="0.2">
      <c r="A181" s="407"/>
      <c r="B181" s="403"/>
      <c r="C181" s="404"/>
      <c r="D181" s="404"/>
      <c r="E181" s="405"/>
      <c r="F181" s="403"/>
      <c r="G181" s="404"/>
      <c r="H181" s="404"/>
      <c r="I181" s="404"/>
      <c r="J181" s="404"/>
      <c r="K181" s="406"/>
      <c r="L181" s="123"/>
      <c r="M181" s="402" t="str">
        <f t="shared" si="2"/>
        <v/>
      </c>
    </row>
    <row r="182" spans="1:13" ht="14.45" customHeight="1" x14ac:dyDescent="0.2">
      <c r="A182" s="407"/>
      <c r="B182" s="403"/>
      <c r="C182" s="404"/>
      <c r="D182" s="404"/>
      <c r="E182" s="405"/>
      <c r="F182" s="403"/>
      <c r="G182" s="404"/>
      <c r="H182" s="404"/>
      <c r="I182" s="404"/>
      <c r="J182" s="404"/>
      <c r="K182" s="406"/>
      <c r="L182" s="123"/>
      <c r="M182" s="402" t="str">
        <f t="shared" si="2"/>
        <v/>
      </c>
    </row>
    <row r="183" spans="1:13" ht="14.45" customHeight="1" x14ac:dyDescent="0.2">
      <c r="A183" s="407"/>
      <c r="B183" s="403"/>
      <c r="C183" s="404"/>
      <c r="D183" s="404"/>
      <c r="E183" s="405"/>
      <c r="F183" s="403"/>
      <c r="G183" s="404"/>
      <c r="H183" s="404"/>
      <c r="I183" s="404"/>
      <c r="J183" s="404"/>
      <c r="K183" s="406"/>
      <c r="L183" s="123"/>
      <c r="M183" s="402" t="str">
        <f t="shared" si="2"/>
        <v/>
      </c>
    </row>
    <row r="184" spans="1:13" ht="14.45" customHeight="1" x14ac:dyDescent="0.2">
      <c r="A184" s="407"/>
      <c r="B184" s="403"/>
      <c r="C184" s="404"/>
      <c r="D184" s="404"/>
      <c r="E184" s="405"/>
      <c r="F184" s="403"/>
      <c r="G184" s="404"/>
      <c r="H184" s="404"/>
      <c r="I184" s="404"/>
      <c r="J184" s="404"/>
      <c r="K184" s="406"/>
      <c r="L184" s="123"/>
      <c r="M184" s="402" t="str">
        <f t="shared" si="2"/>
        <v/>
      </c>
    </row>
    <row r="185" spans="1:13" ht="14.45" customHeight="1" x14ac:dyDescent="0.2">
      <c r="A185" s="407"/>
      <c r="B185" s="403"/>
      <c r="C185" s="404"/>
      <c r="D185" s="404"/>
      <c r="E185" s="405"/>
      <c r="F185" s="403"/>
      <c r="G185" s="404"/>
      <c r="H185" s="404"/>
      <c r="I185" s="404"/>
      <c r="J185" s="404"/>
      <c r="K185" s="406"/>
      <c r="L185" s="123"/>
      <c r="M185" s="402" t="str">
        <f t="shared" si="2"/>
        <v/>
      </c>
    </row>
    <row r="186" spans="1:13" ht="14.45" customHeight="1" x14ac:dyDescent="0.2">
      <c r="A186" s="407"/>
      <c r="B186" s="403"/>
      <c r="C186" s="404"/>
      <c r="D186" s="404"/>
      <c r="E186" s="405"/>
      <c r="F186" s="403"/>
      <c r="G186" s="404"/>
      <c r="H186" s="404"/>
      <c r="I186" s="404"/>
      <c r="J186" s="404"/>
      <c r="K186" s="406"/>
      <c r="L186" s="123"/>
      <c r="M186" s="402" t="str">
        <f t="shared" si="2"/>
        <v/>
      </c>
    </row>
    <row r="187" spans="1:13" ht="14.45" customHeight="1" x14ac:dyDescent="0.2">
      <c r="A187" s="407"/>
      <c r="B187" s="403"/>
      <c r="C187" s="404"/>
      <c r="D187" s="404"/>
      <c r="E187" s="405"/>
      <c r="F187" s="403"/>
      <c r="G187" s="404"/>
      <c r="H187" s="404"/>
      <c r="I187" s="404"/>
      <c r="J187" s="404"/>
      <c r="K187" s="406"/>
      <c r="L187" s="123"/>
      <c r="M187" s="402" t="str">
        <f t="shared" si="2"/>
        <v/>
      </c>
    </row>
    <row r="188" spans="1:13" ht="14.45" customHeight="1" x14ac:dyDescent="0.2">
      <c r="A188" s="407"/>
      <c r="B188" s="403"/>
      <c r="C188" s="404"/>
      <c r="D188" s="404"/>
      <c r="E188" s="405"/>
      <c r="F188" s="403"/>
      <c r="G188" s="404"/>
      <c r="H188" s="404"/>
      <c r="I188" s="404"/>
      <c r="J188" s="404"/>
      <c r="K188" s="406"/>
      <c r="L188" s="123"/>
      <c r="M188" s="402" t="str">
        <f t="shared" si="2"/>
        <v/>
      </c>
    </row>
    <row r="189" spans="1:13" ht="14.45" customHeight="1" x14ac:dyDescent="0.2">
      <c r="A189" s="407"/>
      <c r="B189" s="403"/>
      <c r="C189" s="404"/>
      <c r="D189" s="404"/>
      <c r="E189" s="405"/>
      <c r="F189" s="403"/>
      <c r="G189" s="404"/>
      <c r="H189" s="404"/>
      <c r="I189" s="404"/>
      <c r="J189" s="404"/>
      <c r="K189" s="406"/>
      <c r="L189" s="123"/>
      <c r="M189" s="402" t="str">
        <f t="shared" si="2"/>
        <v/>
      </c>
    </row>
    <row r="190" spans="1:13" ht="14.45" customHeight="1" x14ac:dyDescent="0.2">
      <c r="A190" s="407"/>
      <c r="B190" s="403"/>
      <c r="C190" s="404"/>
      <c r="D190" s="404"/>
      <c r="E190" s="405"/>
      <c r="F190" s="403"/>
      <c r="G190" s="404"/>
      <c r="H190" s="404"/>
      <c r="I190" s="404"/>
      <c r="J190" s="404"/>
      <c r="K190" s="406"/>
      <c r="L190" s="123"/>
      <c r="M190" s="402" t="str">
        <f t="shared" si="2"/>
        <v/>
      </c>
    </row>
    <row r="191" spans="1:13" ht="14.45" customHeight="1" x14ac:dyDescent="0.2">
      <c r="A191" s="407"/>
      <c r="B191" s="403"/>
      <c r="C191" s="404"/>
      <c r="D191" s="404"/>
      <c r="E191" s="405"/>
      <c r="F191" s="403"/>
      <c r="G191" s="404"/>
      <c r="H191" s="404"/>
      <c r="I191" s="404"/>
      <c r="J191" s="404"/>
      <c r="K191" s="406"/>
      <c r="L191" s="123"/>
      <c r="M191" s="402" t="str">
        <f t="shared" si="2"/>
        <v/>
      </c>
    </row>
    <row r="192" spans="1:13" ht="14.45" customHeight="1" x14ac:dyDescent="0.2">
      <c r="A192" s="407"/>
      <c r="B192" s="403"/>
      <c r="C192" s="404"/>
      <c r="D192" s="404"/>
      <c r="E192" s="405"/>
      <c r="F192" s="403"/>
      <c r="G192" s="404"/>
      <c r="H192" s="404"/>
      <c r="I192" s="404"/>
      <c r="J192" s="404"/>
      <c r="K192" s="406"/>
      <c r="L192" s="123"/>
      <c r="M192" s="402" t="str">
        <f t="shared" si="2"/>
        <v/>
      </c>
    </row>
    <row r="193" spans="1:13" ht="14.45" customHeight="1" x14ac:dyDescent="0.2">
      <c r="A193" s="407"/>
      <c r="B193" s="403"/>
      <c r="C193" s="404"/>
      <c r="D193" s="404"/>
      <c r="E193" s="405"/>
      <c r="F193" s="403"/>
      <c r="G193" s="404"/>
      <c r="H193" s="404"/>
      <c r="I193" s="404"/>
      <c r="J193" s="404"/>
      <c r="K193" s="406"/>
      <c r="L193" s="123"/>
      <c r="M193" s="402" t="str">
        <f t="shared" si="2"/>
        <v/>
      </c>
    </row>
    <row r="194" spans="1:13" ht="14.45" customHeight="1" x14ac:dyDescent="0.2">
      <c r="A194" s="407"/>
      <c r="B194" s="403"/>
      <c r="C194" s="404"/>
      <c r="D194" s="404"/>
      <c r="E194" s="405"/>
      <c r="F194" s="403"/>
      <c r="G194" s="404"/>
      <c r="H194" s="404"/>
      <c r="I194" s="404"/>
      <c r="J194" s="404"/>
      <c r="K194" s="406"/>
      <c r="L194" s="123"/>
      <c r="M194" s="402" t="str">
        <f t="shared" si="2"/>
        <v/>
      </c>
    </row>
    <row r="195" spans="1:13" ht="14.45" customHeight="1" x14ac:dyDescent="0.2">
      <c r="A195" s="407"/>
      <c r="B195" s="403"/>
      <c r="C195" s="404"/>
      <c r="D195" s="404"/>
      <c r="E195" s="405"/>
      <c r="F195" s="403"/>
      <c r="G195" s="404"/>
      <c r="H195" s="404"/>
      <c r="I195" s="404"/>
      <c r="J195" s="404"/>
      <c r="K195" s="406"/>
      <c r="L195" s="123"/>
      <c r="M195" s="402" t="str">
        <f t="shared" si="2"/>
        <v/>
      </c>
    </row>
    <row r="196" spans="1:13" ht="14.45" customHeight="1" x14ac:dyDescent="0.2">
      <c r="A196" s="407"/>
      <c r="B196" s="403"/>
      <c r="C196" s="404"/>
      <c r="D196" s="404"/>
      <c r="E196" s="405"/>
      <c r="F196" s="403"/>
      <c r="G196" s="404"/>
      <c r="H196" s="404"/>
      <c r="I196" s="404"/>
      <c r="J196" s="404"/>
      <c r="K196" s="406"/>
      <c r="L196" s="123"/>
      <c r="M196" s="402" t="str">
        <f t="shared" si="2"/>
        <v/>
      </c>
    </row>
    <row r="197" spans="1:13" ht="14.45" customHeight="1" x14ac:dyDescent="0.2">
      <c r="A197" s="407"/>
      <c r="B197" s="403"/>
      <c r="C197" s="404"/>
      <c r="D197" s="404"/>
      <c r="E197" s="405"/>
      <c r="F197" s="403"/>
      <c r="G197" s="404"/>
      <c r="H197" s="404"/>
      <c r="I197" s="404"/>
      <c r="J197" s="404"/>
      <c r="K197" s="406"/>
      <c r="L197" s="123"/>
      <c r="M197" s="402" t="str">
        <f t="shared" si="2"/>
        <v/>
      </c>
    </row>
    <row r="198" spans="1:13" ht="14.45" customHeight="1" x14ac:dyDescent="0.2">
      <c r="A198" s="407"/>
      <c r="B198" s="403"/>
      <c r="C198" s="404"/>
      <c r="D198" s="404"/>
      <c r="E198" s="405"/>
      <c r="F198" s="403"/>
      <c r="G198" s="404"/>
      <c r="H198" s="404"/>
      <c r="I198" s="404"/>
      <c r="J198" s="404"/>
      <c r="K198" s="406"/>
      <c r="L198" s="123"/>
      <c r="M198" s="402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07"/>
      <c r="B199" s="403"/>
      <c r="C199" s="404"/>
      <c r="D199" s="404"/>
      <c r="E199" s="405"/>
      <c r="F199" s="403"/>
      <c r="G199" s="404"/>
      <c r="H199" s="404"/>
      <c r="I199" s="404"/>
      <c r="J199" s="404"/>
      <c r="K199" s="406"/>
      <c r="L199" s="123"/>
      <c r="M199" s="402" t="str">
        <f t="shared" si="3"/>
        <v/>
      </c>
    </row>
    <row r="200" spans="1:13" ht="14.45" customHeight="1" x14ac:dyDescent="0.2">
      <c r="A200" s="407"/>
      <c r="B200" s="403"/>
      <c r="C200" s="404"/>
      <c r="D200" s="404"/>
      <c r="E200" s="405"/>
      <c r="F200" s="403"/>
      <c r="G200" s="404"/>
      <c r="H200" s="404"/>
      <c r="I200" s="404"/>
      <c r="J200" s="404"/>
      <c r="K200" s="406"/>
      <c r="L200" s="123"/>
      <c r="M200" s="402" t="str">
        <f t="shared" si="3"/>
        <v/>
      </c>
    </row>
    <row r="201" spans="1:13" ht="14.45" customHeight="1" x14ac:dyDescent="0.2">
      <c r="A201" s="407"/>
      <c r="B201" s="403"/>
      <c r="C201" s="404"/>
      <c r="D201" s="404"/>
      <c r="E201" s="405"/>
      <c r="F201" s="403"/>
      <c r="G201" s="404"/>
      <c r="H201" s="404"/>
      <c r="I201" s="404"/>
      <c r="J201" s="404"/>
      <c r="K201" s="406"/>
      <c r="L201" s="123"/>
      <c r="M201" s="402" t="str">
        <f t="shared" si="3"/>
        <v/>
      </c>
    </row>
    <row r="202" spans="1:13" ht="14.45" customHeight="1" x14ac:dyDescent="0.2">
      <c r="A202" s="407"/>
      <c r="B202" s="403"/>
      <c r="C202" s="404"/>
      <c r="D202" s="404"/>
      <c r="E202" s="405"/>
      <c r="F202" s="403"/>
      <c r="G202" s="404"/>
      <c r="H202" s="404"/>
      <c r="I202" s="404"/>
      <c r="J202" s="404"/>
      <c r="K202" s="406"/>
      <c r="L202" s="123"/>
      <c r="M202" s="402" t="str">
        <f t="shared" si="3"/>
        <v/>
      </c>
    </row>
    <row r="203" spans="1:13" ht="14.45" customHeight="1" x14ac:dyDescent="0.2">
      <c r="A203" s="407"/>
      <c r="B203" s="403"/>
      <c r="C203" s="404"/>
      <c r="D203" s="404"/>
      <c r="E203" s="405"/>
      <c r="F203" s="403"/>
      <c r="G203" s="404"/>
      <c r="H203" s="404"/>
      <c r="I203" s="404"/>
      <c r="J203" s="404"/>
      <c r="K203" s="406"/>
      <c r="L203" s="123"/>
      <c r="M203" s="402" t="str">
        <f t="shared" si="3"/>
        <v/>
      </c>
    </row>
    <row r="204" spans="1:13" ht="14.45" customHeight="1" x14ac:dyDescent="0.2">
      <c r="A204" s="407"/>
      <c r="B204" s="403"/>
      <c r="C204" s="404"/>
      <c r="D204" s="404"/>
      <c r="E204" s="405"/>
      <c r="F204" s="403"/>
      <c r="G204" s="404"/>
      <c r="H204" s="404"/>
      <c r="I204" s="404"/>
      <c r="J204" s="404"/>
      <c r="K204" s="406"/>
      <c r="L204" s="123"/>
      <c r="M204" s="402" t="str">
        <f t="shared" si="3"/>
        <v/>
      </c>
    </row>
    <row r="205" spans="1:13" ht="14.45" customHeight="1" x14ac:dyDescent="0.2">
      <c r="A205" s="407"/>
      <c r="B205" s="403"/>
      <c r="C205" s="404"/>
      <c r="D205" s="404"/>
      <c r="E205" s="405"/>
      <c r="F205" s="403"/>
      <c r="G205" s="404"/>
      <c r="H205" s="404"/>
      <c r="I205" s="404"/>
      <c r="J205" s="404"/>
      <c r="K205" s="406"/>
      <c r="L205" s="123"/>
      <c r="M205" s="402" t="str">
        <f t="shared" si="3"/>
        <v/>
      </c>
    </row>
    <row r="206" spans="1:13" ht="14.45" customHeight="1" x14ac:dyDescent="0.2">
      <c r="A206" s="407"/>
      <c r="B206" s="403"/>
      <c r="C206" s="404"/>
      <c r="D206" s="404"/>
      <c r="E206" s="405"/>
      <c r="F206" s="403"/>
      <c r="G206" s="404"/>
      <c r="H206" s="404"/>
      <c r="I206" s="404"/>
      <c r="J206" s="404"/>
      <c r="K206" s="406"/>
      <c r="L206" s="123"/>
      <c r="M206" s="402" t="str">
        <f t="shared" si="3"/>
        <v/>
      </c>
    </row>
    <row r="207" spans="1:13" ht="14.45" customHeight="1" x14ac:dyDescent="0.2">
      <c r="A207" s="407"/>
      <c r="B207" s="403"/>
      <c r="C207" s="404"/>
      <c r="D207" s="404"/>
      <c r="E207" s="405"/>
      <c r="F207" s="403"/>
      <c r="G207" s="404"/>
      <c r="H207" s="404"/>
      <c r="I207" s="404"/>
      <c r="J207" s="404"/>
      <c r="K207" s="406"/>
      <c r="L207" s="123"/>
      <c r="M207" s="402" t="str">
        <f t="shared" si="3"/>
        <v/>
      </c>
    </row>
    <row r="208" spans="1:13" ht="14.45" customHeight="1" x14ac:dyDescent="0.2">
      <c r="A208" s="407"/>
      <c r="B208" s="403"/>
      <c r="C208" s="404"/>
      <c r="D208" s="404"/>
      <c r="E208" s="405"/>
      <c r="F208" s="403"/>
      <c r="G208" s="404"/>
      <c r="H208" s="404"/>
      <c r="I208" s="404"/>
      <c r="J208" s="404"/>
      <c r="K208" s="406"/>
      <c r="L208" s="123"/>
      <c r="M208" s="402" t="str">
        <f t="shared" si="3"/>
        <v/>
      </c>
    </row>
    <row r="209" spans="1:13" ht="14.45" customHeight="1" x14ac:dyDescent="0.2">
      <c r="A209" s="407"/>
      <c r="B209" s="403"/>
      <c r="C209" s="404"/>
      <c r="D209" s="404"/>
      <c r="E209" s="405"/>
      <c r="F209" s="403"/>
      <c r="G209" s="404"/>
      <c r="H209" s="404"/>
      <c r="I209" s="404"/>
      <c r="J209" s="404"/>
      <c r="K209" s="406"/>
      <c r="L209" s="123"/>
      <c r="M209" s="402" t="str">
        <f t="shared" si="3"/>
        <v/>
      </c>
    </row>
    <row r="210" spans="1:13" ht="14.45" customHeight="1" x14ac:dyDescent="0.2">
      <c r="A210" s="407"/>
      <c r="B210" s="403"/>
      <c r="C210" s="404"/>
      <c r="D210" s="404"/>
      <c r="E210" s="405"/>
      <c r="F210" s="403"/>
      <c r="G210" s="404"/>
      <c r="H210" s="404"/>
      <c r="I210" s="404"/>
      <c r="J210" s="404"/>
      <c r="K210" s="406"/>
      <c r="L210" s="123"/>
      <c r="M210" s="402" t="str">
        <f t="shared" si="3"/>
        <v/>
      </c>
    </row>
    <row r="211" spans="1:13" ht="14.45" customHeight="1" x14ac:dyDescent="0.2">
      <c r="A211" s="407"/>
      <c r="B211" s="403"/>
      <c r="C211" s="404"/>
      <c r="D211" s="404"/>
      <c r="E211" s="405"/>
      <c r="F211" s="403"/>
      <c r="G211" s="404"/>
      <c r="H211" s="404"/>
      <c r="I211" s="404"/>
      <c r="J211" s="404"/>
      <c r="K211" s="406"/>
      <c r="L211" s="123"/>
      <c r="M211" s="402" t="str">
        <f t="shared" si="3"/>
        <v/>
      </c>
    </row>
    <row r="212" spans="1:13" ht="14.45" customHeight="1" x14ac:dyDescent="0.2">
      <c r="A212" s="407"/>
      <c r="B212" s="403"/>
      <c r="C212" s="404"/>
      <c r="D212" s="404"/>
      <c r="E212" s="405"/>
      <c r="F212" s="403"/>
      <c r="G212" s="404"/>
      <c r="H212" s="404"/>
      <c r="I212" s="404"/>
      <c r="J212" s="404"/>
      <c r="K212" s="406"/>
      <c r="L212" s="123"/>
      <c r="M212" s="402" t="str">
        <f t="shared" si="3"/>
        <v/>
      </c>
    </row>
    <row r="213" spans="1:13" ht="14.45" customHeight="1" x14ac:dyDescent="0.2">
      <c r="A213" s="407"/>
      <c r="B213" s="403"/>
      <c r="C213" s="404"/>
      <c r="D213" s="404"/>
      <c r="E213" s="405"/>
      <c r="F213" s="403"/>
      <c r="G213" s="404"/>
      <c r="H213" s="404"/>
      <c r="I213" s="404"/>
      <c r="J213" s="404"/>
      <c r="K213" s="406"/>
      <c r="L213" s="123"/>
      <c r="M213" s="402" t="str">
        <f t="shared" si="3"/>
        <v/>
      </c>
    </row>
    <row r="214" spans="1:13" ht="14.45" customHeight="1" x14ac:dyDescent="0.2">
      <c r="A214" s="407"/>
      <c r="B214" s="403"/>
      <c r="C214" s="404"/>
      <c r="D214" s="404"/>
      <c r="E214" s="405"/>
      <c r="F214" s="403"/>
      <c r="G214" s="404"/>
      <c r="H214" s="404"/>
      <c r="I214" s="404"/>
      <c r="J214" s="404"/>
      <c r="K214" s="406"/>
      <c r="L214" s="123"/>
      <c r="M214" s="402" t="str">
        <f t="shared" si="3"/>
        <v/>
      </c>
    </row>
    <row r="215" spans="1:13" ht="14.45" customHeight="1" x14ac:dyDescent="0.2">
      <c r="A215" s="407"/>
      <c r="B215" s="403"/>
      <c r="C215" s="404"/>
      <c r="D215" s="404"/>
      <c r="E215" s="405"/>
      <c r="F215" s="403"/>
      <c r="G215" s="404"/>
      <c r="H215" s="404"/>
      <c r="I215" s="404"/>
      <c r="J215" s="404"/>
      <c r="K215" s="406"/>
      <c r="L215" s="123"/>
      <c r="M215" s="402" t="str">
        <f t="shared" si="3"/>
        <v/>
      </c>
    </row>
    <row r="216" spans="1:13" ht="14.45" customHeight="1" x14ac:dyDescent="0.2">
      <c r="A216" s="407"/>
      <c r="B216" s="403"/>
      <c r="C216" s="404"/>
      <c r="D216" s="404"/>
      <c r="E216" s="405"/>
      <c r="F216" s="403"/>
      <c r="G216" s="404"/>
      <c r="H216" s="404"/>
      <c r="I216" s="404"/>
      <c r="J216" s="404"/>
      <c r="K216" s="406"/>
      <c r="L216" s="123"/>
      <c r="M216" s="402" t="str">
        <f t="shared" si="3"/>
        <v/>
      </c>
    </row>
    <row r="217" spans="1:13" ht="14.45" customHeight="1" x14ac:dyDescent="0.2">
      <c r="A217" s="407"/>
      <c r="B217" s="403"/>
      <c r="C217" s="404"/>
      <c r="D217" s="404"/>
      <c r="E217" s="405"/>
      <c r="F217" s="403"/>
      <c r="G217" s="404"/>
      <c r="H217" s="404"/>
      <c r="I217" s="404"/>
      <c r="J217" s="404"/>
      <c r="K217" s="406"/>
      <c r="L217" s="123"/>
      <c r="M217" s="402" t="str">
        <f t="shared" si="3"/>
        <v/>
      </c>
    </row>
    <row r="218" spans="1:13" ht="14.45" customHeight="1" x14ac:dyDescent="0.2">
      <c r="A218" s="407"/>
      <c r="B218" s="403"/>
      <c r="C218" s="404"/>
      <c r="D218" s="404"/>
      <c r="E218" s="405"/>
      <c r="F218" s="403"/>
      <c r="G218" s="404"/>
      <c r="H218" s="404"/>
      <c r="I218" s="404"/>
      <c r="J218" s="404"/>
      <c r="K218" s="406"/>
      <c r="L218" s="123"/>
      <c r="M218" s="402" t="str">
        <f t="shared" si="3"/>
        <v/>
      </c>
    </row>
    <row r="219" spans="1:13" ht="14.45" customHeight="1" x14ac:dyDescent="0.2">
      <c r="A219" s="407"/>
      <c r="B219" s="403"/>
      <c r="C219" s="404"/>
      <c r="D219" s="404"/>
      <c r="E219" s="405"/>
      <c r="F219" s="403"/>
      <c r="G219" s="404"/>
      <c r="H219" s="404"/>
      <c r="I219" s="404"/>
      <c r="J219" s="404"/>
      <c r="K219" s="406"/>
      <c r="L219" s="123"/>
      <c r="M219" s="402" t="str">
        <f t="shared" si="3"/>
        <v/>
      </c>
    </row>
    <row r="220" spans="1:13" ht="14.45" customHeight="1" x14ac:dyDescent="0.2">
      <c r="A220" s="407"/>
      <c r="B220" s="403"/>
      <c r="C220" s="404"/>
      <c r="D220" s="404"/>
      <c r="E220" s="405"/>
      <c r="F220" s="403"/>
      <c r="G220" s="404"/>
      <c r="H220" s="404"/>
      <c r="I220" s="404"/>
      <c r="J220" s="404"/>
      <c r="K220" s="406"/>
      <c r="L220" s="123"/>
      <c r="M220" s="402" t="str">
        <f t="shared" si="3"/>
        <v/>
      </c>
    </row>
    <row r="221" spans="1:13" ht="14.45" customHeight="1" x14ac:dyDescent="0.2">
      <c r="A221" s="407"/>
      <c r="B221" s="403"/>
      <c r="C221" s="404"/>
      <c r="D221" s="404"/>
      <c r="E221" s="405"/>
      <c r="F221" s="403"/>
      <c r="G221" s="404"/>
      <c r="H221" s="404"/>
      <c r="I221" s="404"/>
      <c r="J221" s="404"/>
      <c r="K221" s="406"/>
      <c r="L221" s="123"/>
      <c r="M221" s="402" t="str">
        <f t="shared" si="3"/>
        <v/>
      </c>
    </row>
    <row r="222" spans="1:13" ht="14.45" customHeight="1" x14ac:dyDescent="0.2">
      <c r="A222" s="407"/>
      <c r="B222" s="403"/>
      <c r="C222" s="404"/>
      <c r="D222" s="404"/>
      <c r="E222" s="405"/>
      <c r="F222" s="403"/>
      <c r="G222" s="404"/>
      <c r="H222" s="404"/>
      <c r="I222" s="404"/>
      <c r="J222" s="404"/>
      <c r="K222" s="406"/>
      <c r="L222" s="123"/>
      <c r="M222" s="402" t="str">
        <f t="shared" si="3"/>
        <v/>
      </c>
    </row>
    <row r="223" spans="1:13" ht="14.45" customHeight="1" x14ac:dyDescent="0.2">
      <c r="A223" s="407"/>
      <c r="B223" s="403"/>
      <c r="C223" s="404"/>
      <c r="D223" s="404"/>
      <c r="E223" s="405"/>
      <c r="F223" s="403"/>
      <c r="G223" s="404"/>
      <c r="H223" s="404"/>
      <c r="I223" s="404"/>
      <c r="J223" s="404"/>
      <c r="K223" s="406"/>
      <c r="L223" s="123"/>
      <c r="M223" s="402" t="str">
        <f t="shared" si="3"/>
        <v/>
      </c>
    </row>
    <row r="224" spans="1:13" ht="14.45" customHeight="1" x14ac:dyDescent="0.2">
      <c r="A224" s="407"/>
      <c r="B224" s="403"/>
      <c r="C224" s="404"/>
      <c r="D224" s="404"/>
      <c r="E224" s="405"/>
      <c r="F224" s="403"/>
      <c r="G224" s="404"/>
      <c r="H224" s="404"/>
      <c r="I224" s="404"/>
      <c r="J224" s="404"/>
      <c r="K224" s="406"/>
      <c r="L224" s="123"/>
      <c r="M224" s="402" t="str">
        <f t="shared" si="3"/>
        <v/>
      </c>
    </row>
    <row r="225" spans="1:13" ht="14.45" customHeight="1" x14ac:dyDescent="0.2">
      <c r="A225" s="407"/>
      <c r="B225" s="403"/>
      <c r="C225" s="404"/>
      <c r="D225" s="404"/>
      <c r="E225" s="405"/>
      <c r="F225" s="403"/>
      <c r="G225" s="404"/>
      <c r="H225" s="404"/>
      <c r="I225" s="404"/>
      <c r="J225" s="404"/>
      <c r="K225" s="406"/>
      <c r="L225" s="123"/>
      <c r="M225" s="402" t="str">
        <f t="shared" si="3"/>
        <v/>
      </c>
    </row>
    <row r="226" spans="1:13" ht="14.45" customHeight="1" x14ac:dyDescent="0.2">
      <c r="A226" s="407"/>
      <c r="B226" s="403"/>
      <c r="C226" s="404"/>
      <c r="D226" s="404"/>
      <c r="E226" s="405"/>
      <c r="F226" s="403"/>
      <c r="G226" s="404"/>
      <c r="H226" s="404"/>
      <c r="I226" s="404"/>
      <c r="J226" s="404"/>
      <c r="K226" s="406"/>
      <c r="L226" s="123"/>
      <c r="M226" s="402" t="str">
        <f t="shared" si="3"/>
        <v/>
      </c>
    </row>
    <row r="227" spans="1:13" ht="14.45" customHeight="1" x14ac:dyDescent="0.2">
      <c r="A227" s="407"/>
      <c r="B227" s="403"/>
      <c r="C227" s="404"/>
      <c r="D227" s="404"/>
      <c r="E227" s="405"/>
      <c r="F227" s="403"/>
      <c r="G227" s="404"/>
      <c r="H227" s="404"/>
      <c r="I227" s="404"/>
      <c r="J227" s="404"/>
      <c r="K227" s="406"/>
      <c r="L227" s="123"/>
      <c r="M227" s="402" t="str">
        <f t="shared" si="3"/>
        <v/>
      </c>
    </row>
    <row r="228" spans="1:13" ht="14.45" customHeight="1" x14ac:dyDescent="0.2">
      <c r="A228" s="407"/>
      <c r="B228" s="403"/>
      <c r="C228" s="404"/>
      <c r="D228" s="404"/>
      <c r="E228" s="405"/>
      <c r="F228" s="403"/>
      <c r="G228" s="404"/>
      <c r="H228" s="404"/>
      <c r="I228" s="404"/>
      <c r="J228" s="404"/>
      <c r="K228" s="406"/>
      <c r="L228" s="123"/>
      <c r="M228" s="402" t="str">
        <f t="shared" si="3"/>
        <v/>
      </c>
    </row>
    <row r="229" spans="1:13" ht="14.45" customHeight="1" x14ac:dyDescent="0.2">
      <c r="A229" s="407"/>
      <c r="B229" s="403"/>
      <c r="C229" s="404"/>
      <c r="D229" s="404"/>
      <c r="E229" s="405"/>
      <c r="F229" s="403"/>
      <c r="G229" s="404"/>
      <c r="H229" s="404"/>
      <c r="I229" s="404"/>
      <c r="J229" s="404"/>
      <c r="K229" s="406"/>
      <c r="L229" s="123"/>
      <c r="M229" s="402" t="str">
        <f t="shared" si="3"/>
        <v/>
      </c>
    </row>
    <row r="230" spans="1:13" ht="14.45" customHeight="1" x14ac:dyDescent="0.2">
      <c r="A230" s="407"/>
      <c r="B230" s="403"/>
      <c r="C230" s="404"/>
      <c r="D230" s="404"/>
      <c r="E230" s="405"/>
      <c r="F230" s="403"/>
      <c r="G230" s="404"/>
      <c r="H230" s="404"/>
      <c r="I230" s="404"/>
      <c r="J230" s="404"/>
      <c r="K230" s="406"/>
      <c r="L230" s="123"/>
      <c r="M230" s="402" t="str">
        <f t="shared" si="3"/>
        <v/>
      </c>
    </row>
    <row r="231" spans="1:13" ht="14.45" customHeight="1" x14ac:dyDescent="0.2">
      <c r="A231" s="407"/>
      <c r="B231" s="403"/>
      <c r="C231" s="404"/>
      <c r="D231" s="404"/>
      <c r="E231" s="405"/>
      <c r="F231" s="403"/>
      <c r="G231" s="404"/>
      <c r="H231" s="404"/>
      <c r="I231" s="404"/>
      <c r="J231" s="404"/>
      <c r="K231" s="406"/>
      <c r="L231" s="123"/>
      <c r="M231" s="402" t="str">
        <f t="shared" si="3"/>
        <v/>
      </c>
    </row>
    <row r="232" spans="1:13" ht="14.45" customHeight="1" x14ac:dyDescent="0.2">
      <c r="A232" s="407"/>
      <c r="B232" s="403"/>
      <c r="C232" s="404"/>
      <c r="D232" s="404"/>
      <c r="E232" s="405"/>
      <c r="F232" s="403"/>
      <c r="G232" s="404"/>
      <c r="H232" s="404"/>
      <c r="I232" s="404"/>
      <c r="J232" s="404"/>
      <c r="K232" s="406"/>
      <c r="L232" s="123"/>
      <c r="M232" s="402" t="str">
        <f t="shared" si="3"/>
        <v/>
      </c>
    </row>
    <row r="233" spans="1:13" ht="14.45" customHeight="1" x14ac:dyDescent="0.2">
      <c r="A233" s="407"/>
      <c r="B233" s="403"/>
      <c r="C233" s="404"/>
      <c r="D233" s="404"/>
      <c r="E233" s="405"/>
      <c r="F233" s="403"/>
      <c r="G233" s="404"/>
      <c r="H233" s="404"/>
      <c r="I233" s="404"/>
      <c r="J233" s="404"/>
      <c r="K233" s="406"/>
      <c r="L233" s="123"/>
      <c r="M233" s="402" t="str">
        <f t="shared" si="3"/>
        <v/>
      </c>
    </row>
    <row r="234" spans="1:13" ht="14.45" customHeight="1" x14ac:dyDescent="0.2">
      <c r="A234" s="407"/>
      <c r="B234" s="403"/>
      <c r="C234" s="404"/>
      <c r="D234" s="404"/>
      <c r="E234" s="405"/>
      <c r="F234" s="403"/>
      <c r="G234" s="404"/>
      <c r="H234" s="404"/>
      <c r="I234" s="404"/>
      <c r="J234" s="404"/>
      <c r="K234" s="406"/>
      <c r="L234" s="123"/>
      <c r="M234" s="402" t="str">
        <f t="shared" si="3"/>
        <v/>
      </c>
    </row>
    <row r="235" spans="1:13" ht="14.45" customHeight="1" x14ac:dyDescent="0.2">
      <c r="A235" s="407"/>
      <c r="B235" s="403"/>
      <c r="C235" s="404"/>
      <c r="D235" s="404"/>
      <c r="E235" s="405"/>
      <c r="F235" s="403"/>
      <c r="G235" s="404"/>
      <c r="H235" s="404"/>
      <c r="I235" s="404"/>
      <c r="J235" s="404"/>
      <c r="K235" s="406"/>
      <c r="L235" s="123"/>
      <c r="M235" s="402" t="str">
        <f t="shared" si="3"/>
        <v/>
      </c>
    </row>
    <row r="236" spans="1:13" ht="14.45" customHeight="1" x14ac:dyDescent="0.2">
      <c r="A236" s="407"/>
      <c r="B236" s="403"/>
      <c r="C236" s="404"/>
      <c r="D236" s="404"/>
      <c r="E236" s="405"/>
      <c r="F236" s="403"/>
      <c r="G236" s="404"/>
      <c r="H236" s="404"/>
      <c r="I236" s="404"/>
      <c r="J236" s="404"/>
      <c r="K236" s="406"/>
      <c r="L236" s="123"/>
      <c r="M236" s="402" t="str">
        <f t="shared" si="3"/>
        <v/>
      </c>
    </row>
    <row r="237" spans="1:13" ht="14.45" customHeight="1" x14ac:dyDescent="0.2">
      <c r="A237" s="407"/>
      <c r="B237" s="403"/>
      <c r="C237" s="404"/>
      <c r="D237" s="404"/>
      <c r="E237" s="405"/>
      <c r="F237" s="403"/>
      <c r="G237" s="404"/>
      <c r="H237" s="404"/>
      <c r="I237" s="404"/>
      <c r="J237" s="404"/>
      <c r="K237" s="406"/>
      <c r="L237" s="123"/>
      <c r="M237" s="402" t="str">
        <f t="shared" si="3"/>
        <v/>
      </c>
    </row>
    <row r="238" spans="1:13" ht="14.45" customHeight="1" x14ac:dyDescent="0.2">
      <c r="A238" s="407"/>
      <c r="B238" s="403"/>
      <c r="C238" s="404"/>
      <c r="D238" s="404"/>
      <c r="E238" s="405"/>
      <c r="F238" s="403"/>
      <c r="G238" s="404"/>
      <c r="H238" s="404"/>
      <c r="I238" s="404"/>
      <c r="J238" s="404"/>
      <c r="K238" s="406"/>
      <c r="L238" s="123"/>
      <c r="M238" s="402" t="str">
        <f t="shared" si="3"/>
        <v/>
      </c>
    </row>
    <row r="239" spans="1:13" ht="14.45" customHeight="1" x14ac:dyDescent="0.2">
      <c r="A239" s="407"/>
      <c r="B239" s="403"/>
      <c r="C239" s="404"/>
      <c r="D239" s="404"/>
      <c r="E239" s="405"/>
      <c r="F239" s="403"/>
      <c r="G239" s="404"/>
      <c r="H239" s="404"/>
      <c r="I239" s="404"/>
      <c r="J239" s="404"/>
      <c r="K239" s="406"/>
      <c r="L239" s="123"/>
      <c r="M239" s="402" t="str">
        <f t="shared" si="3"/>
        <v/>
      </c>
    </row>
    <row r="240" spans="1:13" ht="14.45" customHeight="1" x14ac:dyDescent="0.2">
      <c r="A240" s="407"/>
      <c r="B240" s="403"/>
      <c r="C240" s="404"/>
      <c r="D240" s="404"/>
      <c r="E240" s="405"/>
      <c r="F240" s="403"/>
      <c r="G240" s="404"/>
      <c r="H240" s="404"/>
      <c r="I240" s="404"/>
      <c r="J240" s="404"/>
      <c r="K240" s="406"/>
      <c r="L240" s="123"/>
      <c r="M240" s="402" t="str">
        <f t="shared" si="3"/>
        <v/>
      </c>
    </row>
    <row r="241" spans="1:13" ht="14.45" customHeight="1" x14ac:dyDescent="0.2">
      <c r="A241" s="407"/>
      <c r="B241" s="403"/>
      <c r="C241" s="404"/>
      <c r="D241" s="404"/>
      <c r="E241" s="405"/>
      <c r="F241" s="403"/>
      <c r="G241" s="404"/>
      <c r="H241" s="404"/>
      <c r="I241" s="404"/>
      <c r="J241" s="404"/>
      <c r="K241" s="406"/>
      <c r="L241" s="123"/>
      <c r="M241" s="402" t="str">
        <f t="shared" si="3"/>
        <v/>
      </c>
    </row>
    <row r="242" spans="1:13" ht="14.45" customHeight="1" x14ac:dyDescent="0.2">
      <c r="A242" s="407"/>
      <c r="B242" s="403"/>
      <c r="C242" s="404"/>
      <c r="D242" s="404"/>
      <c r="E242" s="405"/>
      <c r="F242" s="403"/>
      <c r="G242" s="404"/>
      <c r="H242" s="404"/>
      <c r="I242" s="404"/>
      <c r="J242" s="404"/>
      <c r="K242" s="406"/>
      <c r="L242" s="123"/>
      <c r="M242" s="402" t="str">
        <f t="shared" si="3"/>
        <v/>
      </c>
    </row>
    <row r="243" spans="1:13" ht="14.45" customHeight="1" x14ac:dyDescent="0.2">
      <c r="A243" s="407"/>
      <c r="B243" s="403"/>
      <c r="C243" s="404"/>
      <c r="D243" s="404"/>
      <c r="E243" s="405"/>
      <c r="F243" s="403"/>
      <c r="G243" s="404"/>
      <c r="H243" s="404"/>
      <c r="I243" s="404"/>
      <c r="J243" s="404"/>
      <c r="K243" s="406"/>
      <c r="L243" s="123"/>
      <c r="M243" s="402" t="str">
        <f t="shared" si="3"/>
        <v/>
      </c>
    </row>
    <row r="244" spans="1:13" ht="14.45" customHeight="1" x14ac:dyDescent="0.2">
      <c r="A244" s="407"/>
      <c r="B244" s="403"/>
      <c r="C244" s="404"/>
      <c r="D244" s="404"/>
      <c r="E244" s="405"/>
      <c r="F244" s="403"/>
      <c r="G244" s="404"/>
      <c r="H244" s="404"/>
      <c r="I244" s="404"/>
      <c r="J244" s="404"/>
      <c r="K244" s="406"/>
      <c r="L244" s="123"/>
      <c r="M244" s="402" t="str">
        <f t="shared" si="3"/>
        <v/>
      </c>
    </row>
    <row r="245" spans="1:13" ht="14.45" customHeight="1" x14ac:dyDescent="0.2">
      <c r="A245" s="407"/>
      <c r="B245" s="403"/>
      <c r="C245" s="404"/>
      <c r="D245" s="404"/>
      <c r="E245" s="405"/>
      <c r="F245" s="403"/>
      <c r="G245" s="404"/>
      <c r="H245" s="404"/>
      <c r="I245" s="404"/>
      <c r="J245" s="404"/>
      <c r="K245" s="406"/>
      <c r="L245" s="123"/>
      <c r="M245" s="402" t="str">
        <f t="shared" si="3"/>
        <v/>
      </c>
    </row>
    <row r="246" spans="1:13" ht="14.45" customHeight="1" x14ac:dyDescent="0.2">
      <c r="A246" s="407"/>
      <c r="B246" s="403"/>
      <c r="C246" s="404"/>
      <c r="D246" s="404"/>
      <c r="E246" s="405"/>
      <c r="F246" s="403"/>
      <c r="G246" s="404"/>
      <c r="H246" s="404"/>
      <c r="I246" s="404"/>
      <c r="J246" s="404"/>
      <c r="K246" s="406"/>
      <c r="L246" s="123"/>
      <c r="M246" s="402" t="str">
        <f t="shared" si="3"/>
        <v/>
      </c>
    </row>
    <row r="247" spans="1:13" ht="14.45" customHeight="1" x14ac:dyDescent="0.2">
      <c r="A247" s="407"/>
      <c r="B247" s="403"/>
      <c r="C247" s="404"/>
      <c r="D247" s="404"/>
      <c r="E247" s="405"/>
      <c r="F247" s="403"/>
      <c r="G247" s="404"/>
      <c r="H247" s="404"/>
      <c r="I247" s="404"/>
      <c r="J247" s="404"/>
      <c r="K247" s="406"/>
      <c r="L247" s="123"/>
      <c r="M247" s="402" t="str">
        <f t="shared" si="3"/>
        <v/>
      </c>
    </row>
    <row r="248" spans="1:13" ht="14.45" customHeight="1" x14ac:dyDescent="0.2">
      <c r="A248" s="407"/>
      <c r="B248" s="403"/>
      <c r="C248" s="404"/>
      <c r="D248" s="404"/>
      <c r="E248" s="405"/>
      <c r="F248" s="403"/>
      <c r="G248" s="404"/>
      <c r="H248" s="404"/>
      <c r="I248" s="404"/>
      <c r="J248" s="404"/>
      <c r="K248" s="406"/>
      <c r="L248" s="123"/>
      <c r="M248" s="402" t="str">
        <f t="shared" si="3"/>
        <v/>
      </c>
    </row>
    <row r="249" spans="1:13" ht="14.45" customHeight="1" x14ac:dyDescent="0.2">
      <c r="A249" s="407"/>
      <c r="B249" s="403"/>
      <c r="C249" s="404"/>
      <c r="D249" s="404"/>
      <c r="E249" s="405"/>
      <c r="F249" s="403"/>
      <c r="G249" s="404"/>
      <c r="H249" s="404"/>
      <c r="I249" s="404"/>
      <c r="J249" s="404"/>
      <c r="K249" s="406"/>
      <c r="L249" s="123"/>
      <c r="M249" s="402" t="str">
        <f t="shared" si="3"/>
        <v/>
      </c>
    </row>
    <row r="250" spans="1:13" ht="14.45" customHeight="1" x14ac:dyDescent="0.2">
      <c r="A250" s="407"/>
      <c r="B250" s="403"/>
      <c r="C250" s="404"/>
      <c r="D250" s="404"/>
      <c r="E250" s="405"/>
      <c r="F250" s="403"/>
      <c r="G250" s="404"/>
      <c r="H250" s="404"/>
      <c r="I250" s="404"/>
      <c r="J250" s="404"/>
      <c r="K250" s="406"/>
      <c r="L250" s="123"/>
      <c r="M250" s="402" t="str">
        <f t="shared" si="3"/>
        <v/>
      </c>
    </row>
    <row r="251" spans="1:13" ht="14.45" customHeight="1" x14ac:dyDescent="0.2">
      <c r="A251" s="407"/>
      <c r="B251" s="403"/>
      <c r="C251" s="404"/>
      <c r="D251" s="404"/>
      <c r="E251" s="405"/>
      <c r="F251" s="403"/>
      <c r="G251" s="404"/>
      <c r="H251" s="404"/>
      <c r="I251" s="404"/>
      <c r="J251" s="404"/>
      <c r="K251" s="406"/>
      <c r="L251" s="123"/>
      <c r="M251" s="402" t="str">
        <f t="shared" si="3"/>
        <v/>
      </c>
    </row>
    <row r="252" spans="1:13" ht="14.45" customHeight="1" x14ac:dyDescent="0.2">
      <c r="A252" s="407"/>
      <c r="B252" s="403"/>
      <c r="C252" s="404"/>
      <c r="D252" s="404"/>
      <c r="E252" s="405"/>
      <c r="F252" s="403"/>
      <c r="G252" s="404"/>
      <c r="H252" s="404"/>
      <c r="I252" s="404"/>
      <c r="J252" s="404"/>
      <c r="K252" s="406"/>
      <c r="L252" s="123"/>
      <c r="M252" s="402" t="str">
        <f t="shared" si="3"/>
        <v/>
      </c>
    </row>
    <row r="253" spans="1:13" ht="14.45" customHeight="1" x14ac:dyDescent="0.2">
      <c r="A253" s="407"/>
      <c r="B253" s="403"/>
      <c r="C253" s="404"/>
      <c r="D253" s="404"/>
      <c r="E253" s="405"/>
      <c r="F253" s="403"/>
      <c r="G253" s="404"/>
      <c r="H253" s="404"/>
      <c r="I253" s="404"/>
      <c r="J253" s="404"/>
      <c r="K253" s="406"/>
      <c r="L253" s="123"/>
      <c r="M253" s="402" t="str">
        <f t="shared" si="3"/>
        <v/>
      </c>
    </row>
    <row r="254" spans="1:13" ht="14.45" customHeight="1" x14ac:dyDescent="0.2">
      <c r="A254" s="407"/>
      <c r="B254" s="403"/>
      <c r="C254" s="404"/>
      <c r="D254" s="404"/>
      <c r="E254" s="405"/>
      <c r="F254" s="403"/>
      <c r="G254" s="404"/>
      <c r="H254" s="404"/>
      <c r="I254" s="404"/>
      <c r="J254" s="404"/>
      <c r="K254" s="406"/>
      <c r="L254" s="123"/>
      <c r="M254" s="402" t="str">
        <f t="shared" si="3"/>
        <v/>
      </c>
    </row>
    <row r="255" spans="1:13" ht="14.45" customHeight="1" x14ac:dyDescent="0.2">
      <c r="A255" s="407"/>
      <c r="B255" s="403"/>
      <c r="C255" s="404"/>
      <c r="D255" s="404"/>
      <c r="E255" s="405"/>
      <c r="F255" s="403"/>
      <c r="G255" s="404"/>
      <c r="H255" s="404"/>
      <c r="I255" s="404"/>
      <c r="J255" s="404"/>
      <c r="K255" s="406"/>
      <c r="L255" s="123"/>
      <c r="M255" s="402" t="str">
        <f t="shared" si="3"/>
        <v/>
      </c>
    </row>
    <row r="256" spans="1:13" ht="14.45" customHeight="1" x14ac:dyDescent="0.2">
      <c r="A256" s="407"/>
      <c r="B256" s="403"/>
      <c r="C256" s="404"/>
      <c r="D256" s="404"/>
      <c r="E256" s="405"/>
      <c r="F256" s="403"/>
      <c r="G256" s="404"/>
      <c r="H256" s="404"/>
      <c r="I256" s="404"/>
      <c r="J256" s="404"/>
      <c r="K256" s="406"/>
      <c r="L256" s="123"/>
      <c r="M256" s="402" t="str">
        <f t="shared" si="3"/>
        <v/>
      </c>
    </row>
    <row r="257" spans="1:13" ht="14.45" customHeight="1" x14ac:dyDescent="0.2">
      <c r="A257" s="407"/>
      <c r="B257" s="403"/>
      <c r="C257" s="404"/>
      <c r="D257" s="404"/>
      <c r="E257" s="405"/>
      <c r="F257" s="403"/>
      <c r="G257" s="404"/>
      <c r="H257" s="404"/>
      <c r="I257" s="404"/>
      <c r="J257" s="404"/>
      <c r="K257" s="406"/>
      <c r="L257" s="123"/>
      <c r="M257" s="402" t="str">
        <f t="shared" si="3"/>
        <v/>
      </c>
    </row>
    <row r="258" spans="1:13" ht="14.45" customHeight="1" x14ac:dyDescent="0.2">
      <c r="A258" s="407"/>
      <c r="B258" s="403"/>
      <c r="C258" s="404"/>
      <c r="D258" s="404"/>
      <c r="E258" s="405"/>
      <c r="F258" s="403"/>
      <c r="G258" s="404"/>
      <c r="H258" s="404"/>
      <c r="I258" s="404"/>
      <c r="J258" s="404"/>
      <c r="K258" s="406"/>
      <c r="L258" s="123"/>
      <c r="M258" s="402" t="str">
        <f t="shared" si="3"/>
        <v/>
      </c>
    </row>
    <row r="259" spans="1:13" ht="14.45" customHeight="1" x14ac:dyDescent="0.2">
      <c r="A259" s="407"/>
      <c r="B259" s="403"/>
      <c r="C259" s="404"/>
      <c r="D259" s="404"/>
      <c r="E259" s="405"/>
      <c r="F259" s="403"/>
      <c r="G259" s="404"/>
      <c r="H259" s="404"/>
      <c r="I259" s="404"/>
      <c r="J259" s="404"/>
      <c r="K259" s="406"/>
      <c r="L259" s="123"/>
      <c r="M259" s="402" t="str">
        <f t="shared" si="3"/>
        <v/>
      </c>
    </row>
    <row r="260" spans="1:13" ht="14.45" customHeight="1" x14ac:dyDescent="0.2">
      <c r="A260" s="407"/>
      <c r="B260" s="403"/>
      <c r="C260" s="404"/>
      <c r="D260" s="404"/>
      <c r="E260" s="405"/>
      <c r="F260" s="403"/>
      <c r="G260" s="404"/>
      <c r="H260" s="404"/>
      <c r="I260" s="404"/>
      <c r="J260" s="404"/>
      <c r="K260" s="406"/>
      <c r="L260" s="123"/>
      <c r="M260" s="402" t="str">
        <f t="shared" si="3"/>
        <v/>
      </c>
    </row>
    <row r="261" spans="1:13" ht="14.45" customHeight="1" x14ac:dyDescent="0.2">
      <c r="A261" s="407"/>
      <c r="B261" s="403"/>
      <c r="C261" s="404"/>
      <c r="D261" s="404"/>
      <c r="E261" s="405"/>
      <c r="F261" s="403"/>
      <c r="G261" s="404"/>
      <c r="H261" s="404"/>
      <c r="I261" s="404"/>
      <c r="J261" s="404"/>
      <c r="K261" s="406"/>
      <c r="L261" s="123"/>
      <c r="M261" s="402" t="str">
        <f t="shared" si="3"/>
        <v/>
      </c>
    </row>
    <row r="262" spans="1:13" ht="14.45" customHeight="1" x14ac:dyDescent="0.2">
      <c r="A262" s="407"/>
      <c r="B262" s="403"/>
      <c r="C262" s="404"/>
      <c r="D262" s="404"/>
      <c r="E262" s="405"/>
      <c r="F262" s="403"/>
      <c r="G262" s="404"/>
      <c r="H262" s="404"/>
      <c r="I262" s="404"/>
      <c r="J262" s="404"/>
      <c r="K262" s="406"/>
      <c r="L262" s="123"/>
      <c r="M262" s="402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07"/>
      <c r="B263" s="403"/>
      <c r="C263" s="404"/>
      <c r="D263" s="404"/>
      <c r="E263" s="405"/>
      <c r="F263" s="403"/>
      <c r="G263" s="404"/>
      <c r="H263" s="404"/>
      <c r="I263" s="404"/>
      <c r="J263" s="404"/>
      <c r="K263" s="406"/>
      <c r="L263" s="123"/>
      <c r="M263" s="402" t="str">
        <f t="shared" si="4"/>
        <v/>
      </c>
    </row>
    <row r="264" spans="1:13" ht="14.45" customHeight="1" x14ac:dyDescent="0.2">
      <c r="A264" s="407"/>
      <c r="B264" s="403"/>
      <c r="C264" s="404"/>
      <c r="D264" s="404"/>
      <c r="E264" s="405"/>
      <c r="F264" s="403"/>
      <c r="G264" s="404"/>
      <c r="H264" s="404"/>
      <c r="I264" s="404"/>
      <c r="J264" s="404"/>
      <c r="K264" s="406"/>
      <c r="L264" s="123"/>
      <c r="M264" s="402" t="str">
        <f t="shared" si="4"/>
        <v/>
      </c>
    </row>
    <row r="265" spans="1:13" ht="14.45" customHeight="1" x14ac:dyDescent="0.2">
      <c r="A265" s="407"/>
      <c r="B265" s="403"/>
      <c r="C265" s="404"/>
      <c r="D265" s="404"/>
      <c r="E265" s="405"/>
      <c r="F265" s="403"/>
      <c r="G265" s="404"/>
      <c r="H265" s="404"/>
      <c r="I265" s="404"/>
      <c r="J265" s="404"/>
      <c r="K265" s="406"/>
      <c r="L265" s="123"/>
      <c r="M265" s="402" t="str">
        <f t="shared" si="4"/>
        <v/>
      </c>
    </row>
    <row r="266" spans="1:13" ht="14.45" customHeight="1" x14ac:dyDescent="0.2">
      <c r="A266" s="407"/>
      <c r="B266" s="403"/>
      <c r="C266" s="404"/>
      <c r="D266" s="404"/>
      <c r="E266" s="405"/>
      <c r="F266" s="403"/>
      <c r="G266" s="404"/>
      <c r="H266" s="404"/>
      <c r="I266" s="404"/>
      <c r="J266" s="404"/>
      <c r="K266" s="406"/>
      <c r="L266" s="123"/>
      <c r="M266" s="402" t="str">
        <f t="shared" si="4"/>
        <v/>
      </c>
    </row>
    <row r="267" spans="1:13" ht="14.45" customHeight="1" x14ac:dyDescent="0.2">
      <c r="A267" s="407"/>
      <c r="B267" s="403"/>
      <c r="C267" s="404"/>
      <c r="D267" s="404"/>
      <c r="E267" s="405"/>
      <c r="F267" s="403"/>
      <c r="G267" s="404"/>
      <c r="H267" s="404"/>
      <c r="I267" s="404"/>
      <c r="J267" s="404"/>
      <c r="K267" s="406"/>
      <c r="L267" s="123"/>
      <c r="M267" s="402" t="str">
        <f t="shared" si="4"/>
        <v/>
      </c>
    </row>
    <row r="268" spans="1:13" ht="14.45" customHeight="1" x14ac:dyDescent="0.2">
      <c r="A268" s="407"/>
      <c r="B268" s="403"/>
      <c r="C268" s="404"/>
      <c r="D268" s="404"/>
      <c r="E268" s="405"/>
      <c r="F268" s="403"/>
      <c r="G268" s="404"/>
      <c r="H268" s="404"/>
      <c r="I268" s="404"/>
      <c r="J268" s="404"/>
      <c r="K268" s="406"/>
      <c r="L268" s="123"/>
      <c r="M268" s="402" t="str">
        <f t="shared" si="4"/>
        <v/>
      </c>
    </row>
    <row r="269" spans="1:13" ht="14.45" customHeight="1" x14ac:dyDescent="0.2">
      <c r="A269" s="407"/>
      <c r="B269" s="403"/>
      <c r="C269" s="404"/>
      <c r="D269" s="404"/>
      <c r="E269" s="405"/>
      <c r="F269" s="403"/>
      <c r="G269" s="404"/>
      <c r="H269" s="404"/>
      <c r="I269" s="404"/>
      <c r="J269" s="404"/>
      <c r="K269" s="406"/>
      <c r="L269" s="123"/>
      <c r="M269" s="402" t="str">
        <f t="shared" si="4"/>
        <v/>
      </c>
    </row>
    <row r="270" spans="1:13" ht="14.45" customHeight="1" x14ac:dyDescent="0.2">
      <c r="A270" s="407"/>
      <c r="B270" s="403"/>
      <c r="C270" s="404"/>
      <c r="D270" s="404"/>
      <c r="E270" s="405"/>
      <c r="F270" s="403"/>
      <c r="G270" s="404"/>
      <c r="H270" s="404"/>
      <c r="I270" s="404"/>
      <c r="J270" s="404"/>
      <c r="K270" s="406"/>
      <c r="L270" s="123"/>
      <c r="M270" s="402" t="str">
        <f t="shared" si="4"/>
        <v/>
      </c>
    </row>
    <row r="271" spans="1:13" ht="14.45" customHeight="1" x14ac:dyDescent="0.2">
      <c r="A271" s="407"/>
      <c r="B271" s="403"/>
      <c r="C271" s="404"/>
      <c r="D271" s="404"/>
      <c r="E271" s="405"/>
      <c r="F271" s="403"/>
      <c r="G271" s="404"/>
      <c r="H271" s="404"/>
      <c r="I271" s="404"/>
      <c r="J271" s="404"/>
      <c r="K271" s="406"/>
      <c r="L271" s="123"/>
      <c r="M271" s="402" t="str">
        <f t="shared" si="4"/>
        <v/>
      </c>
    </row>
    <row r="272" spans="1:13" ht="14.45" customHeight="1" x14ac:dyDescent="0.2">
      <c r="A272" s="407"/>
      <c r="B272" s="403"/>
      <c r="C272" s="404"/>
      <c r="D272" s="404"/>
      <c r="E272" s="405"/>
      <c r="F272" s="403"/>
      <c r="G272" s="404"/>
      <c r="H272" s="404"/>
      <c r="I272" s="404"/>
      <c r="J272" s="404"/>
      <c r="K272" s="406"/>
      <c r="L272" s="123"/>
      <c r="M272" s="402" t="str">
        <f t="shared" si="4"/>
        <v/>
      </c>
    </row>
    <row r="273" spans="1:13" ht="14.45" customHeight="1" x14ac:dyDescent="0.2">
      <c r="A273" s="407"/>
      <c r="B273" s="403"/>
      <c r="C273" s="404"/>
      <c r="D273" s="404"/>
      <c r="E273" s="405"/>
      <c r="F273" s="403"/>
      <c r="G273" s="404"/>
      <c r="H273" s="404"/>
      <c r="I273" s="404"/>
      <c r="J273" s="404"/>
      <c r="K273" s="406"/>
      <c r="L273" s="123"/>
      <c r="M273" s="402" t="str">
        <f t="shared" si="4"/>
        <v/>
      </c>
    </row>
    <row r="274" spans="1:13" ht="14.45" customHeight="1" x14ac:dyDescent="0.2">
      <c r="A274" s="407"/>
      <c r="B274" s="403"/>
      <c r="C274" s="404"/>
      <c r="D274" s="404"/>
      <c r="E274" s="405"/>
      <c r="F274" s="403"/>
      <c r="G274" s="404"/>
      <c r="H274" s="404"/>
      <c r="I274" s="404"/>
      <c r="J274" s="404"/>
      <c r="K274" s="406"/>
      <c r="L274" s="123"/>
      <c r="M274" s="402" t="str">
        <f t="shared" si="4"/>
        <v/>
      </c>
    </row>
    <row r="275" spans="1:13" ht="14.45" customHeight="1" x14ac:dyDescent="0.2">
      <c r="A275" s="407"/>
      <c r="B275" s="403"/>
      <c r="C275" s="404"/>
      <c r="D275" s="404"/>
      <c r="E275" s="405"/>
      <c r="F275" s="403"/>
      <c r="G275" s="404"/>
      <c r="H275" s="404"/>
      <c r="I275" s="404"/>
      <c r="J275" s="404"/>
      <c r="K275" s="406"/>
      <c r="L275" s="123"/>
      <c r="M275" s="402" t="str">
        <f t="shared" si="4"/>
        <v/>
      </c>
    </row>
    <row r="276" spans="1:13" ht="14.45" customHeight="1" x14ac:dyDescent="0.2">
      <c r="A276" s="407"/>
      <c r="B276" s="403"/>
      <c r="C276" s="404"/>
      <c r="D276" s="404"/>
      <c r="E276" s="405"/>
      <c r="F276" s="403"/>
      <c r="G276" s="404"/>
      <c r="H276" s="404"/>
      <c r="I276" s="404"/>
      <c r="J276" s="404"/>
      <c r="K276" s="406"/>
      <c r="L276" s="123"/>
      <c r="M276" s="402" t="str">
        <f t="shared" si="4"/>
        <v/>
      </c>
    </row>
    <row r="277" spans="1:13" ht="14.45" customHeight="1" x14ac:dyDescent="0.2">
      <c r="A277" s="407"/>
      <c r="B277" s="403"/>
      <c r="C277" s="404"/>
      <c r="D277" s="404"/>
      <c r="E277" s="405"/>
      <c r="F277" s="403"/>
      <c r="G277" s="404"/>
      <c r="H277" s="404"/>
      <c r="I277" s="404"/>
      <c r="J277" s="404"/>
      <c r="K277" s="406"/>
      <c r="L277" s="123"/>
      <c r="M277" s="402" t="str">
        <f t="shared" si="4"/>
        <v/>
      </c>
    </row>
    <row r="278" spans="1:13" ht="14.45" customHeight="1" x14ac:dyDescent="0.2">
      <c r="A278" s="407"/>
      <c r="B278" s="403"/>
      <c r="C278" s="404"/>
      <c r="D278" s="404"/>
      <c r="E278" s="405"/>
      <c r="F278" s="403"/>
      <c r="G278" s="404"/>
      <c r="H278" s="404"/>
      <c r="I278" s="404"/>
      <c r="J278" s="404"/>
      <c r="K278" s="406"/>
      <c r="L278" s="123"/>
      <c r="M278" s="402" t="str">
        <f t="shared" si="4"/>
        <v/>
      </c>
    </row>
    <row r="279" spans="1:13" ht="14.45" customHeight="1" x14ac:dyDescent="0.2">
      <c r="A279" s="407"/>
      <c r="B279" s="403"/>
      <c r="C279" s="404"/>
      <c r="D279" s="404"/>
      <c r="E279" s="405"/>
      <c r="F279" s="403"/>
      <c r="G279" s="404"/>
      <c r="H279" s="404"/>
      <c r="I279" s="404"/>
      <c r="J279" s="404"/>
      <c r="K279" s="406"/>
      <c r="L279" s="123"/>
      <c r="M279" s="402" t="str">
        <f t="shared" si="4"/>
        <v/>
      </c>
    </row>
    <row r="280" spans="1:13" ht="14.45" customHeight="1" x14ac:dyDescent="0.2">
      <c r="A280" s="407"/>
      <c r="B280" s="403"/>
      <c r="C280" s="404"/>
      <c r="D280" s="404"/>
      <c r="E280" s="405"/>
      <c r="F280" s="403"/>
      <c r="G280" s="404"/>
      <c r="H280" s="404"/>
      <c r="I280" s="404"/>
      <c r="J280" s="404"/>
      <c r="K280" s="406"/>
      <c r="L280" s="123"/>
      <c r="M280" s="402" t="str">
        <f t="shared" si="4"/>
        <v/>
      </c>
    </row>
    <row r="281" spans="1:13" ht="14.45" customHeight="1" x14ac:dyDescent="0.2">
      <c r="A281" s="407"/>
      <c r="B281" s="403"/>
      <c r="C281" s="404"/>
      <c r="D281" s="404"/>
      <c r="E281" s="405"/>
      <c r="F281" s="403"/>
      <c r="G281" s="404"/>
      <c r="H281" s="404"/>
      <c r="I281" s="404"/>
      <c r="J281" s="404"/>
      <c r="K281" s="406"/>
      <c r="L281" s="123"/>
      <c r="M281" s="402" t="str">
        <f t="shared" si="4"/>
        <v/>
      </c>
    </row>
    <row r="282" spans="1:13" ht="14.45" customHeight="1" x14ac:dyDescent="0.2">
      <c r="A282" s="407"/>
      <c r="B282" s="403"/>
      <c r="C282" s="404"/>
      <c r="D282" s="404"/>
      <c r="E282" s="405"/>
      <c r="F282" s="403"/>
      <c r="G282" s="404"/>
      <c r="H282" s="404"/>
      <c r="I282" s="404"/>
      <c r="J282" s="404"/>
      <c r="K282" s="406"/>
      <c r="L282" s="123"/>
      <c r="M282" s="402" t="str">
        <f t="shared" si="4"/>
        <v/>
      </c>
    </row>
    <row r="283" spans="1:13" ht="14.45" customHeight="1" x14ac:dyDescent="0.2">
      <c r="A283" s="407"/>
      <c r="B283" s="403"/>
      <c r="C283" s="404"/>
      <c r="D283" s="404"/>
      <c r="E283" s="405"/>
      <c r="F283" s="403"/>
      <c r="G283" s="404"/>
      <c r="H283" s="404"/>
      <c r="I283" s="404"/>
      <c r="J283" s="404"/>
      <c r="K283" s="406"/>
      <c r="L283" s="123"/>
      <c r="M283" s="402" t="str">
        <f t="shared" si="4"/>
        <v/>
      </c>
    </row>
    <row r="284" spans="1:13" ht="14.45" customHeight="1" x14ac:dyDescent="0.2">
      <c r="A284" s="407"/>
      <c r="B284" s="403"/>
      <c r="C284" s="404"/>
      <c r="D284" s="404"/>
      <c r="E284" s="405"/>
      <c r="F284" s="403"/>
      <c r="G284" s="404"/>
      <c r="H284" s="404"/>
      <c r="I284" s="404"/>
      <c r="J284" s="404"/>
      <c r="K284" s="406"/>
      <c r="L284" s="123"/>
      <c r="M284" s="402" t="str">
        <f t="shared" si="4"/>
        <v/>
      </c>
    </row>
    <row r="285" spans="1:13" ht="14.45" customHeight="1" x14ac:dyDescent="0.2">
      <c r="A285" s="407"/>
      <c r="B285" s="403"/>
      <c r="C285" s="404"/>
      <c r="D285" s="404"/>
      <c r="E285" s="405"/>
      <c r="F285" s="403"/>
      <c r="G285" s="404"/>
      <c r="H285" s="404"/>
      <c r="I285" s="404"/>
      <c r="J285" s="404"/>
      <c r="K285" s="406"/>
      <c r="L285" s="123"/>
      <c r="M285" s="402" t="str">
        <f t="shared" si="4"/>
        <v/>
      </c>
    </row>
    <row r="286" spans="1:13" ht="14.45" customHeight="1" x14ac:dyDescent="0.2">
      <c r="A286" s="407"/>
      <c r="B286" s="403"/>
      <c r="C286" s="404"/>
      <c r="D286" s="404"/>
      <c r="E286" s="405"/>
      <c r="F286" s="403"/>
      <c r="G286" s="404"/>
      <c r="H286" s="404"/>
      <c r="I286" s="404"/>
      <c r="J286" s="404"/>
      <c r="K286" s="406"/>
      <c r="L286" s="123"/>
      <c r="M286" s="402" t="str">
        <f t="shared" si="4"/>
        <v/>
      </c>
    </row>
    <row r="287" spans="1:13" ht="14.45" customHeight="1" x14ac:dyDescent="0.2">
      <c r="A287" s="407"/>
      <c r="B287" s="403"/>
      <c r="C287" s="404"/>
      <c r="D287" s="404"/>
      <c r="E287" s="405"/>
      <c r="F287" s="403"/>
      <c r="G287" s="404"/>
      <c r="H287" s="404"/>
      <c r="I287" s="404"/>
      <c r="J287" s="404"/>
      <c r="K287" s="406"/>
      <c r="L287" s="123"/>
      <c r="M287" s="402" t="str">
        <f t="shared" si="4"/>
        <v/>
      </c>
    </row>
    <row r="288" spans="1:13" ht="14.45" customHeight="1" x14ac:dyDescent="0.2">
      <c r="A288" s="407"/>
      <c r="B288" s="403"/>
      <c r="C288" s="404"/>
      <c r="D288" s="404"/>
      <c r="E288" s="405"/>
      <c r="F288" s="403"/>
      <c r="G288" s="404"/>
      <c r="H288" s="404"/>
      <c r="I288" s="404"/>
      <c r="J288" s="404"/>
      <c r="K288" s="406"/>
      <c r="L288" s="123"/>
      <c r="M288" s="402" t="str">
        <f t="shared" si="4"/>
        <v/>
      </c>
    </row>
    <row r="289" spans="1:13" ht="14.45" customHeight="1" x14ac:dyDescent="0.2">
      <c r="A289" s="407"/>
      <c r="B289" s="403"/>
      <c r="C289" s="404"/>
      <c r="D289" s="404"/>
      <c r="E289" s="405"/>
      <c r="F289" s="403"/>
      <c r="G289" s="404"/>
      <c r="H289" s="404"/>
      <c r="I289" s="404"/>
      <c r="J289" s="404"/>
      <c r="K289" s="406"/>
      <c r="L289" s="123"/>
      <c r="M289" s="402" t="str">
        <f t="shared" si="4"/>
        <v/>
      </c>
    </row>
    <row r="290" spans="1:13" ht="14.45" customHeight="1" x14ac:dyDescent="0.2">
      <c r="A290" s="407"/>
      <c r="B290" s="403"/>
      <c r="C290" s="404"/>
      <c r="D290" s="404"/>
      <c r="E290" s="405"/>
      <c r="F290" s="403"/>
      <c r="G290" s="404"/>
      <c r="H290" s="404"/>
      <c r="I290" s="404"/>
      <c r="J290" s="404"/>
      <c r="K290" s="406"/>
      <c r="L290" s="123"/>
      <c r="M290" s="402" t="str">
        <f t="shared" si="4"/>
        <v/>
      </c>
    </row>
    <row r="291" spans="1:13" ht="14.45" customHeight="1" x14ac:dyDescent="0.2">
      <c r="A291" s="407"/>
      <c r="B291" s="403"/>
      <c r="C291" s="404"/>
      <c r="D291" s="404"/>
      <c r="E291" s="405"/>
      <c r="F291" s="403"/>
      <c r="G291" s="404"/>
      <c r="H291" s="404"/>
      <c r="I291" s="404"/>
      <c r="J291" s="404"/>
      <c r="K291" s="406"/>
      <c r="L291" s="123"/>
      <c r="M291" s="402" t="str">
        <f t="shared" si="4"/>
        <v/>
      </c>
    </row>
    <row r="292" spans="1:13" ht="14.45" customHeight="1" x14ac:dyDescent="0.2">
      <c r="A292" s="407"/>
      <c r="B292" s="403"/>
      <c r="C292" s="404"/>
      <c r="D292" s="404"/>
      <c r="E292" s="405"/>
      <c r="F292" s="403"/>
      <c r="G292" s="404"/>
      <c r="H292" s="404"/>
      <c r="I292" s="404"/>
      <c r="J292" s="404"/>
      <c r="K292" s="406"/>
      <c r="L292" s="123"/>
      <c r="M292" s="402" t="str">
        <f t="shared" si="4"/>
        <v/>
      </c>
    </row>
    <row r="293" spans="1:13" ht="14.45" customHeight="1" x14ac:dyDescent="0.2">
      <c r="A293" s="407"/>
      <c r="B293" s="403"/>
      <c r="C293" s="404"/>
      <c r="D293" s="404"/>
      <c r="E293" s="405"/>
      <c r="F293" s="403"/>
      <c r="G293" s="404"/>
      <c r="H293" s="404"/>
      <c r="I293" s="404"/>
      <c r="J293" s="404"/>
      <c r="K293" s="406"/>
      <c r="L293" s="123"/>
      <c r="M293" s="402" t="str">
        <f t="shared" si="4"/>
        <v/>
      </c>
    </row>
    <row r="294" spans="1:13" ht="14.45" customHeight="1" x14ac:dyDescent="0.2">
      <c r="A294" s="407"/>
      <c r="B294" s="403"/>
      <c r="C294" s="404"/>
      <c r="D294" s="404"/>
      <c r="E294" s="405"/>
      <c r="F294" s="403"/>
      <c r="G294" s="404"/>
      <c r="H294" s="404"/>
      <c r="I294" s="404"/>
      <c r="J294" s="404"/>
      <c r="K294" s="406"/>
      <c r="L294" s="123"/>
      <c r="M294" s="402" t="str">
        <f t="shared" si="4"/>
        <v/>
      </c>
    </row>
    <row r="295" spans="1:13" ht="14.45" customHeight="1" x14ac:dyDescent="0.2">
      <c r="A295" s="407"/>
      <c r="B295" s="403"/>
      <c r="C295" s="404"/>
      <c r="D295" s="404"/>
      <c r="E295" s="405"/>
      <c r="F295" s="403"/>
      <c r="G295" s="404"/>
      <c r="H295" s="404"/>
      <c r="I295" s="404"/>
      <c r="J295" s="404"/>
      <c r="K295" s="406"/>
      <c r="L295" s="123"/>
      <c r="M295" s="402" t="str">
        <f t="shared" si="4"/>
        <v/>
      </c>
    </row>
    <row r="296" spans="1:13" ht="14.45" customHeight="1" x14ac:dyDescent="0.2">
      <c r="A296" s="407"/>
      <c r="B296" s="403"/>
      <c r="C296" s="404"/>
      <c r="D296" s="404"/>
      <c r="E296" s="405"/>
      <c r="F296" s="403"/>
      <c r="G296" s="404"/>
      <c r="H296" s="404"/>
      <c r="I296" s="404"/>
      <c r="J296" s="404"/>
      <c r="K296" s="406"/>
      <c r="L296" s="123"/>
      <c r="M296" s="402" t="str">
        <f t="shared" si="4"/>
        <v/>
      </c>
    </row>
    <row r="297" spans="1:13" ht="14.45" customHeight="1" x14ac:dyDescent="0.2">
      <c r="A297" s="407"/>
      <c r="B297" s="403"/>
      <c r="C297" s="404"/>
      <c r="D297" s="404"/>
      <c r="E297" s="405"/>
      <c r="F297" s="403"/>
      <c r="G297" s="404"/>
      <c r="H297" s="404"/>
      <c r="I297" s="404"/>
      <c r="J297" s="404"/>
      <c r="K297" s="406"/>
      <c r="L297" s="123"/>
      <c r="M297" s="402" t="str">
        <f t="shared" si="4"/>
        <v/>
      </c>
    </row>
    <row r="298" spans="1:13" ht="14.45" customHeight="1" x14ac:dyDescent="0.2">
      <c r="A298" s="407"/>
      <c r="B298" s="403"/>
      <c r="C298" s="404"/>
      <c r="D298" s="404"/>
      <c r="E298" s="405"/>
      <c r="F298" s="403"/>
      <c r="G298" s="404"/>
      <c r="H298" s="404"/>
      <c r="I298" s="404"/>
      <c r="J298" s="404"/>
      <c r="K298" s="406"/>
      <c r="L298" s="123"/>
      <c r="M298" s="402" t="str">
        <f t="shared" si="4"/>
        <v/>
      </c>
    </row>
    <row r="299" spans="1:13" ht="14.45" customHeight="1" x14ac:dyDescent="0.2">
      <c r="A299" s="407"/>
      <c r="B299" s="403"/>
      <c r="C299" s="404"/>
      <c r="D299" s="404"/>
      <c r="E299" s="405"/>
      <c r="F299" s="403"/>
      <c r="G299" s="404"/>
      <c r="H299" s="404"/>
      <c r="I299" s="404"/>
      <c r="J299" s="404"/>
      <c r="K299" s="406"/>
      <c r="L299" s="123"/>
      <c r="M299" s="402" t="str">
        <f t="shared" si="4"/>
        <v/>
      </c>
    </row>
    <row r="300" spans="1:13" ht="14.45" customHeight="1" x14ac:dyDescent="0.2">
      <c r="A300" s="407"/>
      <c r="B300" s="403"/>
      <c r="C300" s="404"/>
      <c r="D300" s="404"/>
      <c r="E300" s="405"/>
      <c r="F300" s="403"/>
      <c r="G300" s="404"/>
      <c r="H300" s="404"/>
      <c r="I300" s="404"/>
      <c r="J300" s="404"/>
      <c r="K300" s="406"/>
      <c r="L300" s="123"/>
      <c r="M300" s="402" t="str">
        <f t="shared" si="4"/>
        <v/>
      </c>
    </row>
    <row r="301" spans="1:13" ht="14.45" customHeight="1" x14ac:dyDescent="0.2">
      <c r="A301" s="407"/>
      <c r="B301" s="403"/>
      <c r="C301" s="404"/>
      <c r="D301" s="404"/>
      <c r="E301" s="405"/>
      <c r="F301" s="403"/>
      <c r="G301" s="404"/>
      <c r="H301" s="404"/>
      <c r="I301" s="404"/>
      <c r="J301" s="404"/>
      <c r="K301" s="406"/>
      <c r="L301" s="123"/>
      <c r="M301" s="402" t="str">
        <f t="shared" si="4"/>
        <v/>
      </c>
    </row>
    <row r="302" spans="1:13" ht="14.45" customHeight="1" x14ac:dyDescent="0.2">
      <c r="A302" s="407"/>
      <c r="B302" s="403"/>
      <c r="C302" s="404"/>
      <c r="D302" s="404"/>
      <c r="E302" s="405"/>
      <c r="F302" s="403"/>
      <c r="G302" s="404"/>
      <c r="H302" s="404"/>
      <c r="I302" s="404"/>
      <c r="J302" s="404"/>
      <c r="K302" s="406"/>
      <c r="L302" s="123"/>
      <c r="M302" s="402" t="str">
        <f t="shared" si="4"/>
        <v/>
      </c>
    </row>
    <row r="303" spans="1:13" ht="14.45" customHeight="1" x14ac:dyDescent="0.2">
      <c r="A303" s="407"/>
      <c r="B303" s="403"/>
      <c r="C303" s="404"/>
      <c r="D303" s="404"/>
      <c r="E303" s="405"/>
      <c r="F303" s="403"/>
      <c r="G303" s="404"/>
      <c r="H303" s="404"/>
      <c r="I303" s="404"/>
      <c r="J303" s="404"/>
      <c r="K303" s="406"/>
      <c r="L303" s="123"/>
      <c r="M303" s="402" t="str">
        <f t="shared" si="4"/>
        <v/>
      </c>
    </row>
    <row r="304" spans="1:13" ht="14.45" customHeight="1" x14ac:dyDescent="0.2">
      <c r="A304" s="407"/>
      <c r="B304" s="403"/>
      <c r="C304" s="404"/>
      <c r="D304" s="404"/>
      <c r="E304" s="405"/>
      <c r="F304" s="403"/>
      <c r="G304" s="404"/>
      <c r="H304" s="404"/>
      <c r="I304" s="404"/>
      <c r="J304" s="404"/>
      <c r="K304" s="406"/>
      <c r="L304" s="123"/>
      <c r="M304" s="402" t="str">
        <f t="shared" si="4"/>
        <v/>
      </c>
    </row>
    <row r="305" spans="1:13" ht="14.45" customHeight="1" x14ac:dyDescent="0.2">
      <c r="A305" s="407"/>
      <c r="B305" s="403"/>
      <c r="C305" s="404"/>
      <c r="D305" s="404"/>
      <c r="E305" s="405"/>
      <c r="F305" s="403"/>
      <c r="G305" s="404"/>
      <c r="H305" s="404"/>
      <c r="I305" s="404"/>
      <c r="J305" s="404"/>
      <c r="K305" s="406"/>
      <c r="L305" s="123"/>
      <c r="M305" s="402" t="str">
        <f t="shared" si="4"/>
        <v/>
      </c>
    </row>
    <row r="306" spans="1:13" ht="14.45" customHeight="1" x14ac:dyDescent="0.2">
      <c r="A306" s="407"/>
      <c r="B306" s="403"/>
      <c r="C306" s="404"/>
      <c r="D306" s="404"/>
      <c r="E306" s="405"/>
      <c r="F306" s="403"/>
      <c r="G306" s="404"/>
      <c r="H306" s="404"/>
      <c r="I306" s="404"/>
      <c r="J306" s="404"/>
      <c r="K306" s="406"/>
      <c r="L306" s="123"/>
      <c r="M306" s="402" t="str">
        <f t="shared" si="4"/>
        <v/>
      </c>
    </row>
    <row r="307" spans="1:13" ht="14.45" customHeight="1" x14ac:dyDescent="0.2">
      <c r="A307" s="407"/>
      <c r="B307" s="403"/>
      <c r="C307" s="404"/>
      <c r="D307" s="404"/>
      <c r="E307" s="405"/>
      <c r="F307" s="403"/>
      <c r="G307" s="404"/>
      <c r="H307" s="404"/>
      <c r="I307" s="404"/>
      <c r="J307" s="404"/>
      <c r="K307" s="406"/>
      <c r="L307" s="123"/>
      <c r="M307" s="402" t="str">
        <f t="shared" si="4"/>
        <v/>
      </c>
    </row>
    <row r="308" spans="1:13" ht="14.45" customHeight="1" x14ac:dyDescent="0.2">
      <c r="A308" s="407"/>
      <c r="B308" s="403"/>
      <c r="C308" s="404"/>
      <c r="D308" s="404"/>
      <c r="E308" s="405"/>
      <c r="F308" s="403"/>
      <c r="G308" s="404"/>
      <c r="H308" s="404"/>
      <c r="I308" s="404"/>
      <c r="J308" s="404"/>
      <c r="K308" s="406"/>
      <c r="L308" s="123"/>
      <c r="M308" s="402" t="str">
        <f t="shared" si="4"/>
        <v/>
      </c>
    </row>
    <row r="309" spans="1:13" ht="14.45" customHeight="1" x14ac:dyDescent="0.2">
      <c r="A309" s="407"/>
      <c r="B309" s="403"/>
      <c r="C309" s="404"/>
      <c r="D309" s="404"/>
      <c r="E309" s="405"/>
      <c r="F309" s="403"/>
      <c r="G309" s="404"/>
      <c r="H309" s="404"/>
      <c r="I309" s="404"/>
      <c r="J309" s="404"/>
      <c r="K309" s="406"/>
      <c r="L309" s="123"/>
      <c r="M309" s="402" t="str">
        <f t="shared" si="4"/>
        <v/>
      </c>
    </row>
    <row r="310" spans="1:13" ht="14.45" customHeight="1" x14ac:dyDescent="0.2">
      <c r="A310" s="407"/>
      <c r="B310" s="403"/>
      <c r="C310" s="404"/>
      <c r="D310" s="404"/>
      <c r="E310" s="405"/>
      <c r="F310" s="403"/>
      <c r="G310" s="404"/>
      <c r="H310" s="404"/>
      <c r="I310" s="404"/>
      <c r="J310" s="404"/>
      <c r="K310" s="406"/>
      <c r="L310" s="123"/>
      <c r="M310" s="402" t="str">
        <f t="shared" si="4"/>
        <v/>
      </c>
    </row>
    <row r="311" spans="1:13" ht="14.45" customHeight="1" x14ac:dyDescent="0.2">
      <c r="A311" s="407"/>
      <c r="B311" s="403"/>
      <c r="C311" s="404"/>
      <c r="D311" s="404"/>
      <c r="E311" s="405"/>
      <c r="F311" s="403"/>
      <c r="G311" s="404"/>
      <c r="H311" s="404"/>
      <c r="I311" s="404"/>
      <c r="J311" s="404"/>
      <c r="K311" s="406"/>
      <c r="L311" s="123"/>
      <c r="M311" s="402" t="str">
        <f t="shared" si="4"/>
        <v/>
      </c>
    </row>
    <row r="312" spans="1:13" ht="14.45" customHeight="1" x14ac:dyDescent="0.2">
      <c r="A312" s="407"/>
      <c r="B312" s="403"/>
      <c r="C312" s="404"/>
      <c r="D312" s="404"/>
      <c r="E312" s="405"/>
      <c r="F312" s="403"/>
      <c r="G312" s="404"/>
      <c r="H312" s="404"/>
      <c r="I312" s="404"/>
      <c r="J312" s="404"/>
      <c r="K312" s="406"/>
      <c r="L312" s="123"/>
      <c r="M312" s="402" t="str">
        <f t="shared" si="4"/>
        <v/>
      </c>
    </row>
    <row r="313" spans="1:13" ht="14.45" customHeight="1" x14ac:dyDescent="0.2">
      <c r="A313" s="407"/>
      <c r="B313" s="403"/>
      <c r="C313" s="404"/>
      <c r="D313" s="404"/>
      <c r="E313" s="405"/>
      <c r="F313" s="403"/>
      <c r="G313" s="404"/>
      <c r="H313" s="404"/>
      <c r="I313" s="404"/>
      <c r="J313" s="404"/>
      <c r="K313" s="406"/>
      <c r="L313" s="123"/>
      <c r="M313" s="402" t="str">
        <f t="shared" si="4"/>
        <v/>
      </c>
    </row>
    <row r="314" spans="1:13" ht="14.45" customHeight="1" x14ac:dyDescent="0.2">
      <c r="A314" s="407"/>
      <c r="B314" s="403"/>
      <c r="C314" s="404"/>
      <c r="D314" s="404"/>
      <c r="E314" s="405"/>
      <c r="F314" s="403"/>
      <c r="G314" s="404"/>
      <c r="H314" s="404"/>
      <c r="I314" s="404"/>
      <c r="J314" s="404"/>
      <c r="K314" s="406"/>
      <c r="L314" s="123"/>
      <c r="M314" s="402" t="str">
        <f t="shared" si="4"/>
        <v/>
      </c>
    </row>
    <row r="315" spans="1:13" ht="14.45" customHeight="1" x14ac:dyDescent="0.2">
      <c r="A315" s="407"/>
      <c r="B315" s="403"/>
      <c r="C315" s="404"/>
      <c r="D315" s="404"/>
      <c r="E315" s="405"/>
      <c r="F315" s="403"/>
      <c r="G315" s="404"/>
      <c r="H315" s="404"/>
      <c r="I315" s="404"/>
      <c r="J315" s="404"/>
      <c r="K315" s="406"/>
      <c r="L315" s="123"/>
      <c r="M315" s="402" t="str">
        <f t="shared" si="4"/>
        <v/>
      </c>
    </row>
    <row r="316" spans="1:13" ht="14.45" customHeight="1" x14ac:dyDescent="0.2">
      <c r="A316" s="407"/>
      <c r="B316" s="403"/>
      <c r="C316" s="404"/>
      <c r="D316" s="404"/>
      <c r="E316" s="405"/>
      <c r="F316" s="403"/>
      <c r="G316" s="404"/>
      <c r="H316" s="404"/>
      <c r="I316" s="404"/>
      <c r="J316" s="404"/>
      <c r="K316" s="406"/>
      <c r="L316" s="123"/>
      <c r="M316" s="402" t="str">
        <f t="shared" si="4"/>
        <v/>
      </c>
    </row>
    <row r="317" spans="1:13" ht="14.45" customHeight="1" x14ac:dyDescent="0.2">
      <c r="A317" s="407"/>
      <c r="B317" s="403"/>
      <c r="C317" s="404"/>
      <c r="D317" s="404"/>
      <c r="E317" s="405"/>
      <c r="F317" s="403"/>
      <c r="G317" s="404"/>
      <c r="H317" s="404"/>
      <c r="I317" s="404"/>
      <c r="J317" s="404"/>
      <c r="K317" s="406"/>
      <c r="L317" s="123"/>
      <c r="M317" s="402" t="str">
        <f t="shared" si="4"/>
        <v/>
      </c>
    </row>
    <row r="318" spans="1:13" ht="14.45" customHeight="1" x14ac:dyDescent="0.2">
      <c r="A318" s="407"/>
      <c r="B318" s="403"/>
      <c r="C318" s="404"/>
      <c r="D318" s="404"/>
      <c r="E318" s="405"/>
      <c r="F318" s="403"/>
      <c r="G318" s="404"/>
      <c r="H318" s="404"/>
      <c r="I318" s="404"/>
      <c r="J318" s="404"/>
      <c r="K318" s="406"/>
      <c r="L318" s="123"/>
      <c r="M318" s="402" t="str">
        <f t="shared" si="4"/>
        <v/>
      </c>
    </row>
    <row r="319" spans="1:13" ht="14.45" customHeight="1" x14ac:dyDescent="0.2">
      <c r="A319" s="407"/>
      <c r="B319" s="403"/>
      <c r="C319" s="404"/>
      <c r="D319" s="404"/>
      <c r="E319" s="405"/>
      <c r="F319" s="403"/>
      <c r="G319" s="404"/>
      <c r="H319" s="404"/>
      <c r="I319" s="404"/>
      <c r="J319" s="404"/>
      <c r="K319" s="406"/>
      <c r="L319" s="123"/>
      <c r="M319" s="402" t="str">
        <f t="shared" si="4"/>
        <v/>
      </c>
    </row>
    <row r="320" spans="1:13" ht="14.45" customHeight="1" x14ac:dyDescent="0.2">
      <c r="A320" s="407"/>
      <c r="B320" s="403"/>
      <c r="C320" s="404"/>
      <c r="D320" s="404"/>
      <c r="E320" s="405"/>
      <c r="F320" s="403"/>
      <c r="G320" s="404"/>
      <c r="H320" s="404"/>
      <c r="I320" s="404"/>
      <c r="J320" s="404"/>
      <c r="K320" s="406"/>
      <c r="L320" s="123"/>
      <c r="M320" s="402" t="str">
        <f t="shared" si="4"/>
        <v/>
      </c>
    </row>
    <row r="321" spans="1:13" ht="14.45" customHeight="1" x14ac:dyDescent="0.2">
      <c r="A321" s="407"/>
      <c r="B321" s="403"/>
      <c r="C321" s="404"/>
      <c r="D321" s="404"/>
      <c r="E321" s="405"/>
      <c r="F321" s="403"/>
      <c r="G321" s="404"/>
      <c r="H321" s="404"/>
      <c r="I321" s="404"/>
      <c r="J321" s="404"/>
      <c r="K321" s="406"/>
      <c r="L321" s="123"/>
      <c r="M321" s="402" t="str">
        <f t="shared" si="4"/>
        <v/>
      </c>
    </row>
    <row r="322" spans="1:13" ht="14.45" customHeight="1" x14ac:dyDescent="0.2">
      <c r="A322" s="407"/>
      <c r="B322" s="403"/>
      <c r="C322" s="404"/>
      <c r="D322" s="404"/>
      <c r="E322" s="405"/>
      <c r="F322" s="403"/>
      <c r="G322" s="404"/>
      <c r="H322" s="404"/>
      <c r="I322" s="404"/>
      <c r="J322" s="404"/>
      <c r="K322" s="406"/>
      <c r="L322" s="123"/>
      <c r="M322" s="402" t="str">
        <f t="shared" si="4"/>
        <v/>
      </c>
    </row>
    <row r="323" spans="1:13" ht="14.45" customHeight="1" x14ac:dyDescent="0.2">
      <c r="A323" s="407"/>
      <c r="B323" s="403"/>
      <c r="C323" s="404"/>
      <c r="D323" s="404"/>
      <c r="E323" s="405"/>
      <c r="F323" s="403"/>
      <c r="G323" s="404"/>
      <c r="H323" s="404"/>
      <c r="I323" s="404"/>
      <c r="J323" s="404"/>
      <c r="K323" s="406"/>
      <c r="L323" s="123"/>
      <c r="M323" s="402" t="str">
        <f t="shared" si="4"/>
        <v/>
      </c>
    </row>
    <row r="324" spans="1:13" ht="14.45" customHeight="1" x14ac:dyDescent="0.2">
      <c r="A324" s="407"/>
      <c r="B324" s="403"/>
      <c r="C324" s="404"/>
      <c r="D324" s="404"/>
      <c r="E324" s="405"/>
      <c r="F324" s="403"/>
      <c r="G324" s="404"/>
      <c r="H324" s="404"/>
      <c r="I324" s="404"/>
      <c r="J324" s="404"/>
      <c r="K324" s="406"/>
      <c r="L324" s="123"/>
      <c r="M324" s="402" t="str">
        <f t="shared" si="4"/>
        <v/>
      </c>
    </row>
    <row r="325" spans="1:13" ht="14.45" customHeight="1" x14ac:dyDescent="0.2">
      <c r="A325" s="407"/>
      <c r="B325" s="403"/>
      <c r="C325" s="404"/>
      <c r="D325" s="404"/>
      <c r="E325" s="405"/>
      <c r="F325" s="403"/>
      <c r="G325" s="404"/>
      <c r="H325" s="404"/>
      <c r="I325" s="404"/>
      <c r="J325" s="404"/>
      <c r="K325" s="406"/>
      <c r="L325" s="123"/>
      <c r="M325" s="402" t="str">
        <f t="shared" si="4"/>
        <v/>
      </c>
    </row>
    <row r="326" spans="1:13" ht="14.45" customHeight="1" x14ac:dyDescent="0.2">
      <c r="A326" s="407"/>
      <c r="B326" s="403"/>
      <c r="C326" s="404"/>
      <c r="D326" s="404"/>
      <c r="E326" s="405"/>
      <c r="F326" s="403"/>
      <c r="G326" s="404"/>
      <c r="H326" s="404"/>
      <c r="I326" s="404"/>
      <c r="J326" s="404"/>
      <c r="K326" s="406"/>
      <c r="L326" s="123"/>
      <c r="M326" s="402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07"/>
      <c r="B327" s="403"/>
      <c r="C327" s="404"/>
      <c r="D327" s="404"/>
      <c r="E327" s="405"/>
      <c r="F327" s="403"/>
      <c r="G327" s="404"/>
      <c r="H327" s="404"/>
      <c r="I327" s="404"/>
      <c r="J327" s="404"/>
      <c r="K327" s="406"/>
      <c r="L327" s="123"/>
      <c r="M327" s="402" t="str">
        <f t="shared" si="5"/>
        <v/>
      </c>
    </row>
    <row r="328" spans="1:13" ht="14.45" customHeight="1" x14ac:dyDescent="0.2">
      <c r="A328" s="407"/>
      <c r="B328" s="403"/>
      <c r="C328" s="404"/>
      <c r="D328" s="404"/>
      <c r="E328" s="405"/>
      <c r="F328" s="403"/>
      <c r="G328" s="404"/>
      <c r="H328" s="404"/>
      <c r="I328" s="404"/>
      <c r="J328" s="404"/>
      <c r="K328" s="406"/>
      <c r="L328" s="123"/>
      <c r="M328" s="402" t="str">
        <f t="shared" si="5"/>
        <v/>
      </c>
    </row>
    <row r="329" spans="1:13" ht="14.45" customHeight="1" x14ac:dyDescent="0.2">
      <c r="A329" s="407"/>
      <c r="B329" s="403"/>
      <c r="C329" s="404"/>
      <c r="D329" s="404"/>
      <c r="E329" s="405"/>
      <c r="F329" s="403"/>
      <c r="G329" s="404"/>
      <c r="H329" s="404"/>
      <c r="I329" s="404"/>
      <c r="J329" s="404"/>
      <c r="K329" s="406"/>
      <c r="L329" s="123"/>
      <c r="M329" s="402" t="str">
        <f t="shared" si="5"/>
        <v/>
      </c>
    </row>
    <row r="330" spans="1:13" ht="14.45" customHeight="1" x14ac:dyDescent="0.2">
      <c r="A330" s="407"/>
      <c r="B330" s="403"/>
      <c r="C330" s="404"/>
      <c r="D330" s="404"/>
      <c r="E330" s="405"/>
      <c r="F330" s="403"/>
      <c r="G330" s="404"/>
      <c r="H330" s="404"/>
      <c r="I330" s="404"/>
      <c r="J330" s="404"/>
      <c r="K330" s="406"/>
      <c r="L330" s="123"/>
      <c r="M330" s="402" t="str">
        <f t="shared" si="5"/>
        <v/>
      </c>
    </row>
    <row r="331" spans="1:13" ht="14.45" customHeight="1" x14ac:dyDescent="0.2">
      <c r="A331" s="407"/>
      <c r="B331" s="403"/>
      <c r="C331" s="404"/>
      <c r="D331" s="404"/>
      <c r="E331" s="405"/>
      <c r="F331" s="403"/>
      <c r="G331" s="404"/>
      <c r="H331" s="404"/>
      <c r="I331" s="404"/>
      <c r="J331" s="404"/>
      <c r="K331" s="406"/>
      <c r="L331" s="123"/>
      <c r="M331" s="402" t="str">
        <f t="shared" si="5"/>
        <v/>
      </c>
    </row>
    <row r="332" spans="1:13" ht="14.45" customHeight="1" x14ac:dyDescent="0.2">
      <c r="A332" s="407"/>
      <c r="B332" s="403"/>
      <c r="C332" s="404"/>
      <c r="D332" s="404"/>
      <c r="E332" s="405"/>
      <c r="F332" s="403"/>
      <c r="G332" s="404"/>
      <c r="H332" s="404"/>
      <c r="I332" s="404"/>
      <c r="J332" s="404"/>
      <c r="K332" s="406"/>
      <c r="L332" s="123"/>
      <c r="M332" s="402" t="str">
        <f t="shared" si="5"/>
        <v/>
      </c>
    </row>
    <row r="333" spans="1:13" ht="14.45" customHeight="1" x14ac:dyDescent="0.2">
      <c r="A333" s="407"/>
      <c r="B333" s="403"/>
      <c r="C333" s="404"/>
      <c r="D333" s="404"/>
      <c r="E333" s="405"/>
      <c r="F333" s="403"/>
      <c r="G333" s="404"/>
      <c r="H333" s="404"/>
      <c r="I333" s="404"/>
      <c r="J333" s="404"/>
      <c r="K333" s="406"/>
      <c r="L333" s="123"/>
      <c r="M333" s="402" t="str">
        <f t="shared" si="5"/>
        <v/>
      </c>
    </row>
    <row r="334" spans="1:13" ht="14.45" customHeight="1" x14ac:dyDescent="0.2">
      <c r="A334" s="407"/>
      <c r="B334" s="403"/>
      <c r="C334" s="404"/>
      <c r="D334" s="404"/>
      <c r="E334" s="405"/>
      <c r="F334" s="403"/>
      <c r="G334" s="404"/>
      <c r="H334" s="404"/>
      <c r="I334" s="404"/>
      <c r="J334" s="404"/>
      <c r="K334" s="406"/>
      <c r="L334" s="123"/>
      <c r="M334" s="402" t="str">
        <f t="shared" si="5"/>
        <v/>
      </c>
    </row>
    <row r="335" spans="1:13" ht="14.45" customHeight="1" x14ac:dyDescent="0.2">
      <c r="A335" s="407"/>
      <c r="B335" s="403"/>
      <c r="C335" s="404"/>
      <c r="D335" s="404"/>
      <c r="E335" s="405"/>
      <c r="F335" s="403"/>
      <c r="G335" s="404"/>
      <c r="H335" s="404"/>
      <c r="I335" s="404"/>
      <c r="J335" s="404"/>
      <c r="K335" s="406"/>
      <c r="L335" s="123"/>
      <c r="M335" s="402" t="str">
        <f t="shared" si="5"/>
        <v/>
      </c>
    </row>
    <row r="336" spans="1:13" ht="14.45" customHeight="1" x14ac:dyDescent="0.2">
      <c r="A336" s="407"/>
      <c r="B336" s="403"/>
      <c r="C336" s="404"/>
      <c r="D336" s="404"/>
      <c r="E336" s="405"/>
      <c r="F336" s="403"/>
      <c r="G336" s="404"/>
      <c r="H336" s="404"/>
      <c r="I336" s="404"/>
      <c r="J336" s="404"/>
      <c r="K336" s="406"/>
      <c r="L336" s="123"/>
      <c r="M336" s="402" t="str">
        <f t="shared" si="5"/>
        <v/>
      </c>
    </row>
    <row r="337" spans="1:13" ht="14.45" customHeight="1" x14ac:dyDescent="0.2">
      <c r="A337" s="407"/>
      <c r="B337" s="403"/>
      <c r="C337" s="404"/>
      <c r="D337" s="404"/>
      <c r="E337" s="405"/>
      <c r="F337" s="403"/>
      <c r="G337" s="404"/>
      <c r="H337" s="404"/>
      <c r="I337" s="404"/>
      <c r="J337" s="404"/>
      <c r="K337" s="406"/>
      <c r="L337" s="123"/>
      <c r="M337" s="402" t="str">
        <f t="shared" si="5"/>
        <v/>
      </c>
    </row>
    <row r="338" spans="1:13" ht="14.45" customHeight="1" x14ac:dyDescent="0.2">
      <c r="A338" s="407"/>
      <c r="B338" s="403"/>
      <c r="C338" s="404"/>
      <c r="D338" s="404"/>
      <c r="E338" s="405"/>
      <c r="F338" s="403"/>
      <c r="G338" s="404"/>
      <c r="H338" s="404"/>
      <c r="I338" s="404"/>
      <c r="J338" s="404"/>
      <c r="K338" s="406"/>
      <c r="L338" s="123"/>
      <c r="M338" s="402" t="str">
        <f t="shared" si="5"/>
        <v/>
      </c>
    </row>
    <row r="339" spans="1:13" ht="14.45" customHeight="1" x14ac:dyDescent="0.2">
      <c r="A339" s="407"/>
      <c r="B339" s="403"/>
      <c r="C339" s="404"/>
      <c r="D339" s="404"/>
      <c r="E339" s="405"/>
      <c r="F339" s="403"/>
      <c r="G339" s="404"/>
      <c r="H339" s="404"/>
      <c r="I339" s="404"/>
      <c r="J339" s="404"/>
      <c r="K339" s="406"/>
      <c r="L339" s="123"/>
      <c r="M339" s="402" t="str">
        <f t="shared" si="5"/>
        <v/>
      </c>
    </row>
    <row r="340" spans="1:13" ht="14.45" customHeight="1" x14ac:dyDescent="0.2">
      <c r="A340" s="407"/>
      <c r="B340" s="403"/>
      <c r="C340" s="404"/>
      <c r="D340" s="404"/>
      <c r="E340" s="405"/>
      <c r="F340" s="403"/>
      <c r="G340" s="404"/>
      <c r="H340" s="404"/>
      <c r="I340" s="404"/>
      <c r="J340" s="404"/>
      <c r="K340" s="406"/>
      <c r="L340" s="123"/>
      <c r="M340" s="402" t="str">
        <f t="shared" si="5"/>
        <v/>
      </c>
    </row>
    <row r="341" spans="1:13" ht="14.45" customHeight="1" x14ac:dyDescent="0.2">
      <c r="A341" s="407"/>
      <c r="B341" s="403"/>
      <c r="C341" s="404"/>
      <c r="D341" s="404"/>
      <c r="E341" s="405"/>
      <c r="F341" s="403"/>
      <c r="G341" s="404"/>
      <c r="H341" s="404"/>
      <c r="I341" s="404"/>
      <c r="J341" s="404"/>
      <c r="K341" s="406"/>
      <c r="L341" s="123"/>
      <c r="M341" s="402" t="str">
        <f t="shared" si="5"/>
        <v/>
      </c>
    </row>
    <row r="342" spans="1:13" ht="14.45" customHeight="1" x14ac:dyDescent="0.2">
      <c r="A342" s="407"/>
      <c r="B342" s="403"/>
      <c r="C342" s="404"/>
      <c r="D342" s="404"/>
      <c r="E342" s="405"/>
      <c r="F342" s="403"/>
      <c r="G342" s="404"/>
      <c r="H342" s="404"/>
      <c r="I342" s="404"/>
      <c r="J342" s="404"/>
      <c r="K342" s="406"/>
      <c r="L342" s="123"/>
      <c r="M342" s="402" t="str">
        <f t="shared" si="5"/>
        <v/>
      </c>
    </row>
    <row r="343" spans="1:13" ht="14.45" customHeight="1" x14ac:dyDescent="0.2">
      <c r="A343" s="407"/>
      <c r="B343" s="403"/>
      <c r="C343" s="404"/>
      <c r="D343" s="404"/>
      <c r="E343" s="405"/>
      <c r="F343" s="403"/>
      <c r="G343" s="404"/>
      <c r="H343" s="404"/>
      <c r="I343" s="404"/>
      <c r="J343" s="404"/>
      <c r="K343" s="406"/>
      <c r="L343" s="123"/>
      <c r="M343" s="402" t="str">
        <f t="shared" si="5"/>
        <v/>
      </c>
    </row>
    <row r="344" spans="1:13" ht="14.45" customHeight="1" x14ac:dyDescent="0.2">
      <c r="A344" s="407"/>
      <c r="B344" s="403"/>
      <c r="C344" s="404"/>
      <c r="D344" s="404"/>
      <c r="E344" s="405"/>
      <c r="F344" s="403"/>
      <c r="G344" s="404"/>
      <c r="H344" s="404"/>
      <c r="I344" s="404"/>
      <c r="J344" s="404"/>
      <c r="K344" s="406"/>
      <c r="L344" s="123"/>
      <c r="M344" s="402" t="str">
        <f t="shared" si="5"/>
        <v/>
      </c>
    </row>
    <row r="345" spans="1:13" ht="14.45" customHeight="1" x14ac:dyDescent="0.2">
      <c r="A345" s="407"/>
      <c r="B345" s="403"/>
      <c r="C345" s="404"/>
      <c r="D345" s="404"/>
      <c r="E345" s="405"/>
      <c r="F345" s="403"/>
      <c r="G345" s="404"/>
      <c r="H345" s="404"/>
      <c r="I345" s="404"/>
      <c r="J345" s="404"/>
      <c r="K345" s="406"/>
      <c r="L345" s="123"/>
      <c r="M345" s="402" t="str">
        <f t="shared" si="5"/>
        <v/>
      </c>
    </row>
    <row r="346" spans="1:13" ht="14.45" customHeight="1" x14ac:dyDescent="0.2">
      <c r="A346" s="407"/>
      <c r="B346" s="403"/>
      <c r="C346" s="404"/>
      <c r="D346" s="404"/>
      <c r="E346" s="405"/>
      <c r="F346" s="403"/>
      <c r="G346" s="404"/>
      <c r="H346" s="404"/>
      <c r="I346" s="404"/>
      <c r="J346" s="404"/>
      <c r="K346" s="406"/>
      <c r="L346" s="123"/>
      <c r="M346" s="402" t="str">
        <f t="shared" si="5"/>
        <v/>
      </c>
    </row>
    <row r="347" spans="1:13" ht="14.45" customHeight="1" x14ac:dyDescent="0.2">
      <c r="A347" s="407"/>
      <c r="B347" s="403"/>
      <c r="C347" s="404"/>
      <c r="D347" s="404"/>
      <c r="E347" s="405"/>
      <c r="F347" s="403"/>
      <c r="G347" s="404"/>
      <c r="H347" s="404"/>
      <c r="I347" s="404"/>
      <c r="J347" s="404"/>
      <c r="K347" s="406"/>
      <c r="L347" s="123"/>
      <c r="M347" s="402" t="str">
        <f t="shared" si="5"/>
        <v/>
      </c>
    </row>
    <row r="348" spans="1:13" ht="14.45" customHeight="1" x14ac:dyDescent="0.2">
      <c r="A348" s="407"/>
      <c r="B348" s="403"/>
      <c r="C348" s="404"/>
      <c r="D348" s="404"/>
      <c r="E348" s="405"/>
      <c r="F348" s="403"/>
      <c r="G348" s="404"/>
      <c r="H348" s="404"/>
      <c r="I348" s="404"/>
      <c r="J348" s="404"/>
      <c r="K348" s="406"/>
      <c r="L348" s="123"/>
      <c r="M348" s="402" t="str">
        <f t="shared" si="5"/>
        <v/>
      </c>
    </row>
    <row r="349" spans="1:13" ht="14.45" customHeight="1" x14ac:dyDescent="0.2">
      <c r="A349" s="407"/>
      <c r="B349" s="403"/>
      <c r="C349" s="404"/>
      <c r="D349" s="404"/>
      <c r="E349" s="405"/>
      <c r="F349" s="403"/>
      <c r="G349" s="404"/>
      <c r="H349" s="404"/>
      <c r="I349" s="404"/>
      <c r="J349" s="404"/>
      <c r="K349" s="406"/>
      <c r="L349" s="123"/>
      <c r="M349" s="402" t="str">
        <f t="shared" si="5"/>
        <v/>
      </c>
    </row>
    <row r="350" spans="1:13" ht="14.45" customHeight="1" x14ac:dyDescent="0.2">
      <c r="A350" s="407"/>
      <c r="B350" s="403"/>
      <c r="C350" s="404"/>
      <c r="D350" s="404"/>
      <c r="E350" s="405"/>
      <c r="F350" s="403"/>
      <c r="G350" s="404"/>
      <c r="H350" s="404"/>
      <c r="I350" s="404"/>
      <c r="J350" s="404"/>
      <c r="K350" s="406"/>
      <c r="L350" s="123"/>
      <c r="M350" s="402" t="str">
        <f t="shared" si="5"/>
        <v/>
      </c>
    </row>
    <row r="351" spans="1:13" ht="14.45" customHeight="1" x14ac:dyDescent="0.2">
      <c r="A351" s="407"/>
      <c r="B351" s="403"/>
      <c r="C351" s="404"/>
      <c r="D351" s="404"/>
      <c r="E351" s="405"/>
      <c r="F351" s="403"/>
      <c r="G351" s="404"/>
      <c r="H351" s="404"/>
      <c r="I351" s="404"/>
      <c r="J351" s="404"/>
      <c r="K351" s="406"/>
      <c r="L351" s="123"/>
      <c r="M351" s="402" t="str">
        <f t="shared" si="5"/>
        <v/>
      </c>
    </row>
    <row r="352" spans="1:13" ht="14.45" customHeight="1" x14ac:dyDescent="0.2">
      <c r="A352" s="407"/>
      <c r="B352" s="403"/>
      <c r="C352" s="404"/>
      <c r="D352" s="404"/>
      <c r="E352" s="405"/>
      <c r="F352" s="403"/>
      <c r="G352" s="404"/>
      <c r="H352" s="404"/>
      <c r="I352" s="404"/>
      <c r="J352" s="404"/>
      <c r="K352" s="406"/>
      <c r="L352" s="123"/>
      <c r="M352" s="402" t="str">
        <f t="shared" si="5"/>
        <v/>
      </c>
    </row>
    <row r="353" spans="1:13" ht="14.45" customHeight="1" x14ac:dyDescent="0.2">
      <c r="A353" s="407"/>
      <c r="B353" s="403"/>
      <c r="C353" s="404"/>
      <c r="D353" s="404"/>
      <c r="E353" s="405"/>
      <c r="F353" s="403"/>
      <c r="G353" s="404"/>
      <c r="H353" s="404"/>
      <c r="I353" s="404"/>
      <c r="J353" s="404"/>
      <c r="K353" s="406"/>
      <c r="L353" s="123"/>
      <c r="M353" s="402" t="str">
        <f t="shared" si="5"/>
        <v/>
      </c>
    </row>
    <row r="354" spans="1:13" ht="14.45" customHeight="1" x14ac:dyDescent="0.2">
      <c r="A354" s="407"/>
      <c r="B354" s="403"/>
      <c r="C354" s="404"/>
      <c r="D354" s="404"/>
      <c r="E354" s="405"/>
      <c r="F354" s="403"/>
      <c r="G354" s="404"/>
      <c r="H354" s="404"/>
      <c r="I354" s="404"/>
      <c r="J354" s="404"/>
      <c r="K354" s="406"/>
      <c r="L354" s="123"/>
      <c r="M354" s="402" t="str">
        <f t="shared" si="5"/>
        <v/>
      </c>
    </row>
    <row r="355" spans="1:13" ht="14.45" customHeight="1" x14ac:dyDescent="0.2">
      <c r="A355" s="407"/>
      <c r="B355" s="403"/>
      <c r="C355" s="404"/>
      <c r="D355" s="404"/>
      <c r="E355" s="405"/>
      <c r="F355" s="403"/>
      <c r="G355" s="404"/>
      <c r="H355" s="404"/>
      <c r="I355" s="404"/>
      <c r="J355" s="404"/>
      <c r="K355" s="406"/>
      <c r="L355" s="123"/>
      <c r="M355" s="402" t="str">
        <f t="shared" si="5"/>
        <v/>
      </c>
    </row>
    <row r="356" spans="1:13" ht="14.45" customHeight="1" x14ac:dyDescent="0.2">
      <c r="A356" s="407"/>
      <c r="B356" s="403"/>
      <c r="C356" s="404"/>
      <c r="D356" s="404"/>
      <c r="E356" s="405"/>
      <c r="F356" s="403"/>
      <c r="G356" s="404"/>
      <c r="H356" s="404"/>
      <c r="I356" s="404"/>
      <c r="J356" s="404"/>
      <c r="K356" s="406"/>
      <c r="L356" s="123"/>
      <c r="M356" s="402" t="str">
        <f t="shared" si="5"/>
        <v/>
      </c>
    </row>
    <row r="357" spans="1:13" ht="14.45" customHeight="1" x14ac:dyDescent="0.2">
      <c r="A357" s="407"/>
      <c r="B357" s="403"/>
      <c r="C357" s="404"/>
      <c r="D357" s="404"/>
      <c r="E357" s="405"/>
      <c r="F357" s="403"/>
      <c r="G357" s="404"/>
      <c r="H357" s="404"/>
      <c r="I357" s="404"/>
      <c r="J357" s="404"/>
      <c r="K357" s="406"/>
      <c r="L357" s="123"/>
      <c r="M357" s="402" t="str">
        <f t="shared" si="5"/>
        <v/>
      </c>
    </row>
    <row r="358" spans="1:13" ht="14.45" customHeight="1" x14ac:dyDescent="0.2">
      <c r="A358" s="407"/>
      <c r="B358" s="403"/>
      <c r="C358" s="404"/>
      <c r="D358" s="404"/>
      <c r="E358" s="405"/>
      <c r="F358" s="403"/>
      <c r="G358" s="404"/>
      <c r="H358" s="404"/>
      <c r="I358" s="404"/>
      <c r="J358" s="404"/>
      <c r="K358" s="406"/>
      <c r="L358" s="123"/>
      <c r="M358" s="402" t="str">
        <f t="shared" si="5"/>
        <v/>
      </c>
    </row>
    <row r="359" spans="1:13" ht="14.45" customHeight="1" x14ac:dyDescent="0.2">
      <c r="A359" s="407"/>
      <c r="B359" s="403"/>
      <c r="C359" s="404"/>
      <c r="D359" s="404"/>
      <c r="E359" s="405"/>
      <c r="F359" s="403"/>
      <c r="G359" s="404"/>
      <c r="H359" s="404"/>
      <c r="I359" s="404"/>
      <c r="J359" s="404"/>
      <c r="K359" s="406"/>
      <c r="L359" s="123"/>
      <c r="M359" s="402" t="str">
        <f t="shared" si="5"/>
        <v/>
      </c>
    </row>
    <row r="360" spans="1:13" ht="14.45" customHeight="1" x14ac:dyDescent="0.2">
      <c r="A360" s="407"/>
      <c r="B360" s="403"/>
      <c r="C360" s="404"/>
      <c r="D360" s="404"/>
      <c r="E360" s="405"/>
      <c r="F360" s="403"/>
      <c r="G360" s="404"/>
      <c r="H360" s="404"/>
      <c r="I360" s="404"/>
      <c r="J360" s="404"/>
      <c r="K360" s="406"/>
      <c r="L360" s="123"/>
      <c r="M360" s="402" t="str">
        <f t="shared" si="5"/>
        <v/>
      </c>
    </row>
    <row r="361" spans="1:13" ht="14.45" customHeight="1" x14ac:dyDescent="0.2">
      <c r="A361" s="407"/>
      <c r="B361" s="403"/>
      <c r="C361" s="404"/>
      <c r="D361" s="404"/>
      <c r="E361" s="405"/>
      <c r="F361" s="403"/>
      <c r="G361" s="404"/>
      <c r="H361" s="404"/>
      <c r="I361" s="404"/>
      <c r="J361" s="404"/>
      <c r="K361" s="406"/>
      <c r="L361" s="123"/>
      <c r="M361" s="402" t="str">
        <f t="shared" si="5"/>
        <v/>
      </c>
    </row>
    <row r="362" spans="1:13" ht="14.45" customHeight="1" x14ac:dyDescent="0.2">
      <c r="A362" s="407"/>
      <c r="B362" s="403"/>
      <c r="C362" s="404"/>
      <c r="D362" s="404"/>
      <c r="E362" s="405"/>
      <c r="F362" s="403"/>
      <c r="G362" s="404"/>
      <c r="H362" s="404"/>
      <c r="I362" s="404"/>
      <c r="J362" s="404"/>
      <c r="K362" s="406"/>
      <c r="L362" s="123"/>
      <c r="M362" s="402" t="str">
        <f t="shared" si="5"/>
        <v/>
      </c>
    </row>
    <row r="363" spans="1:13" ht="14.45" customHeight="1" x14ac:dyDescent="0.2">
      <c r="A363" s="407"/>
      <c r="B363" s="403"/>
      <c r="C363" s="404"/>
      <c r="D363" s="404"/>
      <c r="E363" s="405"/>
      <c r="F363" s="403"/>
      <c r="G363" s="404"/>
      <c r="H363" s="404"/>
      <c r="I363" s="404"/>
      <c r="J363" s="404"/>
      <c r="K363" s="406"/>
      <c r="L363" s="123"/>
      <c r="M363" s="402" t="str">
        <f t="shared" si="5"/>
        <v/>
      </c>
    </row>
    <row r="364" spans="1:13" ht="14.45" customHeight="1" x14ac:dyDescent="0.2">
      <c r="A364" s="407"/>
      <c r="B364" s="403"/>
      <c r="C364" s="404"/>
      <c r="D364" s="404"/>
      <c r="E364" s="405"/>
      <c r="F364" s="403"/>
      <c r="G364" s="404"/>
      <c r="H364" s="404"/>
      <c r="I364" s="404"/>
      <c r="J364" s="404"/>
      <c r="K364" s="406"/>
      <c r="L364" s="123"/>
      <c r="M364" s="402" t="str">
        <f t="shared" si="5"/>
        <v/>
      </c>
    </row>
    <row r="365" spans="1:13" ht="14.45" customHeight="1" x14ac:dyDescent="0.2">
      <c r="A365" s="407"/>
      <c r="B365" s="403"/>
      <c r="C365" s="404"/>
      <c r="D365" s="404"/>
      <c r="E365" s="405"/>
      <c r="F365" s="403"/>
      <c r="G365" s="404"/>
      <c r="H365" s="404"/>
      <c r="I365" s="404"/>
      <c r="J365" s="404"/>
      <c r="K365" s="406"/>
      <c r="L365" s="123"/>
      <c r="M365" s="402" t="str">
        <f t="shared" si="5"/>
        <v/>
      </c>
    </row>
    <row r="366" spans="1:13" ht="14.45" customHeight="1" x14ac:dyDescent="0.2">
      <c r="A366" s="407"/>
      <c r="B366" s="403"/>
      <c r="C366" s="404"/>
      <c r="D366" s="404"/>
      <c r="E366" s="405"/>
      <c r="F366" s="403"/>
      <c r="G366" s="404"/>
      <c r="H366" s="404"/>
      <c r="I366" s="404"/>
      <c r="J366" s="404"/>
      <c r="K366" s="406"/>
      <c r="L366" s="123"/>
      <c r="M366" s="402" t="str">
        <f t="shared" si="5"/>
        <v/>
      </c>
    </row>
    <row r="367" spans="1:13" ht="14.45" customHeight="1" x14ac:dyDescent="0.2">
      <c r="A367" s="407"/>
      <c r="B367" s="403"/>
      <c r="C367" s="404"/>
      <c r="D367" s="404"/>
      <c r="E367" s="405"/>
      <c r="F367" s="403"/>
      <c r="G367" s="404"/>
      <c r="H367" s="404"/>
      <c r="I367" s="404"/>
      <c r="J367" s="404"/>
      <c r="K367" s="406"/>
      <c r="L367" s="123"/>
      <c r="M367" s="402" t="str">
        <f t="shared" si="5"/>
        <v/>
      </c>
    </row>
    <row r="368" spans="1:13" ht="14.45" customHeight="1" x14ac:dyDescent="0.2">
      <c r="A368" s="407"/>
      <c r="B368" s="403"/>
      <c r="C368" s="404"/>
      <c r="D368" s="404"/>
      <c r="E368" s="405"/>
      <c r="F368" s="403"/>
      <c r="G368" s="404"/>
      <c r="H368" s="404"/>
      <c r="I368" s="404"/>
      <c r="J368" s="404"/>
      <c r="K368" s="406"/>
      <c r="L368" s="123"/>
      <c r="M368" s="402" t="str">
        <f t="shared" si="5"/>
        <v/>
      </c>
    </row>
    <row r="369" spans="1:13" ht="14.45" customHeight="1" x14ac:dyDescent="0.2">
      <c r="A369" s="407"/>
      <c r="B369" s="403"/>
      <c r="C369" s="404"/>
      <c r="D369" s="404"/>
      <c r="E369" s="405"/>
      <c r="F369" s="403"/>
      <c r="G369" s="404"/>
      <c r="H369" s="404"/>
      <c r="I369" s="404"/>
      <c r="J369" s="404"/>
      <c r="K369" s="406"/>
      <c r="L369" s="123"/>
      <c r="M369" s="402" t="str">
        <f t="shared" si="5"/>
        <v/>
      </c>
    </row>
    <row r="370" spans="1:13" ht="14.45" customHeight="1" x14ac:dyDescent="0.2">
      <c r="A370" s="407"/>
      <c r="B370" s="403"/>
      <c r="C370" s="404"/>
      <c r="D370" s="404"/>
      <c r="E370" s="405"/>
      <c r="F370" s="403"/>
      <c r="G370" s="404"/>
      <c r="H370" s="404"/>
      <c r="I370" s="404"/>
      <c r="J370" s="404"/>
      <c r="K370" s="406"/>
      <c r="L370" s="123"/>
      <c r="M370" s="402" t="str">
        <f t="shared" si="5"/>
        <v/>
      </c>
    </row>
    <row r="371" spans="1:13" ht="14.45" customHeight="1" x14ac:dyDescent="0.2">
      <c r="A371" s="407"/>
      <c r="B371" s="403"/>
      <c r="C371" s="404"/>
      <c r="D371" s="404"/>
      <c r="E371" s="405"/>
      <c r="F371" s="403"/>
      <c r="G371" s="404"/>
      <c r="H371" s="404"/>
      <c r="I371" s="404"/>
      <c r="J371" s="404"/>
      <c r="K371" s="406"/>
      <c r="L371" s="123"/>
      <c r="M371" s="402" t="str">
        <f t="shared" si="5"/>
        <v/>
      </c>
    </row>
    <row r="372" spans="1:13" ht="14.45" customHeight="1" x14ac:dyDescent="0.2">
      <c r="A372" s="407"/>
      <c r="B372" s="403"/>
      <c r="C372" s="404"/>
      <c r="D372" s="404"/>
      <c r="E372" s="405"/>
      <c r="F372" s="403"/>
      <c r="G372" s="404"/>
      <c r="H372" s="404"/>
      <c r="I372" s="404"/>
      <c r="J372" s="404"/>
      <c r="K372" s="406"/>
      <c r="L372" s="123"/>
      <c r="M372" s="402" t="str">
        <f t="shared" si="5"/>
        <v/>
      </c>
    </row>
    <row r="373" spans="1:13" ht="14.45" customHeight="1" x14ac:dyDescent="0.2">
      <c r="A373" s="407"/>
      <c r="B373" s="403"/>
      <c r="C373" s="404"/>
      <c r="D373" s="404"/>
      <c r="E373" s="405"/>
      <c r="F373" s="403"/>
      <c r="G373" s="404"/>
      <c r="H373" s="404"/>
      <c r="I373" s="404"/>
      <c r="J373" s="404"/>
      <c r="K373" s="406"/>
      <c r="L373" s="123"/>
      <c r="M373" s="402" t="str">
        <f t="shared" si="5"/>
        <v/>
      </c>
    </row>
    <row r="374" spans="1:13" ht="14.45" customHeight="1" x14ac:dyDescent="0.2">
      <c r="A374" s="407"/>
      <c r="B374" s="403"/>
      <c r="C374" s="404"/>
      <c r="D374" s="404"/>
      <c r="E374" s="405"/>
      <c r="F374" s="403"/>
      <c r="G374" s="404"/>
      <c r="H374" s="404"/>
      <c r="I374" s="404"/>
      <c r="J374" s="404"/>
      <c r="K374" s="406"/>
      <c r="L374" s="123"/>
      <c r="M374" s="402" t="str">
        <f t="shared" si="5"/>
        <v/>
      </c>
    </row>
    <row r="375" spans="1:13" ht="14.45" customHeight="1" x14ac:dyDescent="0.2">
      <c r="A375" s="407"/>
      <c r="B375" s="403"/>
      <c r="C375" s="404"/>
      <c r="D375" s="404"/>
      <c r="E375" s="405"/>
      <c r="F375" s="403"/>
      <c r="G375" s="404"/>
      <c r="H375" s="404"/>
      <c r="I375" s="404"/>
      <c r="J375" s="404"/>
      <c r="K375" s="406"/>
      <c r="L375" s="123"/>
      <c r="M375" s="402" t="str">
        <f t="shared" si="5"/>
        <v/>
      </c>
    </row>
    <row r="376" spans="1:13" ht="14.45" customHeight="1" x14ac:dyDescent="0.2">
      <c r="A376" s="407"/>
      <c r="B376" s="403"/>
      <c r="C376" s="404"/>
      <c r="D376" s="404"/>
      <c r="E376" s="405"/>
      <c r="F376" s="403"/>
      <c r="G376" s="404"/>
      <c r="H376" s="404"/>
      <c r="I376" s="404"/>
      <c r="J376" s="404"/>
      <c r="K376" s="406"/>
      <c r="L376" s="123"/>
      <c r="M376" s="402" t="str">
        <f t="shared" si="5"/>
        <v/>
      </c>
    </row>
    <row r="377" spans="1:13" ht="14.45" customHeight="1" x14ac:dyDescent="0.2">
      <c r="A377" s="407"/>
      <c r="B377" s="403"/>
      <c r="C377" s="404"/>
      <c r="D377" s="404"/>
      <c r="E377" s="405"/>
      <c r="F377" s="403"/>
      <c r="G377" s="404"/>
      <c r="H377" s="404"/>
      <c r="I377" s="404"/>
      <c r="J377" s="404"/>
      <c r="K377" s="406"/>
      <c r="L377" s="123"/>
      <c r="M377" s="402" t="str">
        <f t="shared" si="5"/>
        <v/>
      </c>
    </row>
    <row r="378" spans="1:13" ht="14.45" customHeight="1" x14ac:dyDescent="0.2">
      <c r="A378" s="407"/>
      <c r="B378" s="403"/>
      <c r="C378" s="404"/>
      <c r="D378" s="404"/>
      <c r="E378" s="405"/>
      <c r="F378" s="403"/>
      <c r="G378" s="404"/>
      <c r="H378" s="404"/>
      <c r="I378" s="404"/>
      <c r="J378" s="404"/>
      <c r="K378" s="406"/>
      <c r="L378" s="123"/>
      <c r="M378" s="402" t="str">
        <f t="shared" si="5"/>
        <v/>
      </c>
    </row>
    <row r="379" spans="1:13" ht="14.45" customHeight="1" x14ac:dyDescent="0.2">
      <c r="A379" s="407"/>
      <c r="B379" s="403"/>
      <c r="C379" s="404"/>
      <c r="D379" s="404"/>
      <c r="E379" s="405"/>
      <c r="F379" s="403"/>
      <c r="G379" s="404"/>
      <c r="H379" s="404"/>
      <c r="I379" s="404"/>
      <c r="J379" s="404"/>
      <c r="K379" s="406"/>
      <c r="L379" s="123"/>
      <c r="M379" s="402" t="str">
        <f t="shared" si="5"/>
        <v/>
      </c>
    </row>
    <row r="380" spans="1:13" ht="14.45" customHeight="1" x14ac:dyDescent="0.2">
      <c r="A380" s="407"/>
      <c r="B380" s="403"/>
      <c r="C380" s="404"/>
      <c r="D380" s="404"/>
      <c r="E380" s="405"/>
      <c r="F380" s="403"/>
      <c r="G380" s="404"/>
      <c r="H380" s="404"/>
      <c r="I380" s="404"/>
      <c r="J380" s="404"/>
      <c r="K380" s="406"/>
      <c r="L380" s="123"/>
      <c r="M380" s="402" t="str">
        <f t="shared" si="5"/>
        <v/>
      </c>
    </row>
    <row r="381" spans="1:13" ht="14.45" customHeight="1" x14ac:dyDescent="0.2">
      <c r="A381" s="407"/>
      <c r="B381" s="403"/>
      <c r="C381" s="404"/>
      <c r="D381" s="404"/>
      <c r="E381" s="405"/>
      <c r="F381" s="403"/>
      <c r="G381" s="404"/>
      <c r="H381" s="404"/>
      <c r="I381" s="404"/>
      <c r="J381" s="404"/>
      <c r="K381" s="406"/>
      <c r="L381" s="123"/>
      <c r="M381" s="402" t="str">
        <f t="shared" si="5"/>
        <v/>
      </c>
    </row>
    <row r="382" spans="1:13" ht="14.45" customHeight="1" x14ac:dyDescent="0.2">
      <c r="A382" s="407"/>
      <c r="B382" s="403"/>
      <c r="C382" s="404"/>
      <c r="D382" s="404"/>
      <c r="E382" s="405"/>
      <c r="F382" s="403"/>
      <c r="G382" s="404"/>
      <c r="H382" s="404"/>
      <c r="I382" s="404"/>
      <c r="J382" s="404"/>
      <c r="K382" s="406"/>
      <c r="L382" s="123"/>
      <c r="M382" s="402" t="str">
        <f t="shared" si="5"/>
        <v/>
      </c>
    </row>
    <row r="383" spans="1:13" ht="14.45" customHeight="1" x14ac:dyDescent="0.2">
      <c r="A383" s="407"/>
      <c r="B383" s="403"/>
      <c r="C383" s="404"/>
      <c r="D383" s="404"/>
      <c r="E383" s="405"/>
      <c r="F383" s="403"/>
      <c r="G383" s="404"/>
      <c r="H383" s="404"/>
      <c r="I383" s="404"/>
      <c r="J383" s="404"/>
      <c r="K383" s="406"/>
      <c r="L383" s="123"/>
      <c r="M383" s="402" t="str">
        <f t="shared" si="5"/>
        <v/>
      </c>
    </row>
    <row r="384" spans="1:13" ht="14.45" customHeight="1" x14ac:dyDescent="0.2">
      <c r="A384" s="407"/>
      <c r="B384" s="403"/>
      <c r="C384" s="404"/>
      <c r="D384" s="404"/>
      <c r="E384" s="405"/>
      <c r="F384" s="403"/>
      <c r="G384" s="404"/>
      <c r="H384" s="404"/>
      <c r="I384" s="404"/>
      <c r="J384" s="404"/>
      <c r="K384" s="406"/>
      <c r="L384" s="123"/>
      <c r="M384" s="402" t="str">
        <f t="shared" si="5"/>
        <v/>
      </c>
    </row>
    <row r="385" spans="1:13" ht="14.45" customHeight="1" x14ac:dyDescent="0.2">
      <c r="A385" s="407"/>
      <c r="B385" s="403"/>
      <c r="C385" s="404"/>
      <c r="D385" s="404"/>
      <c r="E385" s="405"/>
      <c r="F385" s="403"/>
      <c r="G385" s="404"/>
      <c r="H385" s="404"/>
      <c r="I385" s="404"/>
      <c r="J385" s="404"/>
      <c r="K385" s="406"/>
      <c r="L385" s="123"/>
      <c r="M385" s="402" t="str">
        <f t="shared" si="5"/>
        <v/>
      </c>
    </row>
    <row r="386" spans="1:13" ht="14.45" customHeight="1" x14ac:dyDescent="0.2">
      <c r="A386" s="407"/>
      <c r="B386" s="403"/>
      <c r="C386" s="404"/>
      <c r="D386" s="404"/>
      <c r="E386" s="405"/>
      <c r="F386" s="403"/>
      <c r="G386" s="404"/>
      <c r="H386" s="404"/>
      <c r="I386" s="404"/>
      <c r="J386" s="404"/>
      <c r="K386" s="406"/>
      <c r="L386" s="123"/>
      <c r="M386" s="402" t="str">
        <f t="shared" si="5"/>
        <v/>
      </c>
    </row>
    <row r="387" spans="1:13" ht="14.45" customHeight="1" x14ac:dyDescent="0.2">
      <c r="A387" s="407"/>
      <c r="B387" s="403"/>
      <c r="C387" s="404"/>
      <c r="D387" s="404"/>
      <c r="E387" s="405"/>
      <c r="F387" s="403"/>
      <c r="G387" s="404"/>
      <c r="H387" s="404"/>
      <c r="I387" s="404"/>
      <c r="J387" s="404"/>
      <c r="K387" s="406"/>
      <c r="L387" s="123"/>
      <c r="M387" s="402" t="str">
        <f t="shared" si="5"/>
        <v/>
      </c>
    </row>
    <row r="388" spans="1:13" ht="14.45" customHeight="1" x14ac:dyDescent="0.2">
      <c r="A388" s="407"/>
      <c r="B388" s="403"/>
      <c r="C388" s="404"/>
      <c r="D388" s="404"/>
      <c r="E388" s="405"/>
      <c r="F388" s="403"/>
      <c r="G388" s="404"/>
      <c r="H388" s="404"/>
      <c r="I388" s="404"/>
      <c r="J388" s="404"/>
      <c r="K388" s="406"/>
      <c r="L388" s="123"/>
      <c r="M388" s="402" t="str">
        <f t="shared" si="5"/>
        <v/>
      </c>
    </row>
    <row r="389" spans="1:13" ht="14.45" customHeight="1" x14ac:dyDescent="0.2">
      <c r="A389" s="407"/>
      <c r="B389" s="403"/>
      <c r="C389" s="404"/>
      <c r="D389" s="404"/>
      <c r="E389" s="405"/>
      <c r="F389" s="403"/>
      <c r="G389" s="404"/>
      <c r="H389" s="404"/>
      <c r="I389" s="404"/>
      <c r="J389" s="404"/>
      <c r="K389" s="406"/>
      <c r="L389" s="123"/>
      <c r="M389" s="402" t="str">
        <f t="shared" si="5"/>
        <v/>
      </c>
    </row>
    <row r="390" spans="1:13" ht="14.45" customHeight="1" x14ac:dyDescent="0.2">
      <c r="A390" s="407"/>
      <c r="B390" s="403"/>
      <c r="C390" s="404"/>
      <c r="D390" s="404"/>
      <c r="E390" s="405"/>
      <c r="F390" s="403"/>
      <c r="G390" s="404"/>
      <c r="H390" s="404"/>
      <c r="I390" s="404"/>
      <c r="J390" s="404"/>
      <c r="K390" s="406"/>
      <c r="L390" s="123"/>
      <c r="M390" s="402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07"/>
      <c r="B391" s="403"/>
      <c r="C391" s="404"/>
      <c r="D391" s="404"/>
      <c r="E391" s="405"/>
      <c r="F391" s="403"/>
      <c r="G391" s="404"/>
      <c r="H391" s="404"/>
      <c r="I391" s="404"/>
      <c r="J391" s="404"/>
      <c r="K391" s="406"/>
      <c r="L391" s="123"/>
      <c r="M391" s="402" t="str">
        <f t="shared" si="6"/>
        <v/>
      </c>
    </row>
    <row r="392" spans="1:13" ht="14.45" customHeight="1" x14ac:dyDescent="0.2">
      <c r="A392" s="407"/>
      <c r="B392" s="403"/>
      <c r="C392" s="404"/>
      <c r="D392" s="404"/>
      <c r="E392" s="405"/>
      <c r="F392" s="403"/>
      <c r="G392" s="404"/>
      <c r="H392" s="404"/>
      <c r="I392" s="404"/>
      <c r="J392" s="404"/>
      <c r="K392" s="406"/>
      <c r="L392" s="123"/>
      <c r="M392" s="402" t="str">
        <f t="shared" si="6"/>
        <v/>
      </c>
    </row>
    <row r="393" spans="1:13" ht="14.45" customHeight="1" x14ac:dyDescent="0.2">
      <c r="A393" s="407"/>
      <c r="B393" s="403"/>
      <c r="C393" s="404"/>
      <c r="D393" s="404"/>
      <c r="E393" s="405"/>
      <c r="F393" s="403"/>
      <c r="G393" s="404"/>
      <c r="H393" s="404"/>
      <c r="I393" s="404"/>
      <c r="J393" s="404"/>
      <c r="K393" s="406"/>
      <c r="L393" s="123"/>
      <c r="M393" s="402" t="str">
        <f t="shared" si="6"/>
        <v/>
      </c>
    </row>
    <row r="394" spans="1:13" ht="14.45" customHeight="1" x14ac:dyDescent="0.2">
      <c r="A394" s="407"/>
      <c r="B394" s="403"/>
      <c r="C394" s="404"/>
      <c r="D394" s="404"/>
      <c r="E394" s="405"/>
      <c r="F394" s="403"/>
      <c r="G394" s="404"/>
      <c r="H394" s="404"/>
      <c r="I394" s="404"/>
      <c r="J394" s="404"/>
      <c r="K394" s="406"/>
      <c r="L394" s="123"/>
      <c r="M394" s="402" t="str">
        <f t="shared" si="6"/>
        <v/>
      </c>
    </row>
    <row r="395" spans="1:13" ht="14.45" customHeight="1" x14ac:dyDescent="0.2">
      <c r="A395" s="407"/>
      <c r="B395" s="403"/>
      <c r="C395" s="404"/>
      <c r="D395" s="404"/>
      <c r="E395" s="405"/>
      <c r="F395" s="403"/>
      <c r="G395" s="404"/>
      <c r="H395" s="404"/>
      <c r="I395" s="404"/>
      <c r="J395" s="404"/>
      <c r="K395" s="406"/>
      <c r="L395" s="123"/>
      <c r="M395" s="402" t="str">
        <f t="shared" si="6"/>
        <v/>
      </c>
    </row>
    <row r="396" spans="1:13" ht="14.45" customHeight="1" x14ac:dyDescent="0.2">
      <c r="A396" s="407"/>
      <c r="B396" s="403"/>
      <c r="C396" s="404"/>
      <c r="D396" s="404"/>
      <c r="E396" s="405"/>
      <c r="F396" s="403"/>
      <c r="G396" s="404"/>
      <c r="H396" s="404"/>
      <c r="I396" s="404"/>
      <c r="J396" s="404"/>
      <c r="K396" s="406"/>
      <c r="L396" s="123"/>
      <c r="M396" s="402" t="str">
        <f t="shared" si="6"/>
        <v/>
      </c>
    </row>
    <row r="397" spans="1:13" ht="14.45" customHeight="1" x14ac:dyDescent="0.2">
      <c r="A397" s="407"/>
      <c r="B397" s="403"/>
      <c r="C397" s="404"/>
      <c r="D397" s="404"/>
      <c r="E397" s="405"/>
      <c r="F397" s="403"/>
      <c r="G397" s="404"/>
      <c r="H397" s="404"/>
      <c r="I397" s="404"/>
      <c r="J397" s="404"/>
      <c r="K397" s="406"/>
      <c r="L397" s="123"/>
      <c r="M397" s="402" t="str">
        <f t="shared" si="6"/>
        <v/>
      </c>
    </row>
    <row r="398" spans="1:13" ht="14.45" customHeight="1" x14ac:dyDescent="0.2">
      <c r="A398" s="407"/>
      <c r="B398" s="403"/>
      <c r="C398" s="404"/>
      <c r="D398" s="404"/>
      <c r="E398" s="405"/>
      <c r="F398" s="403"/>
      <c r="G398" s="404"/>
      <c r="H398" s="404"/>
      <c r="I398" s="404"/>
      <c r="J398" s="404"/>
      <c r="K398" s="406"/>
      <c r="L398" s="123"/>
      <c r="M398" s="402" t="str">
        <f t="shared" si="6"/>
        <v/>
      </c>
    </row>
    <row r="399" spans="1:13" ht="14.45" customHeight="1" x14ac:dyDescent="0.2">
      <c r="A399" s="407"/>
      <c r="B399" s="403"/>
      <c r="C399" s="404"/>
      <c r="D399" s="404"/>
      <c r="E399" s="405"/>
      <c r="F399" s="403"/>
      <c r="G399" s="404"/>
      <c r="H399" s="404"/>
      <c r="I399" s="404"/>
      <c r="J399" s="404"/>
      <c r="K399" s="406"/>
      <c r="L399" s="123"/>
      <c r="M399" s="402" t="str">
        <f t="shared" si="6"/>
        <v/>
      </c>
    </row>
    <row r="400" spans="1:13" ht="14.45" customHeight="1" x14ac:dyDescent="0.2">
      <c r="A400" s="407"/>
      <c r="B400" s="403"/>
      <c r="C400" s="404"/>
      <c r="D400" s="404"/>
      <c r="E400" s="405"/>
      <c r="F400" s="403"/>
      <c r="G400" s="404"/>
      <c r="H400" s="404"/>
      <c r="I400" s="404"/>
      <c r="J400" s="404"/>
      <c r="K400" s="406"/>
      <c r="L400" s="123"/>
      <c r="M400" s="402" t="str">
        <f t="shared" si="6"/>
        <v/>
      </c>
    </row>
    <row r="401" spans="1:13" ht="14.45" customHeight="1" x14ac:dyDescent="0.2">
      <c r="A401" s="407"/>
      <c r="B401" s="403"/>
      <c r="C401" s="404"/>
      <c r="D401" s="404"/>
      <c r="E401" s="405"/>
      <c r="F401" s="403"/>
      <c r="G401" s="404"/>
      <c r="H401" s="404"/>
      <c r="I401" s="404"/>
      <c r="J401" s="404"/>
      <c r="K401" s="406"/>
      <c r="L401" s="123"/>
      <c r="M401" s="402" t="str">
        <f t="shared" si="6"/>
        <v/>
      </c>
    </row>
    <row r="402" spans="1:13" ht="14.45" customHeight="1" x14ac:dyDescent="0.2">
      <c r="A402" s="407"/>
      <c r="B402" s="403"/>
      <c r="C402" s="404"/>
      <c r="D402" s="404"/>
      <c r="E402" s="405"/>
      <c r="F402" s="403"/>
      <c r="G402" s="404"/>
      <c r="H402" s="404"/>
      <c r="I402" s="404"/>
      <c r="J402" s="404"/>
      <c r="K402" s="406"/>
      <c r="L402" s="123"/>
      <c r="M402" s="402" t="str">
        <f t="shared" si="6"/>
        <v/>
      </c>
    </row>
    <row r="403" spans="1:13" ht="14.45" customHeight="1" x14ac:dyDescent="0.2">
      <c r="A403" s="407"/>
      <c r="B403" s="403"/>
      <c r="C403" s="404"/>
      <c r="D403" s="404"/>
      <c r="E403" s="405"/>
      <c r="F403" s="403"/>
      <c r="G403" s="404"/>
      <c r="H403" s="404"/>
      <c r="I403" s="404"/>
      <c r="J403" s="404"/>
      <c r="K403" s="406"/>
      <c r="L403" s="123"/>
      <c r="M403" s="402" t="str">
        <f t="shared" si="6"/>
        <v/>
      </c>
    </row>
    <row r="404" spans="1:13" ht="14.45" customHeight="1" x14ac:dyDescent="0.2">
      <c r="A404" s="407"/>
      <c r="B404" s="403"/>
      <c r="C404" s="404"/>
      <c r="D404" s="404"/>
      <c r="E404" s="405"/>
      <c r="F404" s="403"/>
      <c r="G404" s="404"/>
      <c r="H404" s="404"/>
      <c r="I404" s="404"/>
      <c r="J404" s="404"/>
      <c r="K404" s="406"/>
      <c r="L404" s="123"/>
      <c r="M404" s="402" t="str">
        <f t="shared" si="6"/>
        <v/>
      </c>
    </row>
    <row r="405" spans="1:13" ht="14.45" customHeight="1" x14ac:dyDescent="0.2">
      <c r="A405" s="407"/>
      <c r="B405" s="403"/>
      <c r="C405" s="404"/>
      <c r="D405" s="404"/>
      <c r="E405" s="405"/>
      <c r="F405" s="403"/>
      <c r="G405" s="404"/>
      <c r="H405" s="404"/>
      <c r="I405" s="404"/>
      <c r="J405" s="404"/>
      <c r="K405" s="406"/>
      <c r="L405" s="123"/>
      <c r="M405" s="402" t="str">
        <f t="shared" si="6"/>
        <v/>
      </c>
    </row>
    <row r="406" spans="1:13" ht="14.45" customHeight="1" x14ac:dyDescent="0.2">
      <c r="A406" s="407"/>
      <c r="B406" s="403"/>
      <c r="C406" s="404"/>
      <c r="D406" s="404"/>
      <c r="E406" s="405"/>
      <c r="F406" s="403"/>
      <c r="G406" s="404"/>
      <c r="H406" s="404"/>
      <c r="I406" s="404"/>
      <c r="J406" s="404"/>
      <c r="K406" s="406"/>
      <c r="L406" s="123"/>
      <c r="M406" s="402" t="str">
        <f t="shared" si="6"/>
        <v/>
      </c>
    </row>
    <row r="407" spans="1:13" ht="14.45" customHeight="1" x14ac:dyDescent="0.2">
      <c r="A407" s="407"/>
      <c r="B407" s="403"/>
      <c r="C407" s="404"/>
      <c r="D407" s="404"/>
      <c r="E407" s="405"/>
      <c r="F407" s="403"/>
      <c r="G407" s="404"/>
      <c r="H407" s="404"/>
      <c r="I407" s="404"/>
      <c r="J407" s="404"/>
      <c r="K407" s="406"/>
      <c r="L407" s="123"/>
      <c r="M407" s="402" t="str">
        <f t="shared" si="6"/>
        <v/>
      </c>
    </row>
    <row r="408" spans="1:13" ht="14.45" customHeight="1" x14ac:dyDescent="0.2">
      <c r="A408" s="407"/>
      <c r="B408" s="403"/>
      <c r="C408" s="404"/>
      <c r="D408" s="404"/>
      <c r="E408" s="405"/>
      <c r="F408" s="403"/>
      <c r="G408" s="404"/>
      <c r="H408" s="404"/>
      <c r="I408" s="404"/>
      <c r="J408" s="404"/>
      <c r="K408" s="406"/>
      <c r="L408" s="123"/>
      <c r="M408" s="402" t="str">
        <f t="shared" si="6"/>
        <v/>
      </c>
    </row>
    <row r="409" spans="1:13" ht="14.45" customHeight="1" x14ac:dyDescent="0.2">
      <c r="A409" s="407"/>
      <c r="B409" s="403"/>
      <c r="C409" s="404"/>
      <c r="D409" s="404"/>
      <c r="E409" s="405"/>
      <c r="F409" s="403"/>
      <c r="G409" s="404"/>
      <c r="H409" s="404"/>
      <c r="I409" s="404"/>
      <c r="J409" s="404"/>
      <c r="K409" s="406"/>
      <c r="L409" s="123"/>
      <c r="M409" s="402" t="str">
        <f t="shared" si="6"/>
        <v/>
      </c>
    </row>
    <row r="410" spans="1:13" ht="14.45" customHeight="1" x14ac:dyDescent="0.2">
      <c r="A410" s="407"/>
      <c r="B410" s="403"/>
      <c r="C410" s="404"/>
      <c r="D410" s="404"/>
      <c r="E410" s="405"/>
      <c r="F410" s="403"/>
      <c r="G410" s="404"/>
      <c r="H410" s="404"/>
      <c r="I410" s="404"/>
      <c r="J410" s="404"/>
      <c r="K410" s="406"/>
      <c r="L410" s="123"/>
      <c r="M410" s="402" t="str">
        <f t="shared" si="6"/>
        <v/>
      </c>
    </row>
    <row r="411" spans="1:13" ht="14.45" customHeight="1" x14ac:dyDescent="0.2">
      <c r="A411" s="407"/>
      <c r="B411" s="403"/>
      <c r="C411" s="404"/>
      <c r="D411" s="404"/>
      <c r="E411" s="405"/>
      <c r="F411" s="403"/>
      <c r="G411" s="404"/>
      <c r="H411" s="404"/>
      <c r="I411" s="404"/>
      <c r="J411" s="404"/>
      <c r="K411" s="406"/>
      <c r="L411" s="123"/>
      <c r="M411" s="402" t="str">
        <f t="shared" si="6"/>
        <v/>
      </c>
    </row>
    <row r="412" spans="1:13" ht="14.45" customHeight="1" x14ac:dyDescent="0.2">
      <c r="A412" s="407"/>
      <c r="B412" s="403"/>
      <c r="C412" s="404"/>
      <c r="D412" s="404"/>
      <c r="E412" s="405"/>
      <c r="F412" s="403"/>
      <c r="G412" s="404"/>
      <c r="H412" s="404"/>
      <c r="I412" s="404"/>
      <c r="J412" s="404"/>
      <c r="K412" s="406"/>
      <c r="L412" s="123"/>
      <c r="M412" s="402" t="str">
        <f t="shared" si="6"/>
        <v/>
      </c>
    </row>
    <row r="413" spans="1:13" ht="14.45" customHeight="1" x14ac:dyDescent="0.2">
      <c r="A413" s="407"/>
      <c r="B413" s="403"/>
      <c r="C413" s="404"/>
      <c r="D413" s="404"/>
      <c r="E413" s="405"/>
      <c r="F413" s="403"/>
      <c r="G413" s="404"/>
      <c r="H413" s="404"/>
      <c r="I413" s="404"/>
      <c r="J413" s="404"/>
      <c r="K413" s="406"/>
      <c r="L413" s="123"/>
      <c r="M413" s="402" t="str">
        <f t="shared" si="6"/>
        <v/>
      </c>
    </row>
    <row r="414" spans="1:13" ht="14.45" customHeight="1" x14ac:dyDescent="0.2">
      <c r="A414" s="407"/>
      <c r="B414" s="403"/>
      <c r="C414" s="404"/>
      <c r="D414" s="404"/>
      <c r="E414" s="405"/>
      <c r="F414" s="403"/>
      <c r="G414" s="404"/>
      <c r="H414" s="404"/>
      <c r="I414" s="404"/>
      <c r="J414" s="404"/>
      <c r="K414" s="406"/>
      <c r="L414" s="123"/>
      <c r="M414" s="402" t="str">
        <f t="shared" si="6"/>
        <v/>
      </c>
    </row>
    <row r="415" spans="1:13" ht="14.45" customHeight="1" x14ac:dyDescent="0.2">
      <c r="A415" s="407"/>
      <c r="B415" s="403"/>
      <c r="C415" s="404"/>
      <c r="D415" s="404"/>
      <c r="E415" s="405"/>
      <c r="F415" s="403"/>
      <c r="G415" s="404"/>
      <c r="H415" s="404"/>
      <c r="I415" s="404"/>
      <c r="J415" s="404"/>
      <c r="K415" s="406"/>
      <c r="L415" s="123"/>
      <c r="M415" s="402" t="str">
        <f t="shared" si="6"/>
        <v/>
      </c>
    </row>
    <row r="416" spans="1:13" ht="14.45" customHeight="1" x14ac:dyDescent="0.2">
      <c r="A416" s="407"/>
      <c r="B416" s="403"/>
      <c r="C416" s="404"/>
      <c r="D416" s="404"/>
      <c r="E416" s="405"/>
      <c r="F416" s="403"/>
      <c r="G416" s="404"/>
      <c r="H416" s="404"/>
      <c r="I416" s="404"/>
      <c r="J416" s="404"/>
      <c r="K416" s="406"/>
      <c r="L416" s="123"/>
      <c r="M416" s="402" t="str">
        <f t="shared" si="6"/>
        <v/>
      </c>
    </row>
    <row r="417" spans="1:13" ht="14.45" customHeight="1" x14ac:dyDescent="0.2">
      <c r="A417" s="407"/>
      <c r="B417" s="403"/>
      <c r="C417" s="404"/>
      <c r="D417" s="404"/>
      <c r="E417" s="405"/>
      <c r="F417" s="403"/>
      <c r="G417" s="404"/>
      <c r="H417" s="404"/>
      <c r="I417" s="404"/>
      <c r="J417" s="404"/>
      <c r="K417" s="406"/>
      <c r="L417" s="123"/>
      <c r="M417" s="402" t="str">
        <f t="shared" si="6"/>
        <v/>
      </c>
    </row>
    <row r="418" spans="1:13" ht="14.45" customHeight="1" x14ac:dyDescent="0.2">
      <c r="A418" s="407"/>
      <c r="B418" s="403"/>
      <c r="C418" s="404"/>
      <c r="D418" s="404"/>
      <c r="E418" s="405"/>
      <c r="F418" s="403"/>
      <c r="G418" s="404"/>
      <c r="H418" s="404"/>
      <c r="I418" s="404"/>
      <c r="J418" s="404"/>
      <c r="K418" s="406"/>
      <c r="L418" s="123"/>
      <c r="M418" s="402" t="str">
        <f t="shared" si="6"/>
        <v/>
      </c>
    </row>
    <row r="419" spans="1:13" ht="14.45" customHeight="1" x14ac:dyDescent="0.2">
      <c r="A419" s="407"/>
      <c r="B419" s="403"/>
      <c r="C419" s="404"/>
      <c r="D419" s="404"/>
      <c r="E419" s="405"/>
      <c r="F419" s="403"/>
      <c r="G419" s="404"/>
      <c r="H419" s="404"/>
      <c r="I419" s="404"/>
      <c r="J419" s="404"/>
      <c r="K419" s="406"/>
      <c r="L419" s="123"/>
      <c r="M419" s="402" t="str">
        <f t="shared" si="6"/>
        <v/>
      </c>
    </row>
    <row r="420" spans="1:13" ht="14.45" customHeight="1" x14ac:dyDescent="0.2">
      <c r="A420" s="407"/>
      <c r="B420" s="403"/>
      <c r="C420" s="404"/>
      <c r="D420" s="404"/>
      <c r="E420" s="405"/>
      <c r="F420" s="403"/>
      <c r="G420" s="404"/>
      <c r="H420" s="404"/>
      <c r="I420" s="404"/>
      <c r="J420" s="404"/>
      <c r="K420" s="406"/>
      <c r="L420" s="123"/>
      <c r="M420" s="402" t="str">
        <f t="shared" si="6"/>
        <v/>
      </c>
    </row>
    <row r="421" spans="1:13" ht="14.45" customHeight="1" x14ac:dyDescent="0.2">
      <c r="A421" s="407"/>
      <c r="B421" s="403"/>
      <c r="C421" s="404"/>
      <c r="D421" s="404"/>
      <c r="E421" s="405"/>
      <c r="F421" s="403"/>
      <c r="G421" s="404"/>
      <c r="H421" s="404"/>
      <c r="I421" s="404"/>
      <c r="J421" s="404"/>
      <c r="K421" s="406"/>
      <c r="L421" s="123"/>
      <c r="M421" s="402" t="str">
        <f t="shared" si="6"/>
        <v/>
      </c>
    </row>
    <row r="422" spans="1:13" ht="14.45" customHeight="1" x14ac:dyDescent="0.2">
      <c r="A422" s="407"/>
      <c r="B422" s="403"/>
      <c r="C422" s="404"/>
      <c r="D422" s="404"/>
      <c r="E422" s="405"/>
      <c r="F422" s="403"/>
      <c r="G422" s="404"/>
      <c r="H422" s="404"/>
      <c r="I422" s="404"/>
      <c r="J422" s="404"/>
      <c r="K422" s="406"/>
      <c r="L422" s="123"/>
      <c r="M422" s="402" t="str">
        <f t="shared" si="6"/>
        <v/>
      </c>
    </row>
    <row r="423" spans="1:13" ht="14.45" customHeight="1" x14ac:dyDescent="0.2">
      <c r="A423" s="407"/>
      <c r="B423" s="403"/>
      <c r="C423" s="404"/>
      <c r="D423" s="404"/>
      <c r="E423" s="405"/>
      <c r="F423" s="403"/>
      <c r="G423" s="404"/>
      <c r="H423" s="404"/>
      <c r="I423" s="404"/>
      <c r="J423" s="404"/>
      <c r="K423" s="406"/>
      <c r="L423" s="123"/>
      <c r="M423" s="402" t="str">
        <f t="shared" si="6"/>
        <v/>
      </c>
    </row>
    <row r="424" spans="1:13" ht="14.45" customHeight="1" x14ac:dyDescent="0.2">
      <c r="A424" s="407"/>
      <c r="B424" s="403"/>
      <c r="C424" s="404"/>
      <c r="D424" s="404"/>
      <c r="E424" s="405"/>
      <c r="F424" s="403"/>
      <c r="G424" s="404"/>
      <c r="H424" s="404"/>
      <c r="I424" s="404"/>
      <c r="J424" s="404"/>
      <c r="K424" s="406"/>
      <c r="L424" s="123"/>
      <c r="M424" s="402" t="str">
        <f t="shared" si="6"/>
        <v/>
      </c>
    </row>
    <row r="425" spans="1:13" ht="14.45" customHeight="1" x14ac:dyDescent="0.2">
      <c r="A425" s="407"/>
      <c r="B425" s="403"/>
      <c r="C425" s="404"/>
      <c r="D425" s="404"/>
      <c r="E425" s="405"/>
      <c r="F425" s="403"/>
      <c r="G425" s="404"/>
      <c r="H425" s="404"/>
      <c r="I425" s="404"/>
      <c r="J425" s="404"/>
      <c r="K425" s="406"/>
      <c r="L425" s="123"/>
      <c r="M425" s="402" t="str">
        <f t="shared" si="6"/>
        <v/>
      </c>
    </row>
    <row r="426" spans="1:13" ht="14.45" customHeight="1" x14ac:dyDescent="0.2">
      <c r="A426" s="407"/>
      <c r="B426" s="403"/>
      <c r="C426" s="404"/>
      <c r="D426" s="404"/>
      <c r="E426" s="405"/>
      <c r="F426" s="403"/>
      <c r="G426" s="404"/>
      <c r="H426" s="404"/>
      <c r="I426" s="404"/>
      <c r="J426" s="404"/>
      <c r="K426" s="406"/>
      <c r="L426" s="123"/>
      <c r="M426" s="402" t="str">
        <f t="shared" si="6"/>
        <v/>
      </c>
    </row>
    <row r="427" spans="1:13" ht="14.45" customHeight="1" x14ac:dyDescent="0.2">
      <c r="A427" s="407"/>
      <c r="B427" s="403"/>
      <c r="C427" s="404"/>
      <c r="D427" s="404"/>
      <c r="E427" s="405"/>
      <c r="F427" s="403"/>
      <c r="G427" s="404"/>
      <c r="H427" s="404"/>
      <c r="I427" s="404"/>
      <c r="J427" s="404"/>
      <c r="K427" s="406"/>
      <c r="L427" s="123"/>
      <c r="M427" s="402" t="str">
        <f t="shared" si="6"/>
        <v/>
      </c>
    </row>
    <row r="428" spans="1:13" ht="14.45" customHeight="1" x14ac:dyDescent="0.2">
      <c r="A428" s="407"/>
      <c r="B428" s="403"/>
      <c r="C428" s="404"/>
      <c r="D428" s="404"/>
      <c r="E428" s="405"/>
      <c r="F428" s="403"/>
      <c r="G428" s="404"/>
      <c r="H428" s="404"/>
      <c r="I428" s="404"/>
      <c r="J428" s="404"/>
      <c r="K428" s="406"/>
      <c r="L428" s="123"/>
      <c r="M428" s="402" t="str">
        <f t="shared" si="6"/>
        <v/>
      </c>
    </row>
    <row r="429" spans="1:13" ht="14.45" customHeight="1" x14ac:dyDescent="0.2">
      <c r="A429" s="407"/>
      <c r="B429" s="403"/>
      <c r="C429" s="404"/>
      <c r="D429" s="404"/>
      <c r="E429" s="405"/>
      <c r="F429" s="403"/>
      <c r="G429" s="404"/>
      <c r="H429" s="404"/>
      <c r="I429" s="404"/>
      <c r="J429" s="404"/>
      <c r="K429" s="406"/>
      <c r="L429" s="123"/>
      <c r="M429" s="402" t="str">
        <f t="shared" si="6"/>
        <v/>
      </c>
    </row>
    <row r="430" spans="1:13" ht="14.45" customHeight="1" x14ac:dyDescent="0.2">
      <c r="A430" s="407"/>
      <c r="B430" s="403"/>
      <c r="C430" s="404"/>
      <c r="D430" s="404"/>
      <c r="E430" s="405"/>
      <c r="F430" s="403"/>
      <c r="G430" s="404"/>
      <c r="H430" s="404"/>
      <c r="I430" s="404"/>
      <c r="J430" s="404"/>
      <c r="K430" s="406"/>
      <c r="L430" s="123"/>
      <c r="M430" s="402" t="str">
        <f t="shared" si="6"/>
        <v/>
      </c>
    </row>
    <row r="431" spans="1:13" ht="14.45" customHeight="1" x14ac:dyDescent="0.2">
      <c r="A431" s="407"/>
      <c r="B431" s="403"/>
      <c r="C431" s="404"/>
      <c r="D431" s="404"/>
      <c r="E431" s="405"/>
      <c r="F431" s="403"/>
      <c r="G431" s="404"/>
      <c r="H431" s="404"/>
      <c r="I431" s="404"/>
      <c r="J431" s="404"/>
      <c r="K431" s="406"/>
      <c r="L431" s="123"/>
      <c r="M431" s="402" t="str">
        <f t="shared" si="6"/>
        <v/>
      </c>
    </row>
    <row r="432" spans="1:13" ht="14.45" customHeight="1" x14ac:dyDescent="0.2">
      <c r="A432" s="407"/>
      <c r="B432" s="403"/>
      <c r="C432" s="404"/>
      <c r="D432" s="404"/>
      <c r="E432" s="405"/>
      <c r="F432" s="403"/>
      <c r="G432" s="404"/>
      <c r="H432" s="404"/>
      <c r="I432" s="404"/>
      <c r="J432" s="404"/>
      <c r="K432" s="406"/>
      <c r="L432" s="123"/>
      <c r="M432" s="402" t="str">
        <f t="shared" si="6"/>
        <v/>
      </c>
    </row>
    <row r="433" spans="1:13" ht="14.45" customHeight="1" x14ac:dyDescent="0.2">
      <c r="A433" s="407"/>
      <c r="B433" s="403"/>
      <c r="C433" s="404"/>
      <c r="D433" s="404"/>
      <c r="E433" s="405"/>
      <c r="F433" s="403"/>
      <c r="G433" s="404"/>
      <c r="H433" s="404"/>
      <c r="I433" s="404"/>
      <c r="J433" s="404"/>
      <c r="K433" s="406"/>
      <c r="L433" s="123"/>
      <c r="M433" s="402" t="str">
        <f t="shared" si="6"/>
        <v/>
      </c>
    </row>
    <row r="434" spans="1:13" ht="14.45" customHeight="1" x14ac:dyDescent="0.2">
      <c r="A434" s="407"/>
      <c r="B434" s="403"/>
      <c r="C434" s="404"/>
      <c r="D434" s="404"/>
      <c r="E434" s="405"/>
      <c r="F434" s="403"/>
      <c r="G434" s="404"/>
      <c r="H434" s="404"/>
      <c r="I434" s="404"/>
      <c r="J434" s="404"/>
      <c r="K434" s="406"/>
      <c r="L434" s="123"/>
      <c r="M434" s="402" t="str">
        <f t="shared" si="6"/>
        <v/>
      </c>
    </row>
    <row r="435" spans="1:13" ht="14.45" customHeight="1" x14ac:dyDescent="0.2">
      <c r="A435" s="407"/>
      <c r="B435" s="403"/>
      <c r="C435" s="404"/>
      <c r="D435" s="404"/>
      <c r="E435" s="405"/>
      <c r="F435" s="403"/>
      <c r="G435" s="404"/>
      <c r="H435" s="404"/>
      <c r="I435" s="404"/>
      <c r="J435" s="404"/>
      <c r="K435" s="406"/>
      <c r="L435" s="123"/>
      <c r="M435" s="402" t="str">
        <f t="shared" si="6"/>
        <v/>
      </c>
    </row>
    <row r="436" spans="1:13" ht="14.45" customHeight="1" x14ac:dyDescent="0.2">
      <c r="A436" s="407"/>
      <c r="B436" s="403"/>
      <c r="C436" s="404"/>
      <c r="D436" s="404"/>
      <c r="E436" s="405"/>
      <c r="F436" s="403"/>
      <c r="G436" s="404"/>
      <c r="H436" s="404"/>
      <c r="I436" s="404"/>
      <c r="J436" s="404"/>
      <c r="K436" s="406"/>
      <c r="L436" s="123"/>
      <c r="M436" s="402" t="str">
        <f t="shared" si="6"/>
        <v/>
      </c>
    </row>
    <row r="437" spans="1:13" ht="14.45" customHeight="1" x14ac:dyDescent="0.2">
      <c r="A437" s="407"/>
      <c r="B437" s="403"/>
      <c r="C437" s="404"/>
      <c r="D437" s="404"/>
      <c r="E437" s="405"/>
      <c r="F437" s="403"/>
      <c r="G437" s="404"/>
      <c r="H437" s="404"/>
      <c r="I437" s="404"/>
      <c r="J437" s="404"/>
      <c r="K437" s="406"/>
      <c r="L437" s="123"/>
      <c r="M437" s="402" t="str">
        <f t="shared" si="6"/>
        <v/>
      </c>
    </row>
    <row r="438" spans="1:13" ht="14.45" customHeight="1" x14ac:dyDescent="0.2">
      <c r="A438" s="407"/>
      <c r="B438" s="403"/>
      <c r="C438" s="404"/>
      <c r="D438" s="404"/>
      <c r="E438" s="405"/>
      <c r="F438" s="403"/>
      <c r="G438" s="404"/>
      <c r="H438" s="404"/>
      <c r="I438" s="404"/>
      <c r="J438" s="404"/>
      <c r="K438" s="406"/>
      <c r="L438" s="123"/>
      <c r="M438" s="402" t="str">
        <f t="shared" si="6"/>
        <v/>
      </c>
    </row>
    <row r="439" spans="1:13" ht="14.45" customHeight="1" x14ac:dyDescent="0.2">
      <c r="A439" s="407"/>
      <c r="B439" s="403"/>
      <c r="C439" s="404"/>
      <c r="D439" s="404"/>
      <c r="E439" s="405"/>
      <c r="F439" s="403"/>
      <c r="G439" s="404"/>
      <c r="H439" s="404"/>
      <c r="I439" s="404"/>
      <c r="J439" s="404"/>
      <c r="K439" s="406"/>
      <c r="L439" s="123"/>
      <c r="M439" s="402" t="str">
        <f t="shared" si="6"/>
        <v/>
      </c>
    </row>
    <row r="440" spans="1:13" ht="14.45" customHeight="1" x14ac:dyDescent="0.2">
      <c r="A440" s="407"/>
      <c r="B440" s="403"/>
      <c r="C440" s="404"/>
      <c r="D440" s="404"/>
      <c r="E440" s="405"/>
      <c r="F440" s="403"/>
      <c r="G440" s="404"/>
      <c r="H440" s="404"/>
      <c r="I440" s="404"/>
      <c r="J440" s="404"/>
      <c r="K440" s="406"/>
      <c r="L440" s="123"/>
      <c r="M440" s="402" t="str">
        <f t="shared" si="6"/>
        <v/>
      </c>
    </row>
    <row r="441" spans="1:13" ht="14.45" customHeight="1" x14ac:dyDescent="0.2">
      <c r="A441" s="407"/>
      <c r="B441" s="403"/>
      <c r="C441" s="404"/>
      <c r="D441" s="404"/>
      <c r="E441" s="405"/>
      <c r="F441" s="403"/>
      <c r="G441" s="404"/>
      <c r="H441" s="404"/>
      <c r="I441" s="404"/>
      <c r="J441" s="404"/>
      <c r="K441" s="406"/>
      <c r="L441" s="123"/>
      <c r="M441" s="402" t="str">
        <f t="shared" si="6"/>
        <v/>
      </c>
    </row>
    <row r="442" spans="1:13" ht="14.45" customHeight="1" x14ac:dyDescent="0.2">
      <c r="A442" s="407"/>
      <c r="B442" s="403"/>
      <c r="C442" s="404"/>
      <c r="D442" s="404"/>
      <c r="E442" s="405"/>
      <c r="F442" s="403"/>
      <c r="G442" s="404"/>
      <c r="H442" s="404"/>
      <c r="I442" s="404"/>
      <c r="J442" s="404"/>
      <c r="K442" s="406"/>
      <c r="L442" s="123"/>
      <c r="M442" s="402" t="str">
        <f t="shared" si="6"/>
        <v/>
      </c>
    </row>
    <row r="443" spans="1:13" ht="14.45" customHeight="1" x14ac:dyDescent="0.2">
      <c r="A443" s="407"/>
      <c r="B443" s="403"/>
      <c r="C443" s="404"/>
      <c r="D443" s="404"/>
      <c r="E443" s="405"/>
      <c r="F443" s="403"/>
      <c r="G443" s="404"/>
      <c r="H443" s="404"/>
      <c r="I443" s="404"/>
      <c r="J443" s="404"/>
      <c r="K443" s="406"/>
      <c r="L443" s="123"/>
      <c r="M443" s="402" t="str">
        <f t="shared" si="6"/>
        <v/>
      </c>
    </row>
    <row r="444" spans="1:13" ht="14.45" customHeight="1" x14ac:dyDescent="0.2">
      <c r="A444" s="407"/>
      <c r="B444" s="403"/>
      <c r="C444" s="404"/>
      <c r="D444" s="404"/>
      <c r="E444" s="405"/>
      <c r="F444" s="403"/>
      <c r="G444" s="404"/>
      <c r="H444" s="404"/>
      <c r="I444" s="404"/>
      <c r="J444" s="404"/>
      <c r="K444" s="406"/>
      <c r="L444" s="123"/>
      <c r="M444" s="402" t="str">
        <f t="shared" si="6"/>
        <v/>
      </c>
    </row>
    <row r="445" spans="1:13" ht="14.45" customHeight="1" x14ac:dyDescent="0.2">
      <c r="A445" s="407"/>
      <c r="B445" s="403"/>
      <c r="C445" s="404"/>
      <c r="D445" s="404"/>
      <c r="E445" s="405"/>
      <c r="F445" s="403"/>
      <c r="G445" s="404"/>
      <c r="H445" s="404"/>
      <c r="I445" s="404"/>
      <c r="J445" s="404"/>
      <c r="K445" s="406"/>
      <c r="L445" s="123"/>
      <c r="M445" s="402" t="str">
        <f t="shared" si="6"/>
        <v/>
      </c>
    </row>
    <row r="446" spans="1:13" ht="14.45" customHeight="1" x14ac:dyDescent="0.2">
      <c r="A446" s="407"/>
      <c r="B446" s="403"/>
      <c r="C446" s="404"/>
      <c r="D446" s="404"/>
      <c r="E446" s="405"/>
      <c r="F446" s="403"/>
      <c r="G446" s="404"/>
      <c r="H446" s="404"/>
      <c r="I446" s="404"/>
      <c r="J446" s="404"/>
      <c r="K446" s="406"/>
      <c r="L446" s="123"/>
      <c r="M446" s="402" t="str">
        <f t="shared" si="6"/>
        <v/>
      </c>
    </row>
    <row r="447" spans="1:13" ht="14.45" customHeight="1" x14ac:dyDescent="0.2">
      <c r="A447" s="407"/>
      <c r="B447" s="403"/>
      <c r="C447" s="404"/>
      <c r="D447" s="404"/>
      <c r="E447" s="405"/>
      <c r="F447" s="403"/>
      <c r="G447" s="404"/>
      <c r="H447" s="404"/>
      <c r="I447" s="404"/>
      <c r="J447" s="404"/>
      <c r="K447" s="406"/>
      <c r="L447" s="123"/>
      <c r="M447" s="402" t="str">
        <f t="shared" si="6"/>
        <v/>
      </c>
    </row>
    <row r="448" spans="1:13" ht="14.45" customHeight="1" x14ac:dyDescent="0.2">
      <c r="A448" s="407"/>
      <c r="B448" s="403"/>
      <c r="C448" s="404"/>
      <c r="D448" s="404"/>
      <c r="E448" s="405"/>
      <c r="F448" s="403"/>
      <c r="G448" s="404"/>
      <c r="H448" s="404"/>
      <c r="I448" s="404"/>
      <c r="J448" s="404"/>
      <c r="K448" s="406"/>
      <c r="L448" s="123"/>
      <c r="M448" s="402" t="str">
        <f t="shared" si="6"/>
        <v/>
      </c>
    </row>
    <row r="449" spans="1:13" ht="14.45" customHeight="1" x14ac:dyDescent="0.2">
      <c r="A449" s="407"/>
      <c r="B449" s="403"/>
      <c r="C449" s="404"/>
      <c r="D449" s="404"/>
      <c r="E449" s="405"/>
      <c r="F449" s="403"/>
      <c r="G449" s="404"/>
      <c r="H449" s="404"/>
      <c r="I449" s="404"/>
      <c r="J449" s="404"/>
      <c r="K449" s="406"/>
      <c r="L449" s="123"/>
      <c r="M449" s="402" t="str">
        <f t="shared" si="6"/>
        <v/>
      </c>
    </row>
    <row r="450" spans="1:13" ht="14.45" customHeight="1" x14ac:dyDescent="0.2">
      <c r="A450" s="407"/>
      <c r="B450" s="403"/>
      <c r="C450" s="404"/>
      <c r="D450" s="404"/>
      <c r="E450" s="405"/>
      <c r="F450" s="403"/>
      <c r="G450" s="404"/>
      <c r="H450" s="404"/>
      <c r="I450" s="404"/>
      <c r="J450" s="404"/>
      <c r="K450" s="406"/>
      <c r="L450" s="123"/>
      <c r="M450" s="402" t="str">
        <f t="shared" si="6"/>
        <v/>
      </c>
    </row>
    <row r="451" spans="1:13" ht="14.45" customHeight="1" x14ac:dyDescent="0.2">
      <c r="A451" s="407"/>
      <c r="B451" s="403"/>
      <c r="C451" s="404"/>
      <c r="D451" s="404"/>
      <c r="E451" s="405"/>
      <c r="F451" s="403"/>
      <c r="G451" s="404"/>
      <c r="H451" s="404"/>
      <c r="I451" s="404"/>
      <c r="J451" s="404"/>
      <c r="K451" s="406"/>
      <c r="L451" s="123"/>
      <c r="M451" s="402" t="str">
        <f t="shared" si="6"/>
        <v/>
      </c>
    </row>
    <row r="452" spans="1:13" ht="14.45" customHeight="1" x14ac:dyDescent="0.2">
      <c r="A452" s="407"/>
      <c r="B452" s="403"/>
      <c r="C452" s="404"/>
      <c r="D452" s="404"/>
      <c r="E452" s="405"/>
      <c r="F452" s="403"/>
      <c r="G452" s="404"/>
      <c r="H452" s="404"/>
      <c r="I452" s="404"/>
      <c r="J452" s="404"/>
      <c r="K452" s="406"/>
      <c r="L452" s="123"/>
      <c r="M452" s="402" t="str">
        <f t="shared" si="6"/>
        <v/>
      </c>
    </row>
    <row r="453" spans="1:13" ht="14.45" customHeight="1" x14ac:dyDescent="0.2">
      <c r="A453" s="407"/>
      <c r="B453" s="403"/>
      <c r="C453" s="404"/>
      <c r="D453" s="404"/>
      <c r="E453" s="405"/>
      <c r="F453" s="403"/>
      <c r="G453" s="404"/>
      <c r="H453" s="404"/>
      <c r="I453" s="404"/>
      <c r="J453" s="404"/>
      <c r="K453" s="406"/>
      <c r="L453" s="123"/>
      <c r="M453" s="402" t="str">
        <f t="shared" si="6"/>
        <v/>
      </c>
    </row>
    <row r="454" spans="1:13" ht="14.45" customHeight="1" x14ac:dyDescent="0.2">
      <c r="A454" s="407"/>
      <c r="B454" s="403"/>
      <c r="C454" s="404"/>
      <c r="D454" s="404"/>
      <c r="E454" s="405"/>
      <c r="F454" s="403"/>
      <c r="G454" s="404"/>
      <c r="H454" s="404"/>
      <c r="I454" s="404"/>
      <c r="J454" s="404"/>
      <c r="K454" s="406"/>
      <c r="L454" s="123"/>
      <c r="M454" s="402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07"/>
      <c r="B455" s="403"/>
      <c r="C455" s="404"/>
      <c r="D455" s="404"/>
      <c r="E455" s="405"/>
      <c r="F455" s="403"/>
      <c r="G455" s="404"/>
      <c r="H455" s="404"/>
      <c r="I455" s="404"/>
      <c r="J455" s="404"/>
      <c r="K455" s="406"/>
      <c r="L455" s="123"/>
      <c r="M455" s="402" t="str">
        <f t="shared" si="7"/>
        <v/>
      </c>
    </row>
    <row r="456" spans="1:13" ht="14.45" customHeight="1" x14ac:dyDescent="0.2">
      <c r="A456" s="407"/>
      <c r="B456" s="403"/>
      <c r="C456" s="404"/>
      <c r="D456" s="404"/>
      <c r="E456" s="405"/>
      <c r="F456" s="403"/>
      <c r="G456" s="404"/>
      <c r="H456" s="404"/>
      <c r="I456" s="404"/>
      <c r="J456" s="404"/>
      <c r="K456" s="406"/>
      <c r="L456" s="123"/>
      <c r="M456" s="402" t="str">
        <f t="shared" si="7"/>
        <v/>
      </c>
    </row>
    <row r="457" spans="1:13" ht="14.45" customHeight="1" x14ac:dyDescent="0.2">
      <c r="A457" s="407"/>
      <c r="B457" s="403"/>
      <c r="C457" s="404"/>
      <c r="D457" s="404"/>
      <c r="E457" s="405"/>
      <c r="F457" s="403"/>
      <c r="G457" s="404"/>
      <c r="H457" s="404"/>
      <c r="I457" s="404"/>
      <c r="J457" s="404"/>
      <c r="K457" s="406"/>
      <c r="L457" s="123"/>
      <c r="M457" s="402" t="str">
        <f t="shared" si="7"/>
        <v/>
      </c>
    </row>
    <row r="458" spans="1:13" ht="14.45" customHeight="1" x14ac:dyDescent="0.2">
      <c r="A458" s="407"/>
      <c r="B458" s="403"/>
      <c r="C458" s="404"/>
      <c r="D458" s="404"/>
      <c r="E458" s="405"/>
      <c r="F458" s="403"/>
      <c r="G458" s="404"/>
      <c r="H458" s="404"/>
      <c r="I458" s="404"/>
      <c r="J458" s="404"/>
      <c r="K458" s="406"/>
      <c r="L458" s="123"/>
      <c r="M458" s="402" t="str">
        <f t="shared" si="7"/>
        <v/>
      </c>
    </row>
    <row r="459" spans="1:13" ht="14.45" customHeight="1" x14ac:dyDescent="0.2">
      <c r="A459" s="407"/>
      <c r="B459" s="403"/>
      <c r="C459" s="404"/>
      <c r="D459" s="404"/>
      <c r="E459" s="405"/>
      <c r="F459" s="403"/>
      <c r="G459" s="404"/>
      <c r="H459" s="404"/>
      <c r="I459" s="404"/>
      <c r="J459" s="404"/>
      <c r="K459" s="406"/>
      <c r="L459" s="123"/>
      <c r="M459" s="402" t="str">
        <f t="shared" si="7"/>
        <v/>
      </c>
    </row>
    <row r="460" spans="1:13" ht="14.45" customHeight="1" x14ac:dyDescent="0.2">
      <c r="A460" s="407"/>
      <c r="B460" s="403"/>
      <c r="C460" s="404"/>
      <c r="D460" s="404"/>
      <c r="E460" s="405"/>
      <c r="F460" s="403"/>
      <c r="G460" s="404"/>
      <c r="H460" s="404"/>
      <c r="I460" s="404"/>
      <c r="J460" s="404"/>
      <c r="K460" s="406"/>
      <c r="L460" s="123"/>
      <c r="M460" s="402" t="str">
        <f t="shared" si="7"/>
        <v/>
      </c>
    </row>
    <row r="461" spans="1:13" ht="14.45" customHeight="1" x14ac:dyDescent="0.2">
      <c r="A461" s="407"/>
      <c r="B461" s="403"/>
      <c r="C461" s="404"/>
      <c r="D461" s="404"/>
      <c r="E461" s="405"/>
      <c r="F461" s="403"/>
      <c r="G461" s="404"/>
      <c r="H461" s="404"/>
      <c r="I461" s="404"/>
      <c r="J461" s="404"/>
      <c r="K461" s="406"/>
      <c r="L461" s="123"/>
      <c r="M461" s="402" t="str">
        <f t="shared" si="7"/>
        <v/>
      </c>
    </row>
    <row r="462" spans="1:13" ht="14.45" customHeight="1" x14ac:dyDescent="0.2">
      <c r="A462" s="407"/>
      <c r="B462" s="403"/>
      <c r="C462" s="404"/>
      <c r="D462" s="404"/>
      <c r="E462" s="405"/>
      <c r="F462" s="403"/>
      <c r="G462" s="404"/>
      <c r="H462" s="404"/>
      <c r="I462" s="404"/>
      <c r="J462" s="404"/>
      <c r="K462" s="406"/>
      <c r="L462" s="123"/>
      <c r="M462" s="402" t="str">
        <f t="shared" si="7"/>
        <v/>
      </c>
    </row>
    <row r="463" spans="1:13" ht="14.45" customHeight="1" x14ac:dyDescent="0.2">
      <c r="A463" s="407"/>
      <c r="B463" s="403"/>
      <c r="C463" s="404"/>
      <c r="D463" s="404"/>
      <c r="E463" s="405"/>
      <c r="F463" s="403"/>
      <c r="G463" s="404"/>
      <c r="H463" s="404"/>
      <c r="I463" s="404"/>
      <c r="J463" s="404"/>
      <c r="K463" s="406"/>
      <c r="L463" s="123"/>
      <c r="M463" s="402" t="str">
        <f t="shared" si="7"/>
        <v/>
      </c>
    </row>
    <row r="464" spans="1:13" ht="14.45" customHeight="1" x14ac:dyDescent="0.2">
      <c r="A464" s="407"/>
      <c r="B464" s="403"/>
      <c r="C464" s="404"/>
      <c r="D464" s="404"/>
      <c r="E464" s="405"/>
      <c r="F464" s="403"/>
      <c r="G464" s="404"/>
      <c r="H464" s="404"/>
      <c r="I464" s="404"/>
      <c r="J464" s="404"/>
      <c r="K464" s="406"/>
      <c r="L464" s="123"/>
      <c r="M464" s="402" t="str">
        <f t="shared" si="7"/>
        <v/>
      </c>
    </row>
    <row r="465" spans="1:13" ht="14.45" customHeight="1" x14ac:dyDescent="0.2">
      <c r="A465" s="407"/>
      <c r="B465" s="403"/>
      <c r="C465" s="404"/>
      <c r="D465" s="404"/>
      <c r="E465" s="405"/>
      <c r="F465" s="403"/>
      <c r="G465" s="404"/>
      <c r="H465" s="404"/>
      <c r="I465" s="404"/>
      <c r="J465" s="404"/>
      <c r="K465" s="406"/>
      <c r="L465" s="123"/>
      <c r="M465" s="402" t="str">
        <f t="shared" si="7"/>
        <v/>
      </c>
    </row>
    <row r="466" spans="1:13" ht="14.45" customHeight="1" x14ac:dyDescent="0.2">
      <c r="A466" s="407"/>
      <c r="B466" s="403"/>
      <c r="C466" s="404"/>
      <c r="D466" s="404"/>
      <c r="E466" s="405"/>
      <c r="F466" s="403"/>
      <c r="G466" s="404"/>
      <c r="H466" s="404"/>
      <c r="I466" s="404"/>
      <c r="J466" s="404"/>
      <c r="K466" s="406"/>
      <c r="L466" s="123"/>
      <c r="M466" s="402" t="str">
        <f t="shared" si="7"/>
        <v/>
      </c>
    </row>
    <row r="467" spans="1:13" ht="14.45" customHeight="1" x14ac:dyDescent="0.2">
      <c r="A467" s="407"/>
      <c r="B467" s="403"/>
      <c r="C467" s="404"/>
      <c r="D467" s="404"/>
      <c r="E467" s="405"/>
      <c r="F467" s="403"/>
      <c r="G467" s="404"/>
      <c r="H467" s="404"/>
      <c r="I467" s="404"/>
      <c r="J467" s="404"/>
      <c r="K467" s="406"/>
      <c r="L467" s="123"/>
      <c r="M467" s="402" t="str">
        <f t="shared" si="7"/>
        <v/>
      </c>
    </row>
    <row r="468" spans="1:13" ht="14.45" customHeight="1" x14ac:dyDescent="0.2">
      <c r="A468" s="407"/>
      <c r="B468" s="403"/>
      <c r="C468" s="404"/>
      <c r="D468" s="404"/>
      <c r="E468" s="405"/>
      <c r="F468" s="403"/>
      <c r="G468" s="404"/>
      <c r="H468" s="404"/>
      <c r="I468" s="404"/>
      <c r="J468" s="404"/>
      <c r="K468" s="406"/>
      <c r="L468" s="123"/>
      <c r="M468" s="402" t="str">
        <f t="shared" si="7"/>
        <v/>
      </c>
    </row>
    <row r="469" spans="1:13" ht="14.45" customHeight="1" x14ac:dyDescent="0.2">
      <c r="A469" s="407"/>
      <c r="B469" s="403"/>
      <c r="C469" s="404"/>
      <c r="D469" s="404"/>
      <c r="E469" s="405"/>
      <c r="F469" s="403"/>
      <c r="G469" s="404"/>
      <c r="H469" s="404"/>
      <c r="I469" s="404"/>
      <c r="J469" s="404"/>
      <c r="K469" s="406"/>
      <c r="L469" s="123"/>
      <c r="M469" s="402" t="str">
        <f t="shared" si="7"/>
        <v/>
      </c>
    </row>
    <row r="470" spans="1:13" ht="14.45" customHeight="1" x14ac:dyDescent="0.2">
      <c r="A470" s="407"/>
      <c r="B470" s="403"/>
      <c r="C470" s="404"/>
      <c r="D470" s="404"/>
      <c r="E470" s="405"/>
      <c r="F470" s="403"/>
      <c r="G470" s="404"/>
      <c r="H470" s="404"/>
      <c r="I470" s="404"/>
      <c r="J470" s="404"/>
      <c r="K470" s="406"/>
      <c r="L470" s="123"/>
      <c r="M470" s="402" t="str">
        <f t="shared" si="7"/>
        <v/>
      </c>
    </row>
    <row r="471" spans="1:13" ht="14.45" customHeight="1" x14ac:dyDescent="0.2">
      <c r="A471" s="407"/>
      <c r="B471" s="403"/>
      <c r="C471" s="404"/>
      <c r="D471" s="404"/>
      <c r="E471" s="405"/>
      <c r="F471" s="403"/>
      <c r="G471" s="404"/>
      <c r="H471" s="404"/>
      <c r="I471" s="404"/>
      <c r="J471" s="404"/>
      <c r="K471" s="406"/>
      <c r="L471" s="123"/>
      <c r="M471" s="402" t="str">
        <f t="shared" si="7"/>
        <v/>
      </c>
    </row>
    <row r="472" spans="1:13" ht="14.45" customHeight="1" x14ac:dyDescent="0.2">
      <c r="A472" s="407"/>
      <c r="B472" s="403"/>
      <c r="C472" s="404"/>
      <c r="D472" s="404"/>
      <c r="E472" s="405"/>
      <c r="F472" s="403"/>
      <c r="G472" s="404"/>
      <c r="H472" s="404"/>
      <c r="I472" s="404"/>
      <c r="J472" s="404"/>
      <c r="K472" s="406"/>
      <c r="L472" s="123"/>
      <c r="M472" s="402" t="str">
        <f t="shared" si="7"/>
        <v/>
      </c>
    </row>
    <row r="473" spans="1:13" ht="14.45" customHeight="1" x14ac:dyDescent="0.2">
      <c r="A473" s="407"/>
      <c r="B473" s="403"/>
      <c r="C473" s="404"/>
      <c r="D473" s="404"/>
      <c r="E473" s="405"/>
      <c r="F473" s="403"/>
      <c r="G473" s="404"/>
      <c r="H473" s="404"/>
      <c r="I473" s="404"/>
      <c r="J473" s="404"/>
      <c r="K473" s="406"/>
      <c r="L473" s="123"/>
      <c r="M473" s="402" t="str">
        <f t="shared" si="7"/>
        <v/>
      </c>
    </row>
    <row r="474" spans="1:13" ht="14.45" customHeight="1" x14ac:dyDescent="0.2">
      <c r="A474" s="407"/>
      <c r="B474" s="403"/>
      <c r="C474" s="404"/>
      <c r="D474" s="404"/>
      <c r="E474" s="405"/>
      <c r="F474" s="403"/>
      <c r="G474" s="404"/>
      <c r="H474" s="404"/>
      <c r="I474" s="404"/>
      <c r="J474" s="404"/>
      <c r="K474" s="406"/>
      <c r="L474" s="123"/>
      <c r="M474" s="402" t="str">
        <f t="shared" si="7"/>
        <v/>
      </c>
    </row>
    <row r="475" spans="1:13" ht="14.45" customHeight="1" x14ac:dyDescent="0.2">
      <c r="A475" s="407"/>
      <c r="B475" s="403"/>
      <c r="C475" s="404"/>
      <c r="D475" s="404"/>
      <c r="E475" s="405"/>
      <c r="F475" s="403"/>
      <c r="G475" s="404"/>
      <c r="H475" s="404"/>
      <c r="I475" s="404"/>
      <c r="J475" s="404"/>
      <c r="K475" s="406"/>
      <c r="L475" s="123"/>
      <c r="M475" s="402" t="str">
        <f t="shared" si="7"/>
        <v/>
      </c>
    </row>
    <row r="476" spans="1:13" ht="14.45" customHeight="1" x14ac:dyDescent="0.2">
      <c r="A476" s="407"/>
      <c r="B476" s="403"/>
      <c r="C476" s="404"/>
      <c r="D476" s="404"/>
      <c r="E476" s="405"/>
      <c r="F476" s="403"/>
      <c r="G476" s="404"/>
      <c r="H476" s="404"/>
      <c r="I476" s="404"/>
      <c r="J476" s="404"/>
      <c r="K476" s="406"/>
      <c r="L476" s="123"/>
      <c r="M476" s="402" t="str">
        <f t="shared" si="7"/>
        <v/>
      </c>
    </row>
    <row r="477" spans="1:13" ht="14.45" customHeight="1" x14ac:dyDescent="0.2">
      <c r="A477" s="407"/>
      <c r="B477" s="403"/>
      <c r="C477" s="404"/>
      <c r="D477" s="404"/>
      <c r="E477" s="405"/>
      <c r="F477" s="403"/>
      <c r="G477" s="404"/>
      <c r="H477" s="404"/>
      <c r="I477" s="404"/>
      <c r="J477" s="404"/>
      <c r="K477" s="406"/>
      <c r="L477" s="123"/>
      <c r="M477" s="402" t="str">
        <f t="shared" si="7"/>
        <v/>
      </c>
    </row>
    <row r="478" spans="1:13" ht="14.45" customHeight="1" x14ac:dyDescent="0.2">
      <c r="A478" s="407"/>
      <c r="B478" s="403"/>
      <c r="C478" s="404"/>
      <c r="D478" s="404"/>
      <c r="E478" s="405"/>
      <c r="F478" s="403"/>
      <c r="G478" s="404"/>
      <c r="H478" s="404"/>
      <c r="I478" s="404"/>
      <c r="J478" s="404"/>
      <c r="K478" s="406"/>
      <c r="L478" s="123"/>
      <c r="M478" s="402" t="str">
        <f t="shared" si="7"/>
        <v/>
      </c>
    </row>
    <row r="479" spans="1:13" ht="14.45" customHeight="1" x14ac:dyDescent="0.2">
      <c r="A479" s="407"/>
      <c r="B479" s="403"/>
      <c r="C479" s="404"/>
      <c r="D479" s="404"/>
      <c r="E479" s="405"/>
      <c r="F479" s="403"/>
      <c r="G479" s="404"/>
      <c r="H479" s="404"/>
      <c r="I479" s="404"/>
      <c r="J479" s="404"/>
      <c r="K479" s="406"/>
      <c r="L479" s="123"/>
      <c r="M479" s="402" t="str">
        <f t="shared" si="7"/>
        <v/>
      </c>
    </row>
    <row r="480" spans="1:13" ht="14.45" customHeight="1" x14ac:dyDescent="0.2">
      <c r="A480" s="407"/>
      <c r="B480" s="403"/>
      <c r="C480" s="404"/>
      <c r="D480" s="404"/>
      <c r="E480" s="405"/>
      <c r="F480" s="403"/>
      <c r="G480" s="404"/>
      <c r="H480" s="404"/>
      <c r="I480" s="404"/>
      <c r="J480" s="404"/>
      <c r="K480" s="406"/>
      <c r="L480" s="123"/>
      <c r="M480" s="402" t="str">
        <f t="shared" si="7"/>
        <v/>
      </c>
    </row>
    <row r="481" spans="1:13" ht="14.45" customHeight="1" x14ac:dyDescent="0.2">
      <c r="A481" s="407"/>
      <c r="B481" s="403"/>
      <c r="C481" s="404"/>
      <c r="D481" s="404"/>
      <c r="E481" s="405"/>
      <c r="F481" s="403"/>
      <c r="G481" s="404"/>
      <c r="H481" s="404"/>
      <c r="I481" s="404"/>
      <c r="J481" s="404"/>
      <c r="K481" s="406"/>
      <c r="L481" s="123"/>
      <c r="M481" s="402" t="str">
        <f t="shared" si="7"/>
        <v/>
      </c>
    </row>
    <row r="482" spans="1:13" ht="14.45" customHeight="1" x14ac:dyDescent="0.2">
      <c r="A482" s="407"/>
      <c r="B482" s="403"/>
      <c r="C482" s="404"/>
      <c r="D482" s="404"/>
      <c r="E482" s="405"/>
      <c r="F482" s="403"/>
      <c r="G482" s="404"/>
      <c r="H482" s="404"/>
      <c r="I482" s="404"/>
      <c r="J482" s="404"/>
      <c r="K482" s="406"/>
      <c r="L482" s="123"/>
      <c r="M482" s="402" t="str">
        <f t="shared" si="7"/>
        <v/>
      </c>
    </row>
    <row r="483" spans="1:13" ht="14.45" customHeight="1" x14ac:dyDescent="0.2">
      <c r="A483" s="407"/>
      <c r="B483" s="403"/>
      <c r="C483" s="404"/>
      <c r="D483" s="404"/>
      <c r="E483" s="405"/>
      <c r="F483" s="403"/>
      <c r="G483" s="404"/>
      <c r="H483" s="404"/>
      <c r="I483" s="404"/>
      <c r="J483" s="404"/>
      <c r="K483" s="406"/>
      <c r="L483" s="123"/>
      <c r="M483" s="402" t="str">
        <f t="shared" si="7"/>
        <v/>
      </c>
    </row>
    <row r="484" spans="1:13" ht="14.45" customHeight="1" x14ac:dyDescent="0.2">
      <c r="A484" s="407"/>
      <c r="B484" s="403"/>
      <c r="C484" s="404"/>
      <c r="D484" s="404"/>
      <c r="E484" s="405"/>
      <c r="F484" s="403"/>
      <c r="G484" s="404"/>
      <c r="H484" s="404"/>
      <c r="I484" s="404"/>
      <c r="J484" s="404"/>
      <c r="K484" s="406"/>
      <c r="L484" s="123"/>
      <c r="M484" s="402" t="str">
        <f t="shared" si="7"/>
        <v/>
      </c>
    </row>
    <row r="485" spans="1:13" ht="14.45" customHeight="1" x14ac:dyDescent="0.2">
      <c r="A485" s="407"/>
      <c r="B485" s="403"/>
      <c r="C485" s="404"/>
      <c r="D485" s="404"/>
      <c r="E485" s="405"/>
      <c r="F485" s="403"/>
      <c r="G485" s="404"/>
      <c r="H485" s="404"/>
      <c r="I485" s="404"/>
      <c r="J485" s="404"/>
      <c r="K485" s="406"/>
      <c r="L485" s="123"/>
      <c r="M485" s="402" t="str">
        <f t="shared" si="7"/>
        <v/>
      </c>
    </row>
    <row r="486" spans="1:13" ht="14.45" customHeight="1" x14ac:dyDescent="0.2">
      <c r="A486" s="407"/>
      <c r="B486" s="403"/>
      <c r="C486" s="404"/>
      <c r="D486" s="404"/>
      <c r="E486" s="405"/>
      <c r="F486" s="403"/>
      <c r="G486" s="404"/>
      <c r="H486" s="404"/>
      <c r="I486" s="404"/>
      <c r="J486" s="404"/>
      <c r="K486" s="406"/>
      <c r="L486" s="123"/>
      <c r="M486" s="402" t="str">
        <f t="shared" si="7"/>
        <v/>
      </c>
    </row>
    <row r="487" spans="1:13" ht="14.45" customHeight="1" x14ac:dyDescent="0.2">
      <c r="A487" s="407"/>
      <c r="B487" s="403"/>
      <c r="C487" s="404"/>
      <c r="D487" s="404"/>
      <c r="E487" s="405"/>
      <c r="F487" s="403"/>
      <c r="G487" s="404"/>
      <c r="H487" s="404"/>
      <c r="I487" s="404"/>
      <c r="J487" s="404"/>
      <c r="K487" s="406"/>
      <c r="L487" s="123"/>
      <c r="M487" s="402" t="str">
        <f t="shared" si="7"/>
        <v/>
      </c>
    </row>
    <row r="488" spans="1:13" ht="14.45" customHeight="1" x14ac:dyDescent="0.2">
      <c r="A488" s="407"/>
      <c r="B488" s="403"/>
      <c r="C488" s="404"/>
      <c r="D488" s="404"/>
      <c r="E488" s="405"/>
      <c r="F488" s="403"/>
      <c r="G488" s="404"/>
      <c r="H488" s="404"/>
      <c r="I488" s="404"/>
      <c r="J488" s="404"/>
      <c r="K488" s="406"/>
      <c r="L488" s="123"/>
      <c r="M488" s="402" t="str">
        <f t="shared" si="7"/>
        <v/>
      </c>
    </row>
    <row r="489" spans="1:13" ht="14.45" customHeight="1" x14ac:dyDescent="0.2">
      <c r="A489" s="407"/>
      <c r="B489" s="403"/>
      <c r="C489" s="404"/>
      <c r="D489" s="404"/>
      <c r="E489" s="405"/>
      <c r="F489" s="403"/>
      <c r="G489" s="404"/>
      <c r="H489" s="404"/>
      <c r="I489" s="404"/>
      <c r="J489" s="404"/>
      <c r="K489" s="406"/>
      <c r="L489" s="123"/>
      <c r="M489" s="402" t="str">
        <f t="shared" si="7"/>
        <v/>
      </c>
    </row>
    <row r="490" spans="1:13" ht="14.45" customHeight="1" x14ac:dyDescent="0.2">
      <c r="A490" s="407"/>
      <c r="B490" s="403"/>
      <c r="C490" s="404"/>
      <c r="D490" s="404"/>
      <c r="E490" s="405"/>
      <c r="F490" s="403"/>
      <c r="G490" s="404"/>
      <c r="H490" s="404"/>
      <c r="I490" s="404"/>
      <c r="J490" s="404"/>
      <c r="K490" s="406"/>
      <c r="L490" s="123"/>
      <c r="M490" s="402" t="str">
        <f t="shared" si="7"/>
        <v/>
      </c>
    </row>
    <row r="491" spans="1:13" ht="14.45" customHeight="1" x14ac:dyDescent="0.2">
      <c r="A491" s="407"/>
      <c r="B491" s="403"/>
      <c r="C491" s="404"/>
      <c r="D491" s="404"/>
      <c r="E491" s="405"/>
      <c r="F491" s="403"/>
      <c r="G491" s="404"/>
      <c r="H491" s="404"/>
      <c r="I491" s="404"/>
      <c r="J491" s="404"/>
      <c r="K491" s="406"/>
      <c r="L491" s="123"/>
      <c r="M491" s="402" t="str">
        <f t="shared" si="7"/>
        <v/>
      </c>
    </row>
    <row r="492" spans="1:13" ht="14.45" customHeight="1" x14ac:dyDescent="0.2">
      <c r="A492" s="407"/>
      <c r="B492" s="403"/>
      <c r="C492" s="404"/>
      <c r="D492" s="404"/>
      <c r="E492" s="405"/>
      <c r="F492" s="403"/>
      <c r="G492" s="404"/>
      <c r="H492" s="404"/>
      <c r="I492" s="404"/>
      <c r="J492" s="404"/>
      <c r="K492" s="406"/>
      <c r="L492" s="123"/>
      <c r="M492" s="402" t="str">
        <f t="shared" si="7"/>
        <v/>
      </c>
    </row>
    <row r="493" spans="1:13" ht="14.45" customHeight="1" x14ac:dyDescent="0.2">
      <c r="A493" s="407"/>
      <c r="B493" s="403"/>
      <c r="C493" s="404"/>
      <c r="D493" s="404"/>
      <c r="E493" s="405"/>
      <c r="F493" s="403"/>
      <c r="G493" s="404"/>
      <c r="H493" s="404"/>
      <c r="I493" s="404"/>
      <c r="J493" s="404"/>
      <c r="K493" s="406"/>
      <c r="L493" s="123"/>
      <c r="M493" s="402" t="str">
        <f t="shared" si="7"/>
        <v/>
      </c>
    </row>
    <row r="494" spans="1:13" ht="14.45" customHeight="1" x14ac:dyDescent="0.2">
      <c r="A494" s="407"/>
      <c r="B494" s="403"/>
      <c r="C494" s="404"/>
      <c r="D494" s="404"/>
      <c r="E494" s="405"/>
      <c r="F494" s="403"/>
      <c r="G494" s="404"/>
      <c r="H494" s="404"/>
      <c r="I494" s="404"/>
      <c r="J494" s="404"/>
      <c r="K494" s="406"/>
      <c r="L494" s="123"/>
      <c r="M494" s="402" t="str">
        <f t="shared" si="7"/>
        <v/>
      </c>
    </row>
    <row r="495" spans="1:13" ht="14.45" customHeight="1" x14ac:dyDescent="0.2">
      <c r="A495" s="407"/>
      <c r="B495" s="403"/>
      <c r="C495" s="404"/>
      <c r="D495" s="404"/>
      <c r="E495" s="405"/>
      <c r="F495" s="403"/>
      <c r="G495" s="404"/>
      <c r="H495" s="404"/>
      <c r="I495" s="404"/>
      <c r="J495" s="404"/>
      <c r="K495" s="406"/>
      <c r="L495" s="123"/>
      <c r="M495" s="402" t="str">
        <f t="shared" si="7"/>
        <v/>
      </c>
    </row>
    <row r="496" spans="1:13" ht="14.45" customHeight="1" x14ac:dyDescent="0.2">
      <c r="A496" s="407"/>
      <c r="B496" s="403"/>
      <c r="C496" s="404"/>
      <c r="D496" s="404"/>
      <c r="E496" s="405"/>
      <c r="F496" s="403"/>
      <c r="G496" s="404"/>
      <c r="H496" s="404"/>
      <c r="I496" s="404"/>
      <c r="J496" s="404"/>
      <c r="K496" s="406"/>
      <c r="L496" s="123"/>
      <c r="M496" s="402" t="str">
        <f t="shared" si="7"/>
        <v/>
      </c>
    </row>
    <row r="497" spans="1:13" ht="14.45" customHeight="1" x14ac:dyDescent="0.2">
      <c r="A497" s="407"/>
      <c r="B497" s="403"/>
      <c r="C497" s="404"/>
      <c r="D497" s="404"/>
      <c r="E497" s="405"/>
      <c r="F497" s="403"/>
      <c r="G497" s="404"/>
      <c r="H497" s="404"/>
      <c r="I497" s="404"/>
      <c r="J497" s="404"/>
      <c r="K497" s="406"/>
      <c r="L497" s="123"/>
      <c r="M497" s="402" t="str">
        <f t="shared" si="7"/>
        <v/>
      </c>
    </row>
    <row r="498" spans="1:13" ht="14.45" customHeight="1" x14ac:dyDescent="0.2">
      <c r="A498" s="407"/>
      <c r="B498" s="403"/>
      <c r="C498" s="404"/>
      <c r="D498" s="404"/>
      <c r="E498" s="405"/>
      <c r="F498" s="403"/>
      <c r="G498" s="404"/>
      <c r="H498" s="404"/>
      <c r="I498" s="404"/>
      <c r="J498" s="404"/>
      <c r="K498" s="406"/>
      <c r="L498" s="123"/>
      <c r="M498" s="402" t="str">
        <f t="shared" si="7"/>
        <v/>
      </c>
    </row>
    <row r="499" spans="1:13" ht="14.45" customHeight="1" x14ac:dyDescent="0.2">
      <c r="A499" s="407"/>
      <c r="B499" s="403"/>
      <c r="C499" s="404"/>
      <c r="D499" s="404"/>
      <c r="E499" s="405"/>
      <c r="F499" s="403"/>
      <c r="G499" s="404"/>
      <c r="H499" s="404"/>
      <c r="I499" s="404"/>
      <c r="J499" s="404"/>
      <c r="K499" s="406"/>
      <c r="L499" s="123"/>
      <c r="M499" s="402" t="str">
        <f t="shared" si="7"/>
        <v/>
      </c>
    </row>
    <row r="500" spans="1:13" ht="14.45" customHeight="1" x14ac:dyDescent="0.2">
      <c r="A500" s="407"/>
      <c r="B500" s="403"/>
      <c r="C500" s="404"/>
      <c r="D500" s="404"/>
      <c r="E500" s="405"/>
      <c r="F500" s="403"/>
      <c r="G500" s="404"/>
      <c r="H500" s="404"/>
      <c r="I500" s="404"/>
      <c r="J500" s="404"/>
      <c r="K500" s="406"/>
      <c r="L500" s="123"/>
      <c r="M500" s="402" t="str">
        <f t="shared" si="7"/>
        <v/>
      </c>
    </row>
    <row r="501" spans="1:13" ht="14.45" customHeight="1" x14ac:dyDescent="0.2">
      <c r="A501" s="407"/>
      <c r="B501" s="403"/>
      <c r="C501" s="404"/>
      <c r="D501" s="404"/>
      <c r="E501" s="405"/>
      <c r="F501" s="403"/>
      <c r="G501" s="404"/>
      <c r="H501" s="404"/>
      <c r="I501" s="404"/>
      <c r="J501" s="404"/>
      <c r="K501" s="406"/>
      <c r="L501" s="123"/>
      <c r="M501" s="402" t="str">
        <f t="shared" si="7"/>
        <v/>
      </c>
    </row>
    <row r="502" spans="1:13" ht="14.45" customHeight="1" x14ac:dyDescent="0.2">
      <c r="A502" s="407"/>
      <c r="B502" s="403"/>
      <c r="C502" s="404"/>
      <c r="D502" s="404"/>
      <c r="E502" s="405"/>
      <c r="F502" s="403"/>
      <c r="G502" s="404"/>
      <c r="H502" s="404"/>
      <c r="I502" s="404"/>
      <c r="J502" s="404"/>
      <c r="K502" s="406"/>
      <c r="L502" s="123"/>
      <c r="M502" s="402" t="str">
        <f t="shared" si="7"/>
        <v/>
      </c>
    </row>
    <row r="503" spans="1:13" ht="14.45" customHeight="1" x14ac:dyDescent="0.2">
      <c r="A503" s="407"/>
      <c r="B503" s="403"/>
      <c r="C503" s="404"/>
      <c r="D503" s="404"/>
      <c r="E503" s="405"/>
      <c r="F503" s="403"/>
      <c r="G503" s="404"/>
      <c r="H503" s="404"/>
      <c r="I503" s="404"/>
      <c r="J503" s="404"/>
      <c r="K503" s="406"/>
      <c r="L503" s="123"/>
      <c r="M503" s="402" t="str">
        <f t="shared" si="7"/>
        <v/>
      </c>
    </row>
    <row r="504" spans="1:13" ht="14.45" customHeight="1" x14ac:dyDescent="0.2">
      <c r="A504" s="407"/>
      <c r="B504" s="403"/>
      <c r="C504" s="404"/>
      <c r="D504" s="404"/>
      <c r="E504" s="405"/>
      <c r="F504" s="403"/>
      <c r="G504" s="404"/>
      <c r="H504" s="404"/>
      <c r="I504" s="404"/>
      <c r="J504" s="404"/>
      <c r="K504" s="406"/>
      <c r="L504" s="123"/>
      <c r="M504" s="402" t="str">
        <f t="shared" si="7"/>
        <v/>
      </c>
    </row>
    <row r="505" spans="1:13" ht="14.45" customHeight="1" x14ac:dyDescent="0.2">
      <c r="A505" s="407"/>
      <c r="B505" s="403"/>
      <c r="C505" s="404"/>
      <c r="D505" s="404"/>
      <c r="E505" s="405"/>
      <c r="F505" s="403"/>
      <c r="G505" s="404"/>
      <c r="H505" s="404"/>
      <c r="I505" s="404"/>
      <c r="J505" s="404"/>
      <c r="K505" s="406"/>
      <c r="L505" s="123"/>
      <c r="M505" s="402" t="str">
        <f t="shared" si="7"/>
        <v/>
      </c>
    </row>
    <row r="506" spans="1:13" ht="14.45" customHeight="1" x14ac:dyDescent="0.2">
      <c r="A506" s="407"/>
      <c r="B506" s="403"/>
      <c r="C506" s="404"/>
      <c r="D506" s="404"/>
      <c r="E506" s="405"/>
      <c r="F506" s="403"/>
      <c r="G506" s="404"/>
      <c r="H506" s="404"/>
      <c r="I506" s="404"/>
      <c r="J506" s="404"/>
      <c r="K506" s="406"/>
      <c r="L506" s="123"/>
      <c r="M506" s="402" t="str">
        <f t="shared" si="7"/>
        <v/>
      </c>
    </row>
    <row r="507" spans="1:13" ht="14.45" customHeight="1" x14ac:dyDescent="0.2">
      <c r="A507" s="407"/>
      <c r="B507" s="403"/>
      <c r="C507" s="404"/>
      <c r="D507" s="404"/>
      <c r="E507" s="405"/>
      <c r="F507" s="403"/>
      <c r="G507" s="404"/>
      <c r="H507" s="404"/>
      <c r="I507" s="404"/>
      <c r="J507" s="404"/>
      <c r="K507" s="406"/>
      <c r="L507" s="123"/>
      <c r="M507" s="402" t="str">
        <f t="shared" si="7"/>
        <v/>
      </c>
    </row>
    <row r="508" spans="1:13" ht="14.45" customHeight="1" x14ac:dyDescent="0.2">
      <c r="A508" s="407"/>
      <c r="B508" s="403"/>
      <c r="C508" s="404"/>
      <c r="D508" s="404"/>
      <c r="E508" s="405"/>
      <c r="F508" s="403"/>
      <c r="G508" s="404"/>
      <c r="H508" s="404"/>
      <c r="I508" s="404"/>
      <c r="J508" s="404"/>
      <c r="K508" s="406"/>
      <c r="L508" s="123"/>
      <c r="M508" s="402" t="str">
        <f t="shared" si="7"/>
        <v/>
      </c>
    </row>
    <row r="509" spans="1:13" ht="14.45" customHeight="1" x14ac:dyDescent="0.2">
      <c r="A509" s="407"/>
      <c r="B509" s="403"/>
      <c r="C509" s="404"/>
      <c r="D509" s="404"/>
      <c r="E509" s="405"/>
      <c r="F509" s="403"/>
      <c r="G509" s="404"/>
      <c r="H509" s="404"/>
      <c r="I509" s="404"/>
      <c r="J509" s="404"/>
      <c r="K509" s="406"/>
      <c r="L509" s="123"/>
      <c r="M509" s="402" t="str">
        <f t="shared" si="7"/>
        <v/>
      </c>
    </row>
    <row r="510" spans="1:13" ht="14.45" customHeight="1" x14ac:dyDescent="0.2">
      <c r="A510" s="407"/>
      <c r="B510" s="403"/>
      <c r="C510" s="404"/>
      <c r="D510" s="404"/>
      <c r="E510" s="405"/>
      <c r="F510" s="403"/>
      <c r="G510" s="404"/>
      <c r="H510" s="404"/>
      <c r="I510" s="404"/>
      <c r="J510" s="404"/>
      <c r="K510" s="406"/>
      <c r="L510" s="123"/>
      <c r="M510" s="402" t="str">
        <f t="shared" si="7"/>
        <v/>
      </c>
    </row>
    <row r="511" spans="1:13" ht="14.45" customHeight="1" x14ac:dyDescent="0.2">
      <c r="A511" s="407"/>
      <c r="B511" s="403"/>
      <c r="C511" s="404"/>
      <c r="D511" s="404"/>
      <c r="E511" s="405"/>
      <c r="F511" s="403"/>
      <c r="G511" s="404"/>
      <c r="H511" s="404"/>
      <c r="I511" s="404"/>
      <c r="J511" s="404"/>
      <c r="K511" s="406"/>
      <c r="L511" s="123"/>
      <c r="M511" s="402" t="str">
        <f t="shared" si="7"/>
        <v/>
      </c>
    </row>
    <row r="512" spans="1:13" ht="14.45" customHeight="1" x14ac:dyDescent="0.2">
      <c r="A512" s="407"/>
      <c r="B512" s="403"/>
      <c r="C512" s="404"/>
      <c r="D512" s="404"/>
      <c r="E512" s="405"/>
      <c r="F512" s="403"/>
      <c r="G512" s="404"/>
      <c r="H512" s="404"/>
      <c r="I512" s="404"/>
      <c r="J512" s="404"/>
      <c r="K512" s="406"/>
      <c r="L512" s="123"/>
      <c r="M512" s="402" t="str">
        <f t="shared" si="7"/>
        <v/>
      </c>
    </row>
    <row r="513" spans="1:13" ht="14.45" customHeight="1" x14ac:dyDescent="0.2">
      <c r="A513" s="407"/>
      <c r="B513" s="403"/>
      <c r="C513" s="404"/>
      <c r="D513" s="404"/>
      <c r="E513" s="405"/>
      <c r="F513" s="403"/>
      <c r="G513" s="404"/>
      <c r="H513" s="404"/>
      <c r="I513" s="404"/>
      <c r="J513" s="404"/>
      <c r="K513" s="406"/>
      <c r="L513" s="123"/>
      <c r="M513" s="402" t="str">
        <f t="shared" si="7"/>
        <v/>
      </c>
    </row>
    <row r="514" spans="1:13" ht="14.45" customHeight="1" x14ac:dyDescent="0.2">
      <c r="A514" s="407"/>
      <c r="B514" s="403"/>
      <c r="C514" s="404"/>
      <c r="D514" s="404"/>
      <c r="E514" s="405"/>
      <c r="F514" s="403"/>
      <c r="G514" s="404"/>
      <c r="H514" s="404"/>
      <c r="I514" s="404"/>
      <c r="J514" s="404"/>
      <c r="K514" s="406"/>
      <c r="L514" s="123"/>
      <c r="M514" s="402" t="str">
        <f t="shared" si="7"/>
        <v/>
      </c>
    </row>
    <row r="515" spans="1:13" ht="14.45" customHeight="1" x14ac:dyDescent="0.2">
      <c r="A515" s="407"/>
      <c r="B515" s="403"/>
      <c r="C515" s="404"/>
      <c r="D515" s="404"/>
      <c r="E515" s="405"/>
      <c r="F515" s="403"/>
      <c r="G515" s="404"/>
      <c r="H515" s="404"/>
      <c r="I515" s="404"/>
      <c r="J515" s="404"/>
      <c r="K515" s="406"/>
      <c r="L515" s="123"/>
      <c r="M515" s="402" t="str">
        <f t="shared" si="7"/>
        <v/>
      </c>
    </row>
    <row r="516" spans="1:13" ht="14.45" customHeight="1" x14ac:dyDescent="0.2">
      <c r="A516" s="407"/>
      <c r="B516" s="403"/>
      <c r="C516" s="404"/>
      <c r="D516" s="404"/>
      <c r="E516" s="405"/>
      <c r="F516" s="403"/>
      <c r="G516" s="404"/>
      <c r="H516" s="404"/>
      <c r="I516" s="404"/>
      <c r="J516" s="404"/>
      <c r="K516" s="406"/>
      <c r="L516" s="123"/>
      <c r="M516" s="402" t="str">
        <f t="shared" si="7"/>
        <v/>
      </c>
    </row>
    <row r="517" spans="1:13" ht="14.45" customHeight="1" x14ac:dyDescent="0.2">
      <c r="A517" s="407"/>
      <c r="B517" s="403"/>
      <c r="C517" s="404"/>
      <c r="D517" s="404"/>
      <c r="E517" s="405"/>
      <c r="F517" s="403"/>
      <c r="G517" s="404"/>
      <c r="H517" s="404"/>
      <c r="I517" s="404"/>
      <c r="J517" s="404"/>
      <c r="K517" s="406"/>
      <c r="L517" s="123"/>
      <c r="M517" s="402" t="str">
        <f t="shared" si="7"/>
        <v/>
      </c>
    </row>
    <row r="518" spans="1:13" ht="14.45" customHeight="1" x14ac:dyDescent="0.2">
      <c r="A518" s="407"/>
      <c r="B518" s="403"/>
      <c r="C518" s="404"/>
      <c r="D518" s="404"/>
      <c r="E518" s="405"/>
      <c r="F518" s="403"/>
      <c r="G518" s="404"/>
      <c r="H518" s="404"/>
      <c r="I518" s="404"/>
      <c r="J518" s="404"/>
      <c r="K518" s="406"/>
      <c r="L518" s="123"/>
      <c r="M518" s="402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07"/>
      <c r="B519" s="403"/>
      <c r="C519" s="404"/>
      <c r="D519" s="404"/>
      <c r="E519" s="405"/>
      <c r="F519" s="403"/>
      <c r="G519" s="404"/>
      <c r="H519" s="404"/>
      <c r="I519" s="404"/>
      <c r="J519" s="404"/>
      <c r="K519" s="406"/>
      <c r="L519" s="123"/>
      <c r="M519" s="402" t="str">
        <f t="shared" si="8"/>
        <v/>
      </c>
    </row>
    <row r="520" spans="1:13" ht="14.45" customHeight="1" x14ac:dyDescent="0.2">
      <c r="A520" s="407"/>
      <c r="B520" s="403"/>
      <c r="C520" s="404"/>
      <c r="D520" s="404"/>
      <c r="E520" s="405"/>
      <c r="F520" s="403"/>
      <c r="G520" s="404"/>
      <c r="H520" s="404"/>
      <c r="I520" s="404"/>
      <c r="J520" s="404"/>
      <c r="K520" s="406"/>
      <c r="L520" s="123"/>
      <c r="M520" s="402" t="str">
        <f t="shared" si="8"/>
        <v/>
      </c>
    </row>
    <row r="521" spans="1:13" ht="14.45" customHeight="1" x14ac:dyDescent="0.2">
      <c r="A521" s="407"/>
      <c r="B521" s="403"/>
      <c r="C521" s="404"/>
      <c r="D521" s="404"/>
      <c r="E521" s="405"/>
      <c r="F521" s="403"/>
      <c r="G521" s="404"/>
      <c r="H521" s="404"/>
      <c r="I521" s="404"/>
      <c r="J521" s="404"/>
      <c r="K521" s="406"/>
      <c r="L521" s="123"/>
      <c r="M521" s="402" t="str">
        <f t="shared" si="8"/>
        <v/>
      </c>
    </row>
    <row r="522" spans="1:13" ht="14.45" customHeight="1" x14ac:dyDescent="0.2">
      <c r="A522" s="407"/>
      <c r="B522" s="403"/>
      <c r="C522" s="404"/>
      <c r="D522" s="404"/>
      <c r="E522" s="405"/>
      <c r="F522" s="403"/>
      <c r="G522" s="404"/>
      <c r="H522" s="404"/>
      <c r="I522" s="404"/>
      <c r="J522" s="404"/>
      <c r="K522" s="406"/>
      <c r="L522" s="123"/>
      <c r="M522" s="402" t="str">
        <f t="shared" si="8"/>
        <v/>
      </c>
    </row>
    <row r="523" spans="1:13" ht="14.45" customHeight="1" x14ac:dyDescent="0.2">
      <c r="A523" s="407"/>
      <c r="B523" s="403"/>
      <c r="C523" s="404"/>
      <c r="D523" s="404"/>
      <c r="E523" s="405"/>
      <c r="F523" s="403"/>
      <c r="G523" s="404"/>
      <c r="H523" s="404"/>
      <c r="I523" s="404"/>
      <c r="J523" s="404"/>
      <c r="K523" s="406"/>
      <c r="L523" s="123"/>
      <c r="M523" s="402" t="str">
        <f t="shared" si="8"/>
        <v/>
      </c>
    </row>
    <row r="524" spans="1:13" ht="14.45" customHeight="1" x14ac:dyDescent="0.2">
      <c r="A524" s="407"/>
      <c r="B524" s="403"/>
      <c r="C524" s="404"/>
      <c r="D524" s="404"/>
      <c r="E524" s="405"/>
      <c r="F524" s="403"/>
      <c r="G524" s="404"/>
      <c r="H524" s="404"/>
      <c r="I524" s="404"/>
      <c r="J524" s="404"/>
      <c r="K524" s="406"/>
      <c r="L524" s="123"/>
      <c r="M524" s="402" t="str">
        <f t="shared" si="8"/>
        <v/>
      </c>
    </row>
    <row r="525" spans="1:13" ht="14.45" customHeight="1" x14ac:dyDescent="0.2">
      <c r="A525" s="407"/>
      <c r="B525" s="403"/>
      <c r="C525" s="404"/>
      <c r="D525" s="404"/>
      <c r="E525" s="405"/>
      <c r="F525" s="403"/>
      <c r="G525" s="404"/>
      <c r="H525" s="404"/>
      <c r="I525" s="404"/>
      <c r="J525" s="404"/>
      <c r="K525" s="406"/>
      <c r="L525" s="123"/>
      <c r="M525" s="402" t="str">
        <f t="shared" si="8"/>
        <v/>
      </c>
    </row>
    <row r="526" spans="1:13" ht="14.45" customHeight="1" x14ac:dyDescent="0.2">
      <c r="A526" s="407"/>
      <c r="B526" s="403"/>
      <c r="C526" s="404"/>
      <c r="D526" s="404"/>
      <c r="E526" s="405"/>
      <c r="F526" s="403"/>
      <c r="G526" s="404"/>
      <c r="H526" s="404"/>
      <c r="I526" s="404"/>
      <c r="J526" s="404"/>
      <c r="K526" s="406"/>
      <c r="L526" s="123"/>
      <c r="M526" s="402" t="str">
        <f t="shared" si="8"/>
        <v/>
      </c>
    </row>
    <row r="527" spans="1:13" ht="14.45" customHeight="1" x14ac:dyDescent="0.2">
      <c r="A527" s="407"/>
      <c r="B527" s="403"/>
      <c r="C527" s="404"/>
      <c r="D527" s="404"/>
      <c r="E527" s="405"/>
      <c r="F527" s="403"/>
      <c r="G527" s="404"/>
      <c r="H527" s="404"/>
      <c r="I527" s="404"/>
      <c r="J527" s="404"/>
      <c r="K527" s="406"/>
      <c r="L527" s="123"/>
      <c r="M527" s="402" t="str">
        <f t="shared" si="8"/>
        <v/>
      </c>
    </row>
    <row r="528" spans="1:13" ht="14.45" customHeight="1" x14ac:dyDescent="0.2">
      <c r="A528" s="407"/>
      <c r="B528" s="403"/>
      <c r="C528" s="404"/>
      <c r="D528" s="404"/>
      <c r="E528" s="405"/>
      <c r="F528" s="403"/>
      <c r="G528" s="404"/>
      <c r="H528" s="404"/>
      <c r="I528" s="404"/>
      <c r="J528" s="404"/>
      <c r="K528" s="406"/>
      <c r="L528" s="123"/>
      <c r="M528" s="402" t="str">
        <f t="shared" si="8"/>
        <v/>
      </c>
    </row>
    <row r="529" spans="1:13" ht="14.45" customHeight="1" x14ac:dyDescent="0.2">
      <c r="A529" s="407"/>
      <c r="B529" s="403"/>
      <c r="C529" s="404"/>
      <c r="D529" s="404"/>
      <c r="E529" s="405"/>
      <c r="F529" s="403"/>
      <c r="G529" s="404"/>
      <c r="H529" s="404"/>
      <c r="I529" s="404"/>
      <c r="J529" s="404"/>
      <c r="K529" s="406"/>
      <c r="L529" s="123"/>
      <c r="M529" s="402" t="str">
        <f t="shared" si="8"/>
        <v/>
      </c>
    </row>
    <row r="530" spans="1:13" ht="14.45" customHeight="1" x14ac:dyDescent="0.2">
      <c r="A530" s="407"/>
      <c r="B530" s="403"/>
      <c r="C530" s="404"/>
      <c r="D530" s="404"/>
      <c r="E530" s="405"/>
      <c r="F530" s="403"/>
      <c r="G530" s="404"/>
      <c r="H530" s="404"/>
      <c r="I530" s="404"/>
      <c r="J530" s="404"/>
      <c r="K530" s="406"/>
      <c r="L530" s="123"/>
      <c r="M530" s="402" t="str">
        <f t="shared" si="8"/>
        <v/>
      </c>
    </row>
    <row r="531" spans="1:13" ht="14.45" customHeight="1" x14ac:dyDescent="0.2">
      <c r="A531" s="407"/>
      <c r="B531" s="403"/>
      <c r="C531" s="404"/>
      <c r="D531" s="404"/>
      <c r="E531" s="405"/>
      <c r="F531" s="403"/>
      <c r="G531" s="404"/>
      <c r="H531" s="404"/>
      <c r="I531" s="404"/>
      <c r="J531" s="404"/>
      <c r="K531" s="406"/>
      <c r="L531" s="123"/>
      <c r="M531" s="402" t="str">
        <f t="shared" si="8"/>
        <v/>
      </c>
    </row>
    <row r="532" spans="1:13" ht="14.45" customHeight="1" x14ac:dyDescent="0.2">
      <c r="A532" s="407"/>
      <c r="B532" s="403"/>
      <c r="C532" s="404"/>
      <c r="D532" s="404"/>
      <c r="E532" s="405"/>
      <c r="F532" s="403"/>
      <c r="G532" s="404"/>
      <c r="H532" s="404"/>
      <c r="I532" s="404"/>
      <c r="J532" s="404"/>
      <c r="K532" s="406"/>
      <c r="L532" s="123"/>
      <c r="M532" s="402" t="str">
        <f t="shared" si="8"/>
        <v/>
      </c>
    </row>
    <row r="533" spans="1:13" ht="14.45" customHeight="1" x14ac:dyDescent="0.2">
      <c r="A533" s="407"/>
      <c r="B533" s="403"/>
      <c r="C533" s="404"/>
      <c r="D533" s="404"/>
      <c r="E533" s="405"/>
      <c r="F533" s="403"/>
      <c r="G533" s="404"/>
      <c r="H533" s="404"/>
      <c r="I533" s="404"/>
      <c r="J533" s="404"/>
      <c r="K533" s="406"/>
      <c r="L533" s="123"/>
      <c r="M533" s="402" t="str">
        <f t="shared" si="8"/>
        <v/>
      </c>
    </row>
    <row r="534" spans="1:13" ht="14.45" customHeight="1" x14ac:dyDescent="0.2">
      <c r="A534" s="407"/>
      <c r="B534" s="403"/>
      <c r="C534" s="404"/>
      <c r="D534" s="404"/>
      <c r="E534" s="405"/>
      <c r="F534" s="403"/>
      <c r="G534" s="404"/>
      <c r="H534" s="404"/>
      <c r="I534" s="404"/>
      <c r="J534" s="404"/>
      <c r="K534" s="406"/>
      <c r="L534" s="123"/>
      <c r="M534" s="402" t="str">
        <f t="shared" si="8"/>
        <v/>
      </c>
    </row>
    <row r="535" spans="1:13" ht="14.45" customHeight="1" x14ac:dyDescent="0.2">
      <c r="A535" s="407"/>
      <c r="B535" s="403"/>
      <c r="C535" s="404"/>
      <c r="D535" s="404"/>
      <c r="E535" s="405"/>
      <c r="F535" s="403"/>
      <c r="G535" s="404"/>
      <c r="H535" s="404"/>
      <c r="I535" s="404"/>
      <c r="J535" s="404"/>
      <c r="K535" s="406"/>
      <c r="L535" s="123"/>
      <c r="M535" s="402" t="str">
        <f t="shared" si="8"/>
        <v/>
      </c>
    </row>
    <row r="536" spans="1:13" ht="14.45" customHeight="1" x14ac:dyDescent="0.2">
      <c r="A536" s="407"/>
      <c r="B536" s="403"/>
      <c r="C536" s="404"/>
      <c r="D536" s="404"/>
      <c r="E536" s="405"/>
      <c r="F536" s="403"/>
      <c r="G536" s="404"/>
      <c r="H536" s="404"/>
      <c r="I536" s="404"/>
      <c r="J536" s="404"/>
      <c r="K536" s="406"/>
      <c r="L536" s="123"/>
      <c r="M536" s="402" t="str">
        <f t="shared" si="8"/>
        <v/>
      </c>
    </row>
    <row r="537" spans="1:13" ht="14.45" customHeight="1" x14ac:dyDescent="0.2">
      <c r="A537" s="407"/>
      <c r="B537" s="403"/>
      <c r="C537" s="404"/>
      <c r="D537" s="404"/>
      <c r="E537" s="405"/>
      <c r="F537" s="403"/>
      <c r="G537" s="404"/>
      <c r="H537" s="404"/>
      <c r="I537" s="404"/>
      <c r="J537" s="404"/>
      <c r="K537" s="406"/>
      <c r="L537" s="123"/>
      <c r="M537" s="402" t="str">
        <f t="shared" si="8"/>
        <v/>
      </c>
    </row>
    <row r="538" spans="1:13" ht="14.45" customHeight="1" x14ac:dyDescent="0.2">
      <c r="A538" s="407"/>
      <c r="B538" s="403"/>
      <c r="C538" s="404"/>
      <c r="D538" s="404"/>
      <c r="E538" s="405"/>
      <c r="F538" s="403"/>
      <c r="G538" s="404"/>
      <c r="H538" s="404"/>
      <c r="I538" s="404"/>
      <c r="J538" s="404"/>
      <c r="K538" s="406"/>
      <c r="L538" s="123"/>
      <c r="M538" s="402" t="str">
        <f t="shared" si="8"/>
        <v/>
      </c>
    </row>
    <row r="539" spans="1:13" ht="14.45" customHeight="1" x14ac:dyDescent="0.2">
      <c r="A539" s="407"/>
      <c r="B539" s="403"/>
      <c r="C539" s="404"/>
      <c r="D539" s="404"/>
      <c r="E539" s="405"/>
      <c r="F539" s="403"/>
      <c r="G539" s="404"/>
      <c r="H539" s="404"/>
      <c r="I539" s="404"/>
      <c r="J539" s="404"/>
      <c r="K539" s="406"/>
      <c r="L539" s="123"/>
      <c r="M539" s="402" t="str">
        <f t="shared" si="8"/>
        <v/>
      </c>
    </row>
    <row r="540" spans="1:13" ht="14.45" customHeight="1" x14ac:dyDescent="0.2">
      <c r="A540" s="407"/>
      <c r="B540" s="403"/>
      <c r="C540" s="404"/>
      <c r="D540" s="404"/>
      <c r="E540" s="405"/>
      <c r="F540" s="403"/>
      <c r="G540" s="404"/>
      <c r="H540" s="404"/>
      <c r="I540" s="404"/>
      <c r="J540" s="404"/>
      <c r="K540" s="406"/>
      <c r="L540" s="123"/>
      <c r="M540" s="402" t="str">
        <f t="shared" si="8"/>
        <v/>
      </c>
    </row>
    <row r="541" spans="1:13" ht="14.45" customHeight="1" x14ac:dyDescent="0.2">
      <c r="A541" s="407"/>
      <c r="B541" s="403"/>
      <c r="C541" s="404"/>
      <c r="D541" s="404"/>
      <c r="E541" s="405"/>
      <c r="F541" s="403"/>
      <c r="G541" s="404"/>
      <c r="H541" s="404"/>
      <c r="I541" s="404"/>
      <c r="J541" s="404"/>
      <c r="K541" s="406"/>
      <c r="L541" s="123"/>
      <c r="M541" s="402" t="str">
        <f t="shared" si="8"/>
        <v/>
      </c>
    </row>
    <row r="542" spans="1:13" ht="14.45" customHeight="1" x14ac:dyDescent="0.2">
      <c r="A542" s="407"/>
      <c r="B542" s="403"/>
      <c r="C542" s="404"/>
      <c r="D542" s="404"/>
      <c r="E542" s="405"/>
      <c r="F542" s="403"/>
      <c r="G542" s="404"/>
      <c r="H542" s="404"/>
      <c r="I542" s="404"/>
      <c r="J542" s="404"/>
      <c r="K542" s="406"/>
      <c r="L542" s="123"/>
      <c r="M542" s="402" t="str">
        <f t="shared" si="8"/>
        <v/>
      </c>
    </row>
    <row r="543" spans="1:13" ht="14.45" customHeight="1" x14ac:dyDescent="0.2">
      <c r="A543" s="407"/>
      <c r="B543" s="403"/>
      <c r="C543" s="404"/>
      <c r="D543" s="404"/>
      <c r="E543" s="405"/>
      <c r="F543" s="403"/>
      <c r="G543" s="404"/>
      <c r="H543" s="404"/>
      <c r="I543" s="404"/>
      <c r="J543" s="404"/>
      <c r="K543" s="406"/>
      <c r="L543" s="123"/>
      <c r="M543" s="402" t="str">
        <f t="shared" si="8"/>
        <v/>
      </c>
    </row>
    <row r="544" spans="1:13" ht="14.45" customHeight="1" x14ac:dyDescent="0.2">
      <c r="A544" s="407"/>
      <c r="B544" s="403"/>
      <c r="C544" s="404"/>
      <c r="D544" s="404"/>
      <c r="E544" s="405"/>
      <c r="F544" s="403"/>
      <c r="G544" s="404"/>
      <c r="H544" s="404"/>
      <c r="I544" s="404"/>
      <c r="J544" s="404"/>
      <c r="K544" s="406"/>
      <c r="L544" s="123"/>
      <c r="M544" s="402" t="str">
        <f t="shared" si="8"/>
        <v/>
      </c>
    </row>
    <row r="545" spans="1:13" ht="14.45" customHeight="1" x14ac:dyDescent="0.2">
      <c r="A545" s="407"/>
      <c r="B545" s="403"/>
      <c r="C545" s="404"/>
      <c r="D545" s="404"/>
      <c r="E545" s="405"/>
      <c r="F545" s="403"/>
      <c r="G545" s="404"/>
      <c r="H545" s="404"/>
      <c r="I545" s="404"/>
      <c r="J545" s="404"/>
      <c r="K545" s="406"/>
      <c r="L545" s="123"/>
      <c r="M545" s="402" t="str">
        <f t="shared" si="8"/>
        <v/>
      </c>
    </row>
    <row r="546" spans="1:13" ht="14.45" customHeight="1" x14ac:dyDescent="0.2">
      <c r="A546" s="407"/>
      <c r="B546" s="403"/>
      <c r="C546" s="404"/>
      <c r="D546" s="404"/>
      <c r="E546" s="405"/>
      <c r="F546" s="403"/>
      <c r="G546" s="404"/>
      <c r="H546" s="404"/>
      <c r="I546" s="404"/>
      <c r="J546" s="404"/>
      <c r="K546" s="406"/>
      <c r="L546" s="123"/>
      <c r="M546" s="402" t="str">
        <f t="shared" si="8"/>
        <v/>
      </c>
    </row>
    <row r="547" spans="1:13" ht="14.45" customHeight="1" x14ac:dyDescent="0.2">
      <c r="A547" s="407"/>
      <c r="B547" s="403"/>
      <c r="C547" s="404"/>
      <c r="D547" s="404"/>
      <c r="E547" s="405"/>
      <c r="F547" s="403"/>
      <c r="G547" s="404"/>
      <c r="H547" s="404"/>
      <c r="I547" s="404"/>
      <c r="J547" s="404"/>
      <c r="K547" s="406"/>
      <c r="L547" s="123"/>
      <c r="M547" s="402" t="str">
        <f t="shared" si="8"/>
        <v/>
      </c>
    </row>
    <row r="548" spans="1:13" ht="14.45" customHeight="1" x14ac:dyDescent="0.2">
      <c r="A548" s="407"/>
      <c r="B548" s="403"/>
      <c r="C548" s="404"/>
      <c r="D548" s="404"/>
      <c r="E548" s="405"/>
      <c r="F548" s="403"/>
      <c r="G548" s="404"/>
      <c r="H548" s="404"/>
      <c r="I548" s="404"/>
      <c r="J548" s="404"/>
      <c r="K548" s="406"/>
      <c r="L548" s="123"/>
      <c r="M548" s="402" t="str">
        <f t="shared" si="8"/>
        <v/>
      </c>
    </row>
    <row r="549" spans="1:13" ht="14.45" customHeight="1" x14ac:dyDescent="0.2">
      <c r="A549" s="407"/>
      <c r="B549" s="403"/>
      <c r="C549" s="404"/>
      <c r="D549" s="404"/>
      <c r="E549" s="405"/>
      <c r="F549" s="403"/>
      <c r="G549" s="404"/>
      <c r="H549" s="404"/>
      <c r="I549" s="404"/>
      <c r="J549" s="404"/>
      <c r="K549" s="406"/>
      <c r="L549" s="123"/>
      <c r="M549" s="402" t="str">
        <f t="shared" si="8"/>
        <v/>
      </c>
    </row>
    <row r="550" spans="1:13" ht="14.45" customHeight="1" x14ac:dyDescent="0.2">
      <c r="A550" s="407"/>
      <c r="B550" s="403"/>
      <c r="C550" s="404"/>
      <c r="D550" s="404"/>
      <c r="E550" s="405"/>
      <c r="F550" s="403"/>
      <c r="G550" s="404"/>
      <c r="H550" s="404"/>
      <c r="I550" s="404"/>
      <c r="J550" s="404"/>
      <c r="K550" s="406"/>
      <c r="L550" s="123"/>
      <c r="M550" s="402" t="str">
        <f t="shared" si="8"/>
        <v/>
      </c>
    </row>
    <row r="551" spans="1:13" ht="14.45" customHeight="1" x14ac:dyDescent="0.2">
      <c r="A551" s="407"/>
      <c r="B551" s="403"/>
      <c r="C551" s="404"/>
      <c r="D551" s="404"/>
      <c r="E551" s="405"/>
      <c r="F551" s="403"/>
      <c r="G551" s="404"/>
      <c r="H551" s="404"/>
      <c r="I551" s="404"/>
      <c r="J551" s="404"/>
      <c r="K551" s="406"/>
      <c r="L551" s="123"/>
      <c r="M551" s="402" t="str">
        <f t="shared" si="8"/>
        <v/>
      </c>
    </row>
    <row r="552" spans="1:13" ht="14.45" customHeight="1" x14ac:dyDescent="0.2">
      <c r="A552" s="407"/>
      <c r="B552" s="403"/>
      <c r="C552" s="404"/>
      <c r="D552" s="404"/>
      <c r="E552" s="405"/>
      <c r="F552" s="403"/>
      <c r="G552" s="404"/>
      <c r="H552" s="404"/>
      <c r="I552" s="404"/>
      <c r="J552" s="404"/>
      <c r="K552" s="406"/>
      <c r="L552" s="123"/>
      <c r="M552" s="402" t="str">
        <f t="shared" si="8"/>
        <v/>
      </c>
    </row>
    <row r="553" spans="1:13" ht="14.45" customHeight="1" x14ac:dyDescent="0.2">
      <c r="A553" s="407"/>
      <c r="B553" s="403"/>
      <c r="C553" s="404"/>
      <c r="D553" s="404"/>
      <c r="E553" s="405"/>
      <c r="F553" s="403"/>
      <c r="G553" s="404"/>
      <c r="H553" s="404"/>
      <c r="I553" s="404"/>
      <c r="J553" s="404"/>
      <c r="K553" s="406"/>
      <c r="L553" s="123"/>
      <c r="M553" s="402" t="str">
        <f t="shared" si="8"/>
        <v/>
      </c>
    </row>
    <row r="554" spans="1:13" ht="14.45" customHeight="1" x14ac:dyDescent="0.2">
      <c r="A554" s="407"/>
      <c r="B554" s="403"/>
      <c r="C554" s="404"/>
      <c r="D554" s="404"/>
      <c r="E554" s="405"/>
      <c r="F554" s="403"/>
      <c r="G554" s="404"/>
      <c r="H554" s="404"/>
      <c r="I554" s="404"/>
      <c r="J554" s="404"/>
      <c r="K554" s="406"/>
      <c r="L554" s="123"/>
      <c r="M554" s="402" t="str">
        <f t="shared" si="8"/>
        <v/>
      </c>
    </row>
    <row r="555" spans="1:13" ht="14.45" customHeight="1" x14ac:dyDescent="0.2">
      <c r="A555" s="407"/>
      <c r="B555" s="403"/>
      <c r="C555" s="404"/>
      <c r="D555" s="404"/>
      <c r="E555" s="405"/>
      <c r="F555" s="403"/>
      <c r="G555" s="404"/>
      <c r="H555" s="404"/>
      <c r="I555" s="404"/>
      <c r="J555" s="404"/>
      <c r="K555" s="406"/>
      <c r="L555" s="123"/>
      <c r="M555" s="402" t="str">
        <f t="shared" si="8"/>
        <v/>
      </c>
    </row>
    <row r="556" spans="1:13" ht="14.45" customHeight="1" x14ac:dyDescent="0.2">
      <c r="A556" s="407"/>
      <c r="B556" s="403"/>
      <c r="C556" s="404"/>
      <c r="D556" s="404"/>
      <c r="E556" s="405"/>
      <c r="F556" s="403"/>
      <c r="G556" s="404"/>
      <c r="H556" s="404"/>
      <c r="I556" s="404"/>
      <c r="J556" s="404"/>
      <c r="K556" s="406"/>
      <c r="L556" s="123"/>
      <c r="M556" s="402" t="str">
        <f t="shared" si="8"/>
        <v/>
      </c>
    </row>
    <row r="557" spans="1:13" ht="14.45" customHeight="1" x14ac:dyDescent="0.2">
      <c r="A557" s="407"/>
      <c r="B557" s="403"/>
      <c r="C557" s="404"/>
      <c r="D557" s="404"/>
      <c r="E557" s="405"/>
      <c r="F557" s="403"/>
      <c r="G557" s="404"/>
      <c r="H557" s="404"/>
      <c r="I557" s="404"/>
      <c r="J557" s="404"/>
      <c r="K557" s="406"/>
      <c r="L557" s="123"/>
      <c r="M557" s="402" t="str">
        <f t="shared" si="8"/>
        <v/>
      </c>
    </row>
    <row r="558" spans="1:13" ht="14.45" customHeight="1" x14ac:dyDescent="0.2">
      <c r="A558" s="407"/>
      <c r="B558" s="403"/>
      <c r="C558" s="404"/>
      <c r="D558" s="404"/>
      <c r="E558" s="405"/>
      <c r="F558" s="403"/>
      <c r="G558" s="404"/>
      <c r="H558" s="404"/>
      <c r="I558" s="404"/>
      <c r="J558" s="404"/>
      <c r="K558" s="406"/>
      <c r="L558" s="123"/>
      <c r="M558" s="402" t="str">
        <f t="shared" si="8"/>
        <v/>
      </c>
    </row>
    <row r="559" spans="1:13" ht="14.45" customHeight="1" x14ac:dyDescent="0.2">
      <c r="A559" s="407"/>
      <c r="B559" s="403"/>
      <c r="C559" s="404"/>
      <c r="D559" s="404"/>
      <c r="E559" s="405"/>
      <c r="F559" s="403"/>
      <c r="G559" s="404"/>
      <c r="H559" s="404"/>
      <c r="I559" s="404"/>
      <c r="J559" s="404"/>
      <c r="K559" s="406"/>
      <c r="L559" s="123"/>
      <c r="M559" s="402" t="str">
        <f t="shared" si="8"/>
        <v/>
      </c>
    </row>
    <row r="560" spans="1:13" ht="14.45" customHeight="1" x14ac:dyDescent="0.2">
      <c r="A560" s="407"/>
      <c r="B560" s="403"/>
      <c r="C560" s="404"/>
      <c r="D560" s="404"/>
      <c r="E560" s="405"/>
      <c r="F560" s="403"/>
      <c r="G560" s="404"/>
      <c r="H560" s="404"/>
      <c r="I560" s="404"/>
      <c r="J560" s="404"/>
      <c r="K560" s="406"/>
      <c r="L560" s="123"/>
      <c r="M560" s="402" t="str">
        <f t="shared" si="8"/>
        <v/>
      </c>
    </row>
    <row r="561" spans="1:13" ht="14.45" customHeight="1" x14ac:dyDescent="0.2">
      <c r="A561" s="407"/>
      <c r="B561" s="403"/>
      <c r="C561" s="404"/>
      <c r="D561" s="404"/>
      <c r="E561" s="405"/>
      <c r="F561" s="403"/>
      <c r="G561" s="404"/>
      <c r="H561" s="404"/>
      <c r="I561" s="404"/>
      <c r="J561" s="404"/>
      <c r="K561" s="406"/>
      <c r="L561" s="123"/>
      <c r="M561" s="402" t="str">
        <f t="shared" si="8"/>
        <v/>
      </c>
    </row>
    <row r="562" spans="1:13" ht="14.45" customHeight="1" x14ac:dyDescent="0.2">
      <c r="A562" s="407"/>
      <c r="B562" s="403"/>
      <c r="C562" s="404"/>
      <c r="D562" s="404"/>
      <c r="E562" s="405"/>
      <c r="F562" s="403"/>
      <c r="G562" s="404"/>
      <c r="H562" s="404"/>
      <c r="I562" s="404"/>
      <c r="J562" s="404"/>
      <c r="K562" s="406"/>
      <c r="L562" s="123"/>
      <c r="M562" s="402" t="str">
        <f t="shared" si="8"/>
        <v/>
      </c>
    </row>
    <row r="563" spans="1:13" ht="14.45" customHeight="1" x14ac:dyDescent="0.2">
      <c r="A563" s="407"/>
      <c r="B563" s="403"/>
      <c r="C563" s="404"/>
      <c r="D563" s="404"/>
      <c r="E563" s="405"/>
      <c r="F563" s="403"/>
      <c r="G563" s="404"/>
      <c r="H563" s="404"/>
      <c r="I563" s="404"/>
      <c r="J563" s="404"/>
      <c r="K563" s="406"/>
      <c r="L563" s="123"/>
      <c r="M563" s="402" t="str">
        <f t="shared" si="8"/>
        <v/>
      </c>
    </row>
    <row r="564" spans="1:13" ht="14.45" customHeight="1" x14ac:dyDescent="0.2">
      <c r="A564" s="407"/>
      <c r="B564" s="403"/>
      <c r="C564" s="404"/>
      <c r="D564" s="404"/>
      <c r="E564" s="405"/>
      <c r="F564" s="403"/>
      <c r="G564" s="404"/>
      <c r="H564" s="404"/>
      <c r="I564" s="404"/>
      <c r="J564" s="404"/>
      <c r="K564" s="406"/>
      <c r="L564" s="123"/>
      <c r="M564" s="402" t="str">
        <f t="shared" si="8"/>
        <v/>
      </c>
    </row>
    <row r="565" spans="1:13" ht="14.45" customHeight="1" x14ac:dyDescent="0.2">
      <c r="A565" s="407"/>
      <c r="B565" s="403"/>
      <c r="C565" s="404"/>
      <c r="D565" s="404"/>
      <c r="E565" s="405"/>
      <c r="F565" s="403"/>
      <c r="G565" s="404"/>
      <c r="H565" s="404"/>
      <c r="I565" s="404"/>
      <c r="J565" s="404"/>
      <c r="K565" s="406"/>
      <c r="L565" s="123"/>
      <c r="M565" s="402" t="str">
        <f t="shared" si="8"/>
        <v/>
      </c>
    </row>
    <row r="566" spans="1:13" ht="14.45" customHeight="1" x14ac:dyDescent="0.2">
      <c r="A566" s="407"/>
      <c r="B566" s="403"/>
      <c r="C566" s="404"/>
      <c r="D566" s="404"/>
      <c r="E566" s="405"/>
      <c r="F566" s="403"/>
      <c r="G566" s="404"/>
      <c r="H566" s="404"/>
      <c r="I566" s="404"/>
      <c r="J566" s="404"/>
      <c r="K566" s="406"/>
      <c r="L566" s="123"/>
      <c r="M566" s="402" t="str">
        <f t="shared" si="8"/>
        <v/>
      </c>
    </row>
    <row r="567" spans="1:13" ht="14.45" customHeight="1" x14ac:dyDescent="0.2">
      <c r="A567" s="407"/>
      <c r="B567" s="403"/>
      <c r="C567" s="404"/>
      <c r="D567" s="404"/>
      <c r="E567" s="405"/>
      <c r="F567" s="403"/>
      <c r="G567" s="404"/>
      <c r="H567" s="404"/>
      <c r="I567" s="404"/>
      <c r="J567" s="404"/>
      <c r="K567" s="406"/>
      <c r="L567" s="123"/>
      <c r="M567" s="402" t="str">
        <f t="shared" si="8"/>
        <v/>
      </c>
    </row>
    <row r="568" spans="1:13" ht="14.45" customHeight="1" x14ac:dyDescent="0.2">
      <c r="A568" s="407"/>
      <c r="B568" s="403"/>
      <c r="C568" s="404"/>
      <c r="D568" s="404"/>
      <c r="E568" s="405"/>
      <c r="F568" s="403"/>
      <c r="G568" s="404"/>
      <c r="H568" s="404"/>
      <c r="I568" s="404"/>
      <c r="J568" s="404"/>
      <c r="K568" s="406"/>
      <c r="L568" s="123"/>
      <c r="M568" s="402" t="str">
        <f t="shared" si="8"/>
        <v/>
      </c>
    </row>
    <row r="569" spans="1:13" ht="14.45" customHeight="1" x14ac:dyDescent="0.2">
      <c r="A569" s="407"/>
      <c r="B569" s="403"/>
      <c r="C569" s="404"/>
      <c r="D569" s="404"/>
      <c r="E569" s="405"/>
      <c r="F569" s="403"/>
      <c r="G569" s="404"/>
      <c r="H569" s="404"/>
      <c r="I569" s="404"/>
      <c r="J569" s="404"/>
      <c r="K569" s="406"/>
      <c r="L569" s="123"/>
      <c r="M569" s="402" t="str">
        <f t="shared" si="8"/>
        <v/>
      </c>
    </row>
    <row r="570" spans="1:13" ht="14.45" customHeight="1" x14ac:dyDescent="0.2">
      <c r="A570" s="407"/>
      <c r="B570" s="403"/>
      <c r="C570" s="404"/>
      <c r="D570" s="404"/>
      <c r="E570" s="405"/>
      <c r="F570" s="403"/>
      <c r="G570" s="404"/>
      <c r="H570" s="404"/>
      <c r="I570" s="404"/>
      <c r="J570" s="404"/>
      <c r="K570" s="406"/>
      <c r="L570" s="123"/>
      <c r="M570" s="402" t="str">
        <f t="shared" si="8"/>
        <v/>
      </c>
    </row>
    <row r="571" spans="1:13" ht="14.45" customHeight="1" x14ac:dyDescent="0.2">
      <c r="A571" s="407"/>
      <c r="B571" s="403"/>
      <c r="C571" s="404"/>
      <c r="D571" s="404"/>
      <c r="E571" s="405"/>
      <c r="F571" s="403"/>
      <c r="G571" s="404"/>
      <c r="H571" s="404"/>
      <c r="I571" s="404"/>
      <c r="J571" s="404"/>
      <c r="K571" s="406"/>
      <c r="L571" s="123"/>
      <c r="M571" s="402" t="str">
        <f t="shared" si="8"/>
        <v/>
      </c>
    </row>
    <row r="572" spans="1:13" ht="14.45" customHeight="1" x14ac:dyDescent="0.2">
      <c r="A572" s="407"/>
      <c r="B572" s="403"/>
      <c r="C572" s="404"/>
      <c r="D572" s="404"/>
      <c r="E572" s="405"/>
      <c r="F572" s="403"/>
      <c r="G572" s="404"/>
      <c r="H572" s="404"/>
      <c r="I572" s="404"/>
      <c r="J572" s="404"/>
      <c r="K572" s="406"/>
      <c r="L572" s="123"/>
      <c r="M572" s="402" t="str">
        <f t="shared" si="8"/>
        <v/>
      </c>
    </row>
    <row r="573" spans="1:13" ht="14.45" customHeight="1" x14ac:dyDescent="0.2">
      <c r="A573" s="407"/>
      <c r="B573" s="403"/>
      <c r="C573" s="404"/>
      <c r="D573" s="404"/>
      <c r="E573" s="405"/>
      <c r="F573" s="403"/>
      <c r="G573" s="404"/>
      <c r="H573" s="404"/>
      <c r="I573" s="404"/>
      <c r="J573" s="404"/>
      <c r="K573" s="406"/>
      <c r="L573" s="123"/>
      <c r="M573" s="402" t="str">
        <f t="shared" si="8"/>
        <v/>
      </c>
    </row>
    <row r="574" spans="1:13" ht="14.45" customHeight="1" x14ac:dyDescent="0.2">
      <c r="A574" s="407"/>
      <c r="B574" s="403"/>
      <c r="C574" s="404"/>
      <c r="D574" s="404"/>
      <c r="E574" s="405"/>
      <c r="F574" s="403"/>
      <c r="G574" s="404"/>
      <c r="H574" s="404"/>
      <c r="I574" s="404"/>
      <c r="J574" s="404"/>
      <c r="K574" s="406"/>
      <c r="L574" s="123"/>
      <c r="M574" s="402" t="str">
        <f t="shared" si="8"/>
        <v/>
      </c>
    </row>
    <row r="575" spans="1:13" ht="14.45" customHeight="1" x14ac:dyDescent="0.2">
      <c r="A575" s="407"/>
      <c r="B575" s="403"/>
      <c r="C575" s="404"/>
      <c r="D575" s="404"/>
      <c r="E575" s="405"/>
      <c r="F575" s="403"/>
      <c r="G575" s="404"/>
      <c r="H575" s="404"/>
      <c r="I575" s="404"/>
      <c r="J575" s="404"/>
      <c r="K575" s="406"/>
      <c r="L575" s="123"/>
      <c r="M575" s="402" t="str">
        <f t="shared" si="8"/>
        <v/>
      </c>
    </row>
    <row r="576" spans="1:13" ht="14.45" customHeight="1" x14ac:dyDescent="0.2">
      <c r="A576" s="407"/>
      <c r="B576" s="403"/>
      <c r="C576" s="404"/>
      <c r="D576" s="404"/>
      <c r="E576" s="405"/>
      <c r="F576" s="403"/>
      <c r="G576" s="404"/>
      <c r="H576" s="404"/>
      <c r="I576" s="404"/>
      <c r="J576" s="404"/>
      <c r="K576" s="406"/>
      <c r="L576" s="123"/>
      <c r="M576" s="402" t="str">
        <f t="shared" si="8"/>
        <v/>
      </c>
    </row>
    <row r="577" spans="1:13" ht="14.45" customHeight="1" x14ac:dyDescent="0.2">
      <c r="A577" s="407"/>
      <c r="B577" s="403"/>
      <c r="C577" s="404"/>
      <c r="D577" s="404"/>
      <c r="E577" s="405"/>
      <c r="F577" s="403"/>
      <c r="G577" s="404"/>
      <c r="H577" s="404"/>
      <c r="I577" s="404"/>
      <c r="J577" s="404"/>
      <c r="K577" s="406"/>
      <c r="L577" s="123"/>
      <c r="M577" s="402" t="str">
        <f t="shared" si="8"/>
        <v/>
      </c>
    </row>
    <row r="578" spans="1:13" ht="14.45" customHeight="1" x14ac:dyDescent="0.2">
      <c r="A578" s="407"/>
      <c r="B578" s="403"/>
      <c r="C578" s="404"/>
      <c r="D578" s="404"/>
      <c r="E578" s="405"/>
      <c r="F578" s="403"/>
      <c r="G578" s="404"/>
      <c r="H578" s="404"/>
      <c r="I578" s="404"/>
      <c r="J578" s="404"/>
      <c r="K578" s="406"/>
      <c r="L578" s="123"/>
      <c r="M578" s="402" t="str">
        <f t="shared" si="8"/>
        <v/>
      </c>
    </row>
    <row r="579" spans="1:13" ht="14.45" customHeight="1" x14ac:dyDescent="0.2">
      <c r="A579" s="407"/>
      <c r="B579" s="403"/>
      <c r="C579" s="404"/>
      <c r="D579" s="404"/>
      <c r="E579" s="405"/>
      <c r="F579" s="403"/>
      <c r="G579" s="404"/>
      <c r="H579" s="404"/>
      <c r="I579" s="404"/>
      <c r="J579" s="404"/>
      <c r="K579" s="406"/>
      <c r="L579" s="123"/>
      <c r="M579" s="402" t="str">
        <f t="shared" si="8"/>
        <v/>
      </c>
    </row>
    <row r="580" spans="1:13" ht="14.45" customHeight="1" x14ac:dyDescent="0.2">
      <c r="A580" s="407"/>
      <c r="B580" s="403"/>
      <c r="C580" s="404"/>
      <c r="D580" s="404"/>
      <c r="E580" s="405"/>
      <c r="F580" s="403"/>
      <c r="G580" s="404"/>
      <c r="H580" s="404"/>
      <c r="I580" s="404"/>
      <c r="J580" s="404"/>
      <c r="K580" s="406"/>
      <c r="L580" s="123"/>
      <c r="M580" s="402" t="str">
        <f t="shared" si="8"/>
        <v/>
      </c>
    </row>
    <row r="581" spans="1:13" ht="14.45" customHeight="1" x14ac:dyDescent="0.2">
      <c r="A581" s="407"/>
      <c r="B581" s="403"/>
      <c r="C581" s="404"/>
      <c r="D581" s="404"/>
      <c r="E581" s="405"/>
      <c r="F581" s="403"/>
      <c r="G581" s="404"/>
      <c r="H581" s="404"/>
      <c r="I581" s="404"/>
      <c r="J581" s="404"/>
      <c r="K581" s="406"/>
      <c r="L581" s="123"/>
      <c r="M581" s="402" t="str">
        <f t="shared" si="8"/>
        <v/>
      </c>
    </row>
    <row r="582" spans="1:13" ht="14.45" customHeight="1" x14ac:dyDescent="0.2">
      <c r="A582" s="407"/>
      <c r="B582" s="403"/>
      <c r="C582" s="404"/>
      <c r="D582" s="404"/>
      <c r="E582" s="405"/>
      <c r="F582" s="403"/>
      <c r="G582" s="404"/>
      <c r="H582" s="404"/>
      <c r="I582" s="404"/>
      <c r="J582" s="404"/>
      <c r="K582" s="406"/>
      <c r="L582" s="123"/>
      <c r="M582" s="402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07"/>
      <c r="B583" s="403"/>
      <c r="C583" s="404"/>
      <c r="D583" s="404"/>
      <c r="E583" s="405"/>
      <c r="F583" s="403"/>
      <c r="G583" s="404"/>
      <c r="H583" s="404"/>
      <c r="I583" s="404"/>
      <c r="J583" s="404"/>
      <c r="K583" s="406"/>
      <c r="L583" s="123"/>
      <c r="M583" s="402" t="str">
        <f t="shared" si="9"/>
        <v/>
      </c>
    </row>
    <row r="584" spans="1:13" ht="14.45" customHeight="1" x14ac:dyDescent="0.2">
      <c r="A584" s="407"/>
      <c r="B584" s="403"/>
      <c r="C584" s="404"/>
      <c r="D584" s="404"/>
      <c r="E584" s="405"/>
      <c r="F584" s="403"/>
      <c r="G584" s="404"/>
      <c r="H584" s="404"/>
      <c r="I584" s="404"/>
      <c r="J584" s="404"/>
      <c r="K584" s="406"/>
      <c r="L584" s="123"/>
      <c r="M584" s="402" t="str">
        <f t="shared" si="9"/>
        <v/>
      </c>
    </row>
    <row r="585" spans="1:13" ht="14.45" customHeight="1" x14ac:dyDescent="0.2">
      <c r="A585" s="407"/>
      <c r="B585" s="403"/>
      <c r="C585" s="404"/>
      <c r="D585" s="404"/>
      <c r="E585" s="405"/>
      <c r="F585" s="403"/>
      <c r="G585" s="404"/>
      <c r="H585" s="404"/>
      <c r="I585" s="404"/>
      <c r="J585" s="404"/>
      <c r="K585" s="406"/>
      <c r="L585" s="123"/>
      <c r="M585" s="402" t="str">
        <f t="shared" si="9"/>
        <v/>
      </c>
    </row>
    <row r="586" spans="1:13" ht="14.45" customHeight="1" x14ac:dyDescent="0.2">
      <c r="A586" s="407"/>
      <c r="B586" s="403"/>
      <c r="C586" s="404"/>
      <c r="D586" s="404"/>
      <c r="E586" s="405"/>
      <c r="F586" s="403"/>
      <c r="G586" s="404"/>
      <c r="H586" s="404"/>
      <c r="I586" s="404"/>
      <c r="J586" s="404"/>
      <c r="K586" s="406"/>
      <c r="L586" s="123"/>
      <c r="M586" s="402" t="str">
        <f t="shared" si="9"/>
        <v/>
      </c>
    </row>
    <row r="587" spans="1:13" ht="14.45" customHeight="1" x14ac:dyDescent="0.2">
      <c r="A587" s="407"/>
      <c r="B587" s="403"/>
      <c r="C587" s="404"/>
      <c r="D587" s="404"/>
      <c r="E587" s="405"/>
      <c r="F587" s="403"/>
      <c r="G587" s="404"/>
      <c r="H587" s="404"/>
      <c r="I587" s="404"/>
      <c r="J587" s="404"/>
      <c r="K587" s="406"/>
      <c r="L587" s="123"/>
      <c r="M587" s="402" t="str">
        <f t="shared" si="9"/>
        <v/>
      </c>
    </row>
    <row r="588" spans="1:13" ht="14.45" customHeight="1" x14ac:dyDescent="0.2">
      <c r="A588" s="407"/>
      <c r="B588" s="403"/>
      <c r="C588" s="404"/>
      <c r="D588" s="404"/>
      <c r="E588" s="405"/>
      <c r="F588" s="403"/>
      <c r="G588" s="404"/>
      <c r="H588" s="404"/>
      <c r="I588" s="404"/>
      <c r="J588" s="404"/>
      <c r="K588" s="406"/>
      <c r="L588" s="123"/>
      <c r="M588" s="402" t="str">
        <f t="shared" si="9"/>
        <v/>
      </c>
    </row>
    <row r="589" spans="1:13" ht="14.45" customHeight="1" x14ac:dyDescent="0.2">
      <c r="A589" s="407"/>
      <c r="B589" s="403"/>
      <c r="C589" s="404"/>
      <c r="D589" s="404"/>
      <c r="E589" s="405"/>
      <c r="F589" s="403"/>
      <c r="G589" s="404"/>
      <c r="H589" s="404"/>
      <c r="I589" s="404"/>
      <c r="J589" s="404"/>
      <c r="K589" s="406"/>
      <c r="L589" s="123"/>
      <c r="M589" s="402" t="str">
        <f t="shared" si="9"/>
        <v/>
      </c>
    </row>
    <row r="590" spans="1:13" ht="14.45" customHeight="1" x14ac:dyDescent="0.2">
      <c r="A590" s="407"/>
      <c r="B590" s="403"/>
      <c r="C590" s="404"/>
      <c r="D590" s="404"/>
      <c r="E590" s="405"/>
      <c r="F590" s="403"/>
      <c r="G590" s="404"/>
      <c r="H590" s="404"/>
      <c r="I590" s="404"/>
      <c r="J590" s="404"/>
      <c r="K590" s="406"/>
      <c r="L590" s="123"/>
      <c r="M590" s="402" t="str">
        <f t="shared" si="9"/>
        <v/>
      </c>
    </row>
    <row r="591" spans="1:13" ht="14.45" customHeight="1" x14ac:dyDescent="0.2">
      <c r="A591" s="407"/>
      <c r="B591" s="403"/>
      <c r="C591" s="404"/>
      <c r="D591" s="404"/>
      <c r="E591" s="405"/>
      <c r="F591" s="403"/>
      <c r="G591" s="404"/>
      <c r="H591" s="404"/>
      <c r="I591" s="404"/>
      <c r="J591" s="404"/>
      <c r="K591" s="406"/>
      <c r="L591" s="123"/>
      <c r="M591" s="402" t="str">
        <f t="shared" si="9"/>
        <v/>
      </c>
    </row>
    <row r="592" spans="1:13" ht="14.45" customHeight="1" x14ac:dyDescent="0.2">
      <c r="A592" s="407"/>
      <c r="B592" s="403"/>
      <c r="C592" s="404"/>
      <c r="D592" s="404"/>
      <c r="E592" s="405"/>
      <c r="F592" s="403"/>
      <c r="G592" s="404"/>
      <c r="H592" s="404"/>
      <c r="I592" s="404"/>
      <c r="J592" s="404"/>
      <c r="K592" s="406"/>
      <c r="L592" s="123"/>
      <c r="M592" s="402" t="str">
        <f t="shared" si="9"/>
        <v/>
      </c>
    </row>
    <row r="593" spans="1:13" ht="14.45" customHeight="1" x14ac:dyDescent="0.2">
      <c r="A593" s="407"/>
      <c r="B593" s="403"/>
      <c r="C593" s="404"/>
      <c r="D593" s="404"/>
      <c r="E593" s="405"/>
      <c r="F593" s="403"/>
      <c r="G593" s="404"/>
      <c r="H593" s="404"/>
      <c r="I593" s="404"/>
      <c r="J593" s="404"/>
      <c r="K593" s="406"/>
      <c r="L593" s="123"/>
      <c r="M593" s="402" t="str">
        <f t="shared" si="9"/>
        <v/>
      </c>
    </row>
    <row r="594" spans="1:13" ht="14.45" customHeight="1" x14ac:dyDescent="0.2">
      <c r="A594" s="407"/>
      <c r="B594" s="403"/>
      <c r="C594" s="404"/>
      <c r="D594" s="404"/>
      <c r="E594" s="405"/>
      <c r="F594" s="403"/>
      <c r="G594" s="404"/>
      <c r="H594" s="404"/>
      <c r="I594" s="404"/>
      <c r="J594" s="404"/>
      <c r="K594" s="406"/>
      <c r="L594" s="123"/>
      <c r="M594" s="402" t="str">
        <f t="shared" si="9"/>
        <v/>
      </c>
    </row>
    <row r="595" spans="1:13" ht="14.45" customHeight="1" x14ac:dyDescent="0.2">
      <c r="A595" s="407"/>
      <c r="B595" s="403"/>
      <c r="C595" s="404"/>
      <c r="D595" s="404"/>
      <c r="E595" s="405"/>
      <c r="F595" s="403"/>
      <c r="G595" s="404"/>
      <c r="H595" s="404"/>
      <c r="I595" s="404"/>
      <c r="J595" s="404"/>
      <c r="K595" s="406"/>
      <c r="L595" s="123"/>
      <c r="M595" s="402" t="str">
        <f t="shared" si="9"/>
        <v/>
      </c>
    </row>
    <row r="596" spans="1:13" ht="14.45" customHeight="1" x14ac:dyDescent="0.2">
      <c r="A596" s="407"/>
      <c r="B596" s="403"/>
      <c r="C596" s="404"/>
      <c r="D596" s="404"/>
      <c r="E596" s="405"/>
      <c r="F596" s="403"/>
      <c r="G596" s="404"/>
      <c r="H596" s="404"/>
      <c r="I596" s="404"/>
      <c r="J596" s="404"/>
      <c r="K596" s="406"/>
      <c r="L596" s="123"/>
      <c r="M596" s="402" t="str">
        <f t="shared" si="9"/>
        <v/>
      </c>
    </row>
    <row r="597" spans="1:13" ht="14.45" customHeight="1" x14ac:dyDescent="0.2">
      <c r="A597" s="407"/>
      <c r="B597" s="403"/>
      <c r="C597" s="404"/>
      <c r="D597" s="404"/>
      <c r="E597" s="405"/>
      <c r="F597" s="403"/>
      <c r="G597" s="404"/>
      <c r="H597" s="404"/>
      <c r="I597" s="404"/>
      <c r="J597" s="404"/>
      <c r="K597" s="406"/>
      <c r="L597" s="123"/>
      <c r="M597" s="402" t="str">
        <f t="shared" si="9"/>
        <v/>
      </c>
    </row>
    <row r="598" spans="1:13" ht="14.45" customHeight="1" x14ac:dyDescent="0.2">
      <c r="A598" s="407"/>
      <c r="B598" s="403"/>
      <c r="C598" s="404"/>
      <c r="D598" s="404"/>
      <c r="E598" s="405"/>
      <c r="F598" s="403"/>
      <c r="G598" s="404"/>
      <c r="H598" s="404"/>
      <c r="I598" s="404"/>
      <c r="J598" s="404"/>
      <c r="K598" s="406"/>
      <c r="L598" s="123"/>
      <c r="M598" s="402" t="str">
        <f t="shared" si="9"/>
        <v/>
      </c>
    </row>
    <row r="599" spans="1:13" ht="14.45" customHeight="1" x14ac:dyDescent="0.2">
      <c r="A599" s="407"/>
      <c r="B599" s="403"/>
      <c r="C599" s="404"/>
      <c r="D599" s="404"/>
      <c r="E599" s="405"/>
      <c r="F599" s="403"/>
      <c r="G599" s="404"/>
      <c r="H599" s="404"/>
      <c r="I599" s="404"/>
      <c r="J599" s="404"/>
      <c r="K599" s="406"/>
      <c r="L599" s="123"/>
      <c r="M599" s="402" t="str">
        <f t="shared" si="9"/>
        <v/>
      </c>
    </row>
    <row r="600" spans="1:13" ht="14.45" customHeight="1" x14ac:dyDescent="0.2">
      <c r="A600" s="407"/>
      <c r="B600" s="403"/>
      <c r="C600" s="404"/>
      <c r="D600" s="404"/>
      <c r="E600" s="405"/>
      <c r="F600" s="403"/>
      <c r="G600" s="404"/>
      <c r="H600" s="404"/>
      <c r="I600" s="404"/>
      <c r="J600" s="404"/>
      <c r="K600" s="406"/>
      <c r="L600" s="123"/>
      <c r="M600" s="402" t="str">
        <f t="shared" si="9"/>
        <v/>
      </c>
    </row>
    <row r="601" spans="1:13" ht="14.45" customHeight="1" x14ac:dyDescent="0.2">
      <c r="A601" s="407"/>
      <c r="B601" s="403"/>
      <c r="C601" s="404"/>
      <c r="D601" s="404"/>
      <c r="E601" s="405"/>
      <c r="F601" s="403"/>
      <c r="G601" s="404"/>
      <c r="H601" s="404"/>
      <c r="I601" s="404"/>
      <c r="J601" s="404"/>
      <c r="K601" s="406"/>
      <c r="L601" s="123"/>
      <c r="M601" s="402" t="str">
        <f t="shared" si="9"/>
        <v/>
      </c>
    </row>
    <row r="602" spans="1:13" ht="14.45" customHeight="1" x14ac:dyDescent="0.2">
      <c r="A602" s="407"/>
      <c r="B602" s="403"/>
      <c r="C602" s="404"/>
      <c r="D602" s="404"/>
      <c r="E602" s="405"/>
      <c r="F602" s="403"/>
      <c r="G602" s="404"/>
      <c r="H602" s="404"/>
      <c r="I602" s="404"/>
      <c r="J602" s="404"/>
      <c r="K602" s="406"/>
      <c r="L602" s="123"/>
      <c r="M602" s="402" t="str">
        <f t="shared" si="9"/>
        <v/>
      </c>
    </row>
    <row r="603" spans="1:13" ht="14.45" customHeight="1" x14ac:dyDescent="0.2">
      <c r="A603" s="407"/>
      <c r="B603" s="403"/>
      <c r="C603" s="404"/>
      <c r="D603" s="404"/>
      <c r="E603" s="405"/>
      <c r="F603" s="403"/>
      <c r="G603" s="404"/>
      <c r="H603" s="404"/>
      <c r="I603" s="404"/>
      <c r="J603" s="404"/>
      <c r="K603" s="406"/>
      <c r="L603" s="123"/>
      <c r="M603" s="402" t="str">
        <f t="shared" si="9"/>
        <v/>
      </c>
    </row>
    <row r="604" spans="1:13" ht="14.45" customHeight="1" x14ac:dyDescent="0.2">
      <c r="A604" s="407"/>
      <c r="B604" s="403"/>
      <c r="C604" s="404"/>
      <c r="D604" s="404"/>
      <c r="E604" s="405"/>
      <c r="F604" s="403"/>
      <c r="G604" s="404"/>
      <c r="H604" s="404"/>
      <c r="I604" s="404"/>
      <c r="J604" s="404"/>
      <c r="K604" s="406"/>
      <c r="L604" s="123"/>
      <c r="M604" s="402" t="str">
        <f t="shared" si="9"/>
        <v/>
      </c>
    </row>
    <row r="605" spans="1:13" ht="14.45" customHeight="1" x14ac:dyDescent="0.2">
      <c r="A605" s="407"/>
      <c r="B605" s="403"/>
      <c r="C605" s="404"/>
      <c r="D605" s="404"/>
      <c r="E605" s="405"/>
      <c r="F605" s="403"/>
      <c r="G605" s="404"/>
      <c r="H605" s="404"/>
      <c r="I605" s="404"/>
      <c r="J605" s="404"/>
      <c r="K605" s="406"/>
      <c r="L605" s="123"/>
      <c r="M605" s="402" t="str">
        <f t="shared" si="9"/>
        <v/>
      </c>
    </row>
    <row r="606" spans="1:13" ht="14.45" customHeight="1" x14ac:dyDescent="0.2">
      <c r="A606" s="407"/>
      <c r="B606" s="403"/>
      <c r="C606" s="404"/>
      <c r="D606" s="404"/>
      <c r="E606" s="405"/>
      <c r="F606" s="403"/>
      <c r="G606" s="404"/>
      <c r="H606" s="404"/>
      <c r="I606" s="404"/>
      <c r="J606" s="404"/>
      <c r="K606" s="406"/>
      <c r="L606" s="123"/>
      <c r="M606" s="402" t="str">
        <f t="shared" si="9"/>
        <v/>
      </c>
    </row>
    <row r="607" spans="1:13" ht="14.45" customHeight="1" x14ac:dyDescent="0.2">
      <c r="A607" s="407"/>
      <c r="B607" s="403"/>
      <c r="C607" s="404"/>
      <c r="D607" s="404"/>
      <c r="E607" s="405"/>
      <c r="F607" s="403"/>
      <c r="G607" s="404"/>
      <c r="H607" s="404"/>
      <c r="I607" s="404"/>
      <c r="J607" s="404"/>
      <c r="K607" s="406"/>
      <c r="L607" s="123"/>
      <c r="M607" s="402" t="str">
        <f t="shared" si="9"/>
        <v/>
      </c>
    </row>
    <row r="608" spans="1:13" ht="14.45" customHeight="1" x14ac:dyDescent="0.2">
      <c r="A608" s="407"/>
      <c r="B608" s="403"/>
      <c r="C608" s="404"/>
      <c r="D608" s="404"/>
      <c r="E608" s="405"/>
      <c r="F608" s="403"/>
      <c r="G608" s="404"/>
      <c r="H608" s="404"/>
      <c r="I608" s="404"/>
      <c r="J608" s="404"/>
      <c r="K608" s="406"/>
      <c r="L608" s="123"/>
      <c r="M608" s="402" t="str">
        <f t="shared" si="9"/>
        <v/>
      </c>
    </row>
    <row r="609" spans="1:13" ht="14.45" customHeight="1" x14ac:dyDescent="0.2">
      <c r="A609" s="407"/>
      <c r="B609" s="403"/>
      <c r="C609" s="404"/>
      <c r="D609" s="404"/>
      <c r="E609" s="405"/>
      <c r="F609" s="403"/>
      <c r="G609" s="404"/>
      <c r="H609" s="404"/>
      <c r="I609" s="404"/>
      <c r="J609" s="404"/>
      <c r="K609" s="406"/>
      <c r="L609" s="123"/>
      <c r="M609" s="402" t="str">
        <f t="shared" si="9"/>
        <v/>
      </c>
    </row>
    <row r="610" spans="1:13" ht="14.45" customHeight="1" x14ac:dyDescent="0.2">
      <c r="A610" s="407"/>
      <c r="B610" s="403"/>
      <c r="C610" s="404"/>
      <c r="D610" s="404"/>
      <c r="E610" s="405"/>
      <c r="F610" s="403"/>
      <c r="G610" s="404"/>
      <c r="H610" s="404"/>
      <c r="I610" s="404"/>
      <c r="J610" s="404"/>
      <c r="K610" s="406"/>
      <c r="L610" s="123"/>
      <c r="M610" s="402" t="str">
        <f t="shared" si="9"/>
        <v/>
      </c>
    </row>
    <row r="611" spans="1:13" ht="14.45" customHeight="1" x14ac:dyDescent="0.2">
      <c r="A611" s="407"/>
      <c r="B611" s="403"/>
      <c r="C611" s="404"/>
      <c r="D611" s="404"/>
      <c r="E611" s="405"/>
      <c r="F611" s="403"/>
      <c r="G611" s="404"/>
      <c r="H611" s="404"/>
      <c r="I611" s="404"/>
      <c r="J611" s="404"/>
      <c r="K611" s="406"/>
      <c r="L611" s="123"/>
      <c r="M611" s="402" t="str">
        <f t="shared" si="9"/>
        <v/>
      </c>
    </row>
    <row r="612" spans="1:13" ht="14.45" customHeight="1" x14ac:dyDescent="0.2">
      <c r="A612" s="407"/>
      <c r="B612" s="403"/>
      <c r="C612" s="404"/>
      <c r="D612" s="404"/>
      <c r="E612" s="405"/>
      <c r="F612" s="403"/>
      <c r="G612" s="404"/>
      <c r="H612" s="404"/>
      <c r="I612" s="404"/>
      <c r="J612" s="404"/>
      <c r="K612" s="406"/>
      <c r="L612" s="123"/>
      <c r="M612" s="402" t="str">
        <f t="shared" si="9"/>
        <v/>
      </c>
    </row>
    <row r="613" spans="1:13" ht="14.45" customHeight="1" x14ac:dyDescent="0.2">
      <c r="A613" s="407"/>
      <c r="B613" s="403"/>
      <c r="C613" s="404"/>
      <c r="D613" s="404"/>
      <c r="E613" s="405"/>
      <c r="F613" s="403"/>
      <c r="G613" s="404"/>
      <c r="H613" s="404"/>
      <c r="I613" s="404"/>
      <c r="J613" s="404"/>
      <c r="K613" s="406"/>
      <c r="L613" s="123"/>
      <c r="M613" s="402" t="str">
        <f t="shared" si="9"/>
        <v/>
      </c>
    </row>
    <row r="614" spans="1:13" ht="14.45" customHeight="1" x14ac:dyDescent="0.2">
      <c r="A614" s="407"/>
      <c r="B614" s="403"/>
      <c r="C614" s="404"/>
      <c r="D614" s="404"/>
      <c r="E614" s="405"/>
      <c r="F614" s="403"/>
      <c r="G614" s="404"/>
      <c r="H614" s="404"/>
      <c r="I614" s="404"/>
      <c r="J614" s="404"/>
      <c r="K614" s="406"/>
      <c r="L614" s="123"/>
      <c r="M614" s="402" t="str">
        <f t="shared" si="9"/>
        <v/>
      </c>
    </row>
    <row r="615" spans="1:13" ht="14.45" customHeight="1" x14ac:dyDescent="0.2">
      <c r="A615" s="407"/>
      <c r="B615" s="403"/>
      <c r="C615" s="404"/>
      <c r="D615" s="404"/>
      <c r="E615" s="405"/>
      <c r="F615" s="403"/>
      <c r="G615" s="404"/>
      <c r="H615" s="404"/>
      <c r="I615" s="404"/>
      <c r="J615" s="404"/>
      <c r="K615" s="406"/>
      <c r="L615" s="123"/>
      <c r="M615" s="402" t="str">
        <f t="shared" si="9"/>
        <v/>
      </c>
    </row>
    <row r="616" spans="1:13" ht="14.45" customHeight="1" x14ac:dyDescent="0.2">
      <c r="A616" s="407"/>
      <c r="B616" s="403"/>
      <c r="C616" s="404"/>
      <c r="D616" s="404"/>
      <c r="E616" s="405"/>
      <c r="F616" s="403"/>
      <c r="G616" s="404"/>
      <c r="H616" s="404"/>
      <c r="I616" s="404"/>
      <c r="J616" s="404"/>
      <c r="K616" s="406"/>
      <c r="L616" s="123"/>
      <c r="M616" s="402" t="str">
        <f t="shared" si="9"/>
        <v/>
      </c>
    </row>
    <row r="617" spans="1:13" ht="14.45" customHeight="1" x14ac:dyDescent="0.2">
      <c r="A617" s="407"/>
      <c r="B617" s="403"/>
      <c r="C617" s="404"/>
      <c r="D617" s="404"/>
      <c r="E617" s="405"/>
      <c r="F617" s="403"/>
      <c r="G617" s="404"/>
      <c r="H617" s="404"/>
      <c r="I617" s="404"/>
      <c r="J617" s="404"/>
      <c r="K617" s="406"/>
      <c r="L617" s="123"/>
      <c r="M617" s="402" t="str">
        <f t="shared" si="9"/>
        <v/>
      </c>
    </row>
    <row r="618" spans="1:13" ht="14.45" customHeight="1" x14ac:dyDescent="0.2">
      <c r="A618" s="407"/>
      <c r="B618" s="403"/>
      <c r="C618" s="404"/>
      <c r="D618" s="404"/>
      <c r="E618" s="405"/>
      <c r="F618" s="403"/>
      <c r="G618" s="404"/>
      <c r="H618" s="404"/>
      <c r="I618" s="404"/>
      <c r="J618" s="404"/>
      <c r="K618" s="406"/>
      <c r="L618" s="123"/>
      <c r="M618" s="402" t="str">
        <f t="shared" si="9"/>
        <v/>
      </c>
    </row>
    <row r="619" spans="1:13" ht="14.45" customHeight="1" x14ac:dyDescent="0.2">
      <c r="A619" s="407"/>
      <c r="B619" s="403"/>
      <c r="C619" s="404"/>
      <c r="D619" s="404"/>
      <c r="E619" s="405"/>
      <c r="F619" s="403"/>
      <c r="G619" s="404"/>
      <c r="H619" s="404"/>
      <c r="I619" s="404"/>
      <c r="J619" s="404"/>
      <c r="K619" s="406"/>
      <c r="L619" s="123"/>
      <c r="M619" s="402" t="str">
        <f t="shared" si="9"/>
        <v/>
      </c>
    </row>
    <row r="620" spans="1:13" ht="14.45" customHeight="1" x14ac:dyDescent="0.2">
      <c r="A620" s="407"/>
      <c r="B620" s="403"/>
      <c r="C620" s="404"/>
      <c r="D620" s="404"/>
      <c r="E620" s="405"/>
      <c r="F620" s="403"/>
      <c r="G620" s="404"/>
      <c r="H620" s="404"/>
      <c r="I620" s="404"/>
      <c r="J620" s="404"/>
      <c r="K620" s="406"/>
      <c r="L620" s="123"/>
      <c r="M620" s="402" t="str">
        <f t="shared" si="9"/>
        <v/>
      </c>
    </row>
    <row r="621" spans="1:13" ht="14.45" customHeight="1" x14ac:dyDescent="0.2">
      <c r="A621" s="407"/>
      <c r="B621" s="403"/>
      <c r="C621" s="404"/>
      <c r="D621" s="404"/>
      <c r="E621" s="405"/>
      <c r="F621" s="403"/>
      <c r="G621" s="404"/>
      <c r="H621" s="404"/>
      <c r="I621" s="404"/>
      <c r="J621" s="404"/>
      <c r="K621" s="406"/>
      <c r="L621" s="123"/>
      <c r="M621" s="402" t="str">
        <f t="shared" si="9"/>
        <v/>
      </c>
    </row>
    <row r="622" spans="1:13" ht="14.45" customHeight="1" x14ac:dyDescent="0.2">
      <c r="A622" s="407"/>
      <c r="B622" s="403"/>
      <c r="C622" s="404"/>
      <c r="D622" s="404"/>
      <c r="E622" s="405"/>
      <c r="F622" s="403"/>
      <c r="G622" s="404"/>
      <c r="H622" s="404"/>
      <c r="I622" s="404"/>
      <c r="J622" s="404"/>
      <c r="K622" s="406"/>
      <c r="L622" s="123"/>
      <c r="M622" s="402" t="str">
        <f t="shared" si="9"/>
        <v/>
      </c>
    </row>
    <row r="623" spans="1:13" ht="14.45" customHeight="1" x14ac:dyDescent="0.2">
      <c r="A623" s="407"/>
      <c r="B623" s="403"/>
      <c r="C623" s="404"/>
      <c r="D623" s="404"/>
      <c r="E623" s="405"/>
      <c r="F623" s="403"/>
      <c r="G623" s="404"/>
      <c r="H623" s="404"/>
      <c r="I623" s="404"/>
      <c r="J623" s="404"/>
      <c r="K623" s="406"/>
      <c r="L623" s="123"/>
      <c r="M623" s="402" t="str">
        <f t="shared" si="9"/>
        <v/>
      </c>
    </row>
    <row r="624" spans="1:13" ht="14.45" customHeight="1" x14ac:dyDescent="0.2">
      <c r="A624" s="407"/>
      <c r="B624" s="403"/>
      <c r="C624" s="404"/>
      <c r="D624" s="404"/>
      <c r="E624" s="405"/>
      <c r="F624" s="403"/>
      <c r="G624" s="404"/>
      <c r="H624" s="404"/>
      <c r="I624" s="404"/>
      <c r="J624" s="404"/>
      <c r="K624" s="406"/>
      <c r="L624" s="123"/>
      <c r="M624" s="402" t="str">
        <f t="shared" si="9"/>
        <v/>
      </c>
    </row>
    <row r="625" spans="1:13" ht="14.45" customHeight="1" x14ac:dyDescent="0.2">
      <c r="A625" s="407"/>
      <c r="B625" s="403"/>
      <c r="C625" s="404"/>
      <c r="D625" s="404"/>
      <c r="E625" s="405"/>
      <c r="F625" s="403"/>
      <c r="G625" s="404"/>
      <c r="H625" s="404"/>
      <c r="I625" s="404"/>
      <c r="J625" s="404"/>
      <c r="K625" s="406"/>
      <c r="L625" s="123"/>
      <c r="M625" s="402" t="str">
        <f t="shared" si="9"/>
        <v/>
      </c>
    </row>
    <row r="626" spans="1:13" ht="14.45" customHeight="1" x14ac:dyDescent="0.2">
      <c r="A626" s="407"/>
      <c r="B626" s="403"/>
      <c r="C626" s="404"/>
      <c r="D626" s="404"/>
      <c r="E626" s="405"/>
      <c r="F626" s="403"/>
      <c r="G626" s="404"/>
      <c r="H626" s="404"/>
      <c r="I626" s="404"/>
      <c r="J626" s="404"/>
      <c r="K626" s="406"/>
      <c r="L626" s="123"/>
      <c r="M626" s="402" t="str">
        <f t="shared" si="9"/>
        <v/>
      </c>
    </row>
    <row r="627" spans="1:13" ht="14.45" customHeight="1" x14ac:dyDescent="0.2">
      <c r="A627" s="407"/>
      <c r="B627" s="403"/>
      <c r="C627" s="404"/>
      <c r="D627" s="404"/>
      <c r="E627" s="405"/>
      <c r="F627" s="403"/>
      <c r="G627" s="404"/>
      <c r="H627" s="404"/>
      <c r="I627" s="404"/>
      <c r="J627" s="404"/>
      <c r="K627" s="406"/>
      <c r="L627" s="123"/>
      <c r="M627" s="402" t="str">
        <f t="shared" si="9"/>
        <v/>
      </c>
    </row>
    <row r="628" spans="1:13" ht="14.45" customHeight="1" x14ac:dyDescent="0.2">
      <c r="A628" s="407"/>
      <c r="B628" s="403"/>
      <c r="C628" s="404"/>
      <c r="D628" s="404"/>
      <c r="E628" s="405"/>
      <c r="F628" s="403"/>
      <c r="G628" s="404"/>
      <c r="H628" s="404"/>
      <c r="I628" s="404"/>
      <c r="J628" s="404"/>
      <c r="K628" s="406"/>
      <c r="L628" s="123"/>
      <c r="M628" s="402" t="str">
        <f t="shared" si="9"/>
        <v/>
      </c>
    </row>
    <row r="629" spans="1:13" ht="14.45" customHeight="1" x14ac:dyDescent="0.2">
      <c r="A629" s="407"/>
      <c r="B629" s="403"/>
      <c r="C629" s="404"/>
      <c r="D629" s="404"/>
      <c r="E629" s="405"/>
      <c r="F629" s="403"/>
      <c r="G629" s="404"/>
      <c r="H629" s="404"/>
      <c r="I629" s="404"/>
      <c r="J629" s="404"/>
      <c r="K629" s="406"/>
      <c r="L629" s="123"/>
      <c r="M629" s="402" t="str">
        <f t="shared" si="9"/>
        <v/>
      </c>
    </row>
    <row r="630" spans="1:13" ht="14.45" customHeight="1" x14ac:dyDescent="0.2">
      <c r="A630" s="407"/>
      <c r="B630" s="403"/>
      <c r="C630" s="404"/>
      <c r="D630" s="404"/>
      <c r="E630" s="405"/>
      <c r="F630" s="403"/>
      <c r="G630" s="404"/>
      <c r="H630" s="404"/>
      <c r="I630" s="404"/>
      <c r="J630" s="404"/>
      <c r="K630" s="406"/>
      <c r="L630" s="123"/>
      <c r="M630" s="402" t="str">
        <f t="shared" si="9"/>
        <v/>
      </c>
    </row>
    <row r="631" spans="1:13" ht="14.45" customHeight="1" x14ac:dyDescent="0.2">
      <c r="A631" s="407"/>
      <c r="B631" s="403"/>
      <c r="C631" s="404"/>
      <c r="D631" s="404"/>
      <c r="E631" s="405"/>
      <c r="F631" s="403"/>
      <c r="G631" s="404"/>
      <c r="H631" s="404"/>
      <c r="I631" s="404"/>
      <c r="J631" s="404"/>
      <c r="K631" s="406"/>
      <c r="L631" s="123"/>
      <c r="M631" s="402" t="str">
        <f t="shared" si="9"/>
        <v/>
      </c>
    </row>
    <row r="632" spans="1:13" ht="14.45" customHeight="1" x14ac:dyDescent="0.2">
      <c r="A632" s="407"/>
      <c r="B632" s="403"/>
      <c r="C632" s="404"/>
      <c r="D632" s="404"/>
      <c r="E632" s="405"/>
      <c r="F632" s="403"/>
      <c r="G632" s="404"/>
      <c r="H632" s="404"/>
      <c r="I632" s="404"/>
      <c r="J632" s="404"/>
      <c r="K632" s="406"/>
      <c r="L632" s="123"/>
      <c r="M632" s="402" t="str">
        <f t="shared" si="9"/>
        <v/>
      </c>
    </row>
    <row r="633" spans="1:13" ht="14.45" customHeight="1" x14ac:dyDescent="0.2">
      <c r="A633" s="407"/>
      <c r="B633" s="403"/>
      <c r="C633" s="404"/>
      <c r="D633" s="404"/>
      <c r="E633" s="405"/>
      <c r="F633" s="403"/>
      <c r="G633" s="404"/>
      <c r="H633" s="404"/>
      <c r="I633" s="404"/>
      <c r="J633" s="404"/>
      <c r="K633" s="406"/>
      <c r="L633" s="123"/>
      <c r="M633" s="402" t="str">
        <f t="shared" si="9"/>
        <v/>
      </c>
    </row>
    <row r="634" spans="1:13" ht="14.45" customHeight="1" x14ac:dyDescent="0.2">
      <c r="A634" s="407"/>
      <c r="B634" s="403"/>
      <c r="C634" s="404"/>
      <c r="D634" s="404"/>
      <c r="E634" s="405"/>
      <c r="F634" s="403"/>
      <c r="G634" s="404"/>
      <c r="H634" s="404"/>
      <c r="I634" s="404"/>
      <c r="J634" s="404"/>
      <c r="K634" s="406"/>
      <c r="L634" s="123"/>
      <c r="M634" s="402" t="str">
        <f t="shared" si="9"/>
        <v/>
      </c>
    </row>
    <row r="635" spans="1:13" ht="14.45" customHeight="1" x14ac:dyDescent="0.2">
      <c r="A635" s="407"/>
      <c r="B635" s="403"/>
      <c r="C635" s="404"/>
      <c r="D635" s="404"/>
      <c r="E635" s="405"/>
      <c r="F635" s="403"/>
      <c r="G635" s="404"/>
      <c r="H635" s="404"/>
      <c r="I635" s="404"/>
      <c r="J635" s="404"/>
      <c r="K635" s="406"/>
      <c r="L635" s="123"/>
      <c r="M635" s="402" t="str">
        <f t="shared" si="9"/>
        <v/>
      </c>
    </row>
    <row r="636" spans="1:13" ht="14.45" customHeight="1" x14ac:dyDescent="0.2">
      <c r="A636" s="407"/>
      <c r="B636" s="403"/>
      <c r="C636" s="404"/>
      <c r="D636" s="404"/>
      <c r="E636" s="405"/>
      <c r="F636" s="403"/>
      <c r="G636" s="404"/>
      <c r="H636" s="404"/>
      <c r="I636" s="404"/>
      <c r="J636" s="404"/>
      <c r="K636" s="406"/>
      <c r="L636" s="123"/>
      <c r="M636" s="402" t="str">
        <f t="shared" si="9"/>
        <v/>
      </c>
    </row>
    <row r="637" spans="1:13" ht="14.45" customHeight="1" x14ac:dyDescent="0.2">
      <c r="A637" s="407"/>
      <c r="B637" s="403"/>
      <c r="C637" s="404"/>
      <c r="D637" s="404"/>
      <c r="E637" s="405"/>
      <c r="F637" s="403"/>
      <c r="G637" s="404"/>
      <c r="H637" s="404"/>
      <c r="I637" s="404"/>
      <c r="J637" s="404"/>
      <c r="K637" s="406"/>
      <c r="L637" s="123"/>
      <c r="M637" s="402" t="str">
        <f t="shared" si="9"/>
        <v/>
      </c>
    </row>
    <row r="638" spans="1:13" ht="14.45" customHeight="1" x14ac:dyDescent="0.2">
      <c r="A638" s="407"/>
      <c r="B638" s="403"/>
      <c r="C638" s="404"/>
      <c r="D638" s="404"/>
      <c r="E638" s="405"/>
      <c r="F638" s="403"/>
      <c r="G638" s="404"/>
      <c r="H638" s="404"/>
      <c r="I638" s="404"/>
      <c r="J638" s="404"/>
      <c r="K638" s="406"/>
      <c r="L638" s="123"/>
      <c r="M638" s="402" t="str">
        <f t="shared" si="9"/>
        <v/>
      </c>
    </row>
    <row r="639" spans="1:13" ht="14.45" customHeight="1" x14ac:dyDescent="0.2">
      <c r="A639" s="407"/>
      <c r="B639" s="403"/>
      <c r="C639" s="404"/>
      <c r="D639" s="404"/>
      <c r="E639" s="405"/>
      <c r="F639" s="403"/>
      <c r="G639" s="404"/>
      <c r="H639" s="404"/>
      <c r="I639" s="404"/>
      <c r="J639" s="404"/>
      <c r="K639" s="406"/>
      <c r="L639" s="123"/>
      <c r="M639" s="402" t="str">
        <f t="shared" si="9"/>
        <v/>
      </c>
    </row>
    <row r="640" spans="1:13" ht="14.45" customHeight="1" x14ac:dyDescent="0.2">
      <c r="A640" s="407"/>
      <c r="B640" s="403"/>
      <c r="C640" s="404"/>
      <c r="D640" s="404"/>
      <c r="E640" s="405"/>
      <c r="F640" s="403"/>
      <c r="G640" s="404"/>
      <c r="H640" s="404"/>
      <c r="I640" s="404"/>
      <c r="J640" s="404"/>
      <c r="K640" s="406"/>
      <c r="L640" s="123"/>
      <c r="M640" s="402" t="str">
        <f t="shared" si="9"/>
        <v/>
      </c>
    </row>
    <row r="641" spans="1:13" ht="14.45" customHeight="1" x14ac:dyDescent="0.2">
      <c r="A641" s="407"/>
      <c r="B641" s="403"/>
      <c r="C641" s="404"/>
      <c r="D641" s="404"/>
      <c r="E641" s="405"/>
      <c r="F641" s="403"/>
      <c r="G641" s="404"/>
      <c r="H641" s="404"/>
      <c r="I641" s="404"/>
      <c r="J641" s="404"/>
      <c r="K641" s="406"/>
      <c r="L641" s="123"/>
      <c r="M641" s="402" t="str">
        <f t="shared" si="9"/>
        <v/>
      </c>
    </row>
    <row r="642" spans="1:13" ht="14.45" customHeight="1" x14ac:dyDescent="0.2">
      <c r="A642" s="407"/>
      <c r="B642" s="403"/>
      <c r="C642" s="404"/>
      <c r="D642" s="404"/>
      <c r="E642" s="405"/>
      <c r="F642" s="403"/>
      <c r="G642" s="404"/>
      <c r="H642" s="404"/>
      <c r="I642" s="404"/>
      <c r="J642" s="404"/>
      <c r="K642" s="406"/>
      <c r="L642" s="123"/>
      <c r="M642" s="402" t="str">
        <f t="shared" si="9"/>
        <v/>
      </c>
    </row>
    <row r="643" spans="1:13" ht="14.45" customHeight="1" x14ac:dyDescent="0.2">
      <c r="A643" s="407"/>
      <c r="B643" s="403"/>
      <c r="C643" s="404"/>
      <c r="D643" s="404"/>
      <c r="E643" s="405"/>
      <c r="F643" s="403"/>
      <c r="G643" s="404"/>
      <c r="H643" s="404"/>
      <c r="I643" s="404"/>
      <c r="J643" s="404"/>
      <c r="K643" s="406"/>
      <c r="L643" s="123"/>
      <c r="M643" s="402" t="str">
        <f t="shared" si="9"/>
        <v/>
      </c>
    </row>
    <row r="644" spans="1:13" ht="14.45" customHeight="1" x14ac:dyDescent="0.2">
      <c r="A644" s="407"/>
      <c r="B644" s="403"/>
      <c r="C644" s="404"/>
      <c r="D644" s="404"/>
      <c r="E644" s="405"/>
      <c r="F644" s="403"/>
      <c r="G644" s="404"/>
      <c r="H644" s="404"/>
      <c r="I644" s="404"/>
      <c r="J644" s="404"/>
      <c r="K644" s="406"/>
      <c r="L644" s="123"/>
      <c r="M644" s="402" t="str">
        <f t="shared" si="9"/>
        <v/>
      </c>
    </row>
    <row r="645" spans="1:13" ht="14.45" customHeight="1" x14ac:dyDescent="0.2">
      <c r="A645" s="407"/>
      <c r="B645" s="403"/>
      <c r="C645" s="404"/>
      <c r="D645" s="404"/>
      <c r="E645" s="405"/>
      <c r="F645" s="403"/>
      <c r="G645" s="404"/>
      <c r="H645" s="404"/>
      <c r="I645" s="404"/>
      <c r="J645" s="404"/>
      <c r="K645" s="406"/>
      <c r="L645" s="123"/>
      <c r="M645" s="402" t="str">
        <f t="shared" si="9"/>
        <v/>
      </c>
    </row>
    <row r="646" spans="1:13" ht="14.45" customHeight="1" x14ac:dyDescent="0.2">
      <c r="A646" s="407"/>
      <c r="B646" s="403"/>
      <c r="C646" s="404"/>
      <c r="D646" s="404"/>
      <c r="E646" s="405"/>
      <c r="F646" s="403"/>
      <c r="G646" s="404"/>
      <c r="H646" s="404"/>
      <c r="I646" s="404"/>
      <c r="J646" s="404"/>
      <c r="K646" s="406"/>
      <c r="L646" s="123"/>
      <c r="M646" s="402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07"/>
      <c r="B647" s="403"/>
      <c r="C647" s="404"/>
      <c r="D647" s="404"/>
      <c r="E647" s="405"/>
      <c r="F647" s="403"/>
      <c r="G647" s="404"/>
      <c r="H647" s="404"/>
      <c r="I647" s="404"/>
      <c r="J647" s="404"/>
      <c r="K647" s="406"/>
      <c r="L647" s="123"/>
      <c r="M647" s="402" t="str">
        <f t="shared" si="10"/>
        <v/>
      </c>
    </row>
    <row r="648" spans="1:13" ht="14.45" customHeight="1" x14ac:dyDescent="0.2">
      <c r="A648" s="407"/>
      <c r="B648" s="403"/>
      <c r="C648" s="404"/>
      <c r="D648" s="404"/>
      <c r="E648" s="405"/>
      <c r="F648" s="403"/>
      <c r="G648" s="404"/>
      <c r="H648" s="404"/>
      <c r="I648" s="404"/>
      <c r="J648" s="404"/>
      <c r="K648" s="406"/>
      <c r="L648" s="123"/>
      <c r="M648" s="402" t="str">
        <f t="shared" si="10"/>
        <v/>
      </c>
    </row>
    <row r="649" spans="1:13" ht="14.45" customHeight="1" x14ac:dyDescent="0.2">
      <c r="A649" s="407"/>
      <c r="B649" s="403"/>
      <c r="C649" s="404"/>
      <c r="D649" s="404"/>
      <c r="E649" s="405"/>
      <c r="F649" s="403"/>
      <c r="G649" s="404"/>
      <c r="H649" s="404"/>
      <c r="I649" s="404"/>
      <c r="J649" s="404"/>
      <c r="K649" s="406"/>
      <c r="L649" s="123"/>
      <c r="M649" s="402" t="str">
        <f t="shared" si="10"/>
        <v/>
      </c>
    </row>
    <row r="650" spans="1:13" ht="14.45" customHeight="1" x14ac:dyDescent="0.2">
      <c r="A650" s="407"/>
      <c r="B650" s="403"/>
      <c r="C650" s="404"/>
      <c r="D650" s="404"/>
      <c r="E650" s="405"/>
      <c r="F650" s="403"/>
      <c r="G650" s="404"/>
      <c r="H650" s="404"/>
      <c r="I650" s="404"/>
      <c r="J650" s="404"/>
      <c r="K650" s="406"/>
      <c r="L650" s="123"/>
      <c r="M650" s="402" t="str">
        <f t="shared" si="10"/>
        <v/>
      </c>
    </row>
    <row r="651" spans="1:13" ht="14.45" customHeight="1" x14ac:dyDescent="0.2">
      <c r="A651" s="407"/>
      <c r="B651" s="403"/>
      <c r="C651" s="404"/>
      <c r="D651" s="404"/>
      <c r="E651" s="405"/>
      <c r="F651" s="403"/>
      <c r="G651" s="404"/>
      <c r="H651" s="404"/>
      <c r="I651" s="404"/>
      <c r="J651" s="404"/>
      <c r="K651" s="406"/>
      <c r="L651" s="123"/>
      <c r="M651" s="402" t="str">
        <f t="shared" si="10"/>
        <v/>
      </c>
    </row>
    <row r="652" spans="1:13" ht="14.45" customHeight="1" x14ac:dyDescent="0.2">
      <c r="A652" s="407"/>
      <c r="B652" s="403"/>
      <c r="C652" s="404"/>
      <c r="D652" s="404"/>
      <c r="E652" s="405"/>
      <c r="F652" s="403"/>
      <c r="G652" s="404"/>
      <c r="H652" s="404"/>
      <c r="I652" s="404"/>
      <c r="J652" s="404"/>
      <c r="K652" s="406"/>
      <c r="L652" s="123"/>
      <c r="M652" s="402" t="str">
        <f t="shared" si="10"/>
        <v/>
      </c>
    </row>
    <row r="653" spans="1:13" ht="14.45" customHeight="1" x14ac:dyDescent="0.2">
      <c r="A653" s="407"/>
      <c r="B653" s="403"/>
      <c r="C653" s="404"/>
      <c r="D653" s="404"/>
      <c r="E653" s="405"/>
      <c r="F653" s="403"/>
      <c r="G653" s="404"/>
      <c r="H653" s="404"/>
      <c r="I653" s="404"/>
      <c r="J653" s="404"/>
      <c r="K653" s="406"/>
      <c r="L653" s="123"/>
      <c r="M653" s="402" t="str">
        <f t="shared" si="10"/>
        <v/>
      </c>
    </row>
    <row r="654" spans="1:13" ht="14.45" customHeight="1" x14ac:dyDescent="0.2">
      <c r="A654" s="407"/>
      <c r="B654" s="403"/>
      <c r="C654" s="404"/>
      <c r="D654" s="404"/>
      <c r="E654" s="405"/>
      <c r="F654" s="403"/>
      <c r="G654" s="404"/>
      <c r="H654" s="404"/>
      <c r="I654" s="404"/>
      <c r="J654" s="404"/>
      <c r="K654" s="406"/>
      <c r="L654" s="123"/>
      <c r="M654" s="402" t="str">
        <f t="shared" si="10"/>
        <v/>
      </c>
    </row>
    <row r="655" spans="1:13" ht="14.45" customHeight="1" x14ac:dyDescent="0.2">
      <c r="A655" s="407"/>
      <c r="B655" s="403"/>
      <c r="C655" s="404"/>
      <c r="D655" s="404"/>
      <c r="E655" s="405"/>
      <c r="F655" s="403"/>
      <c r="G655" s="404"/>
      <c r="H655" s="404"/>
      <c r="I655" s="404"/>
      <c r="J655" s="404"/>
      <c r="K655" s="406"/>
      <c r="L655" s="123"/>
      <c r="M655" s="402" t="str">
        <f t="shared" si="10"/>
        <v/>
      </c>
    </row>
    <row r="656" spans="1:13" ht="14.45" customHeight="1" x14ac:dyDescent="0.2">
      <c r="A656" s="407"/>
      <c r="B656" s="403"/>
      <c r="C656" s="404"/>
      <c r="D656" s="404"/>
      <c r="E656" s="405"/>
      <c r="F656" s="403"/>
      <c r="G656" s="404"/>
      <c r="H656" s="404"/>
      <c r="I656" s="404"/>
      <c r="J656" s="404"/>
      <c r="K656" s="406"/>
      <c r="L656" s="123"/>
      <c r="M656" s="402" t="str">
        <f t="shared" si="10"/>
        <v/>
      </c>
    </row>
    <row r="657" spans="1:13" ht="14.45" customHeight="1" x14ac:dyDescent="0.2">
      <c r="A657" s="407"/>
      <c r="B657" s="403"/>
      <c r="C657" s="404"/>
      <c r="D657" s="404"/>
      <c r="E657" s="405"/>
      <c r="F657" s="403"/>
      <c r="G657" s="404"/>
      <c r="H657" s="404"/>
      <c r="I657" s="404"/>
      <c r="J657" s="404"/>
      <c r="K657" s="406"/>
      <c r="L657" s="123"/>
      <c r="M657" s="402" t="str">
        <f t="shared" si="10"/>
        <v/>
      </c>
    </row>
    <row r="658" spans="1:13" ht="14.45" customHeight="1" x14ac:dyDescent="0.2">
      <c r="A658" s="407"/>
      <c r="B658" s="403"/>
      <c r="C658" s="404"/>
      <c r="D658" s="404"/>
      <c r="E658" s="405"/>
      <c r="F658" s="403"/>
      <c r="G658" s="404"/>
      <c r="H658" s="404"/>
      <c r="I658" s="404"/>
      <c r="J658" s="404"/>
      <c r="K658" s="406"/>
      <c r="L658" s="123"/>
      <c r="M658" s="402" t="str">
        <f t="shared" si="10"/>
        <v/>
      </c>
    </row>
    <row r="659" spans="1:13" ht="14.45" customHeight="1" x14ac:dyDescent="0.2">
      <c r="A659" s="407"/>
      <c r="B659" s="403"/>
      <c r="C659" s="404"/>
      <c r="D659" s="404"/>
      <c r="E659" s="405"/>
      <c r="F659" s="403"/>
      <c r="G659" s="404"/>
      <c r="H659" s="404"/>
      <c r="I659" s="404"/>
      <c r="J659" s="404"/>
      <c r="K659" s="406"/>
      <c r="L659" s="123"/>
      <c r="M659" s="402" t="str">
        <f t="shared" si="10"/>
        <v/>
      </c>
    </row>
    <row r="660" spans="1:13" ht="14.45" customHeight="1" x14ac:dyDescent="0.2">
      <c r="A660" s="407"/>
      <c r="B660" s="403"/>
      <c r="C660" s="404"/>
      <c r="D660" s="404"/>
      <c r="E660" s="405"/>
      <c r="F660" s="403"/>
      <c r="G660" s="404"/>
      <c r="H660" s="404"/>
      <c r="I660" s="404"/>
      <c r="J660" s="404"/>
      <c r="K660" s="406"/>
      <c r="L660" s="123"/>
      <c r="M660" s="402" t="str">
        <f t="shared" si="10"/>
        <v/>
      </c>
    </row>
    <row r="661" spans="1:13" ht="14.45" customHeight="1" x14ac:dyDescent="0.2">
      <c r="A661" s="407"/>
      <c r="B661" s="403"/>
      <c r="C661" s="404"/>
      <c r="D661" s="404"/>
      <c r="E661" s="405"/>
      <c r="F661" s="403"/>
      <c r="G661" s="404"/>
      <c r="H661" s="404"/>
      <c r="I661" s="404"/>
      <c r="J661" s="404"/>
      <c r="K661" s="406"/>
      <c r="L661" s="123"/>
      <c r="M661" s="402" t="str">
        <f t="shared" si="10"/>
        <v/>
      </c>
    </row>
    <row r="662" spans="1:13" ht="14.45" customHeight="1" x14ac:dyDescent="0.2">
      <c r="A662" s="407"/>
      <c r="B662" s="403"/>
      <c r="C662" s="404"/>
      <c r="D662" s="404"/>
      <c r="E662" s="405"/>
      <c r="F662" s="403"/>
      <c r="G662" s="404"/>
      <c r="H662" s="404"/>
      <c r="I662" s="404"/>
      <c r="J662" s="404"/>
      <c r="K662" s="406"/>
      <c r="L662" s="123"/>
      <c r="M662" s="402" t="str">
        <f t="shared" si="10"/>
        <v/>
      </c>
    </row>
    <row r="663" spans="1:13" ht="14.45" customHeight="1" x14ac:dyDescent="0.2">
      <c r="A663" s="407"/>
      <c r="B663" s="403"/>
      <c r="C663" s="404"/>
      <c r="D663" s="404"/>
      <c r="E663" s="405"/>
      <c r="F663" s="403"/>
      <c r="G663" s="404"/>
      <c r="H663" s="404"/>
      <c r="I663" s="404"/>
      <c r="J663" s="404"/>
      <c r="K663" s="406"/>
      <c r="L663" s="123"/>
      <c r="M663" s="402" t="str">
        <f t="shared" si="10"/>
        <v/>
      </c>
    </row>
    <row r="664" spans="1:13" ht="14.45" customHeight="1" x14ac:dyDescent="0.2">
      <c r="A664" s="407"/>
      <c r="B664" s="403"/>
      <c r="C664" s="404"/>
      <c r="D664" s="404"/>
      <c r="E664" s="405"/>
      <c r="F664" s="403"/>
      <c r="G664" s="404"/>
      <c r="H664" s="404"/>
      <c r="I664" s="404"/>
      <c r="J664" s="404"/>
      <c r="K664" s="406"/>
      <c r="L664" s="123"/>
      <c r="M664" s="402" t="str">
        <f t="shared" si="10"/>
        <v/>
      </c>
    </row>
    <row r="665" spans="1:13" ht="14.45" customHeight="1" x14ac:dyDescent="0.2">
      <c r="A665" s="407"/>
      <c r="B665" s="403"/>
      <c r="C665" s="404"/>
      <c r="D665" s="404"/>
      <c r="E665" s="405"/>
      <c r="F665" s="403"/>
      <c r="G665" s="404"/>
      <c r="H665" s="404"/>
      <c r="I665" s="404"/>
      <c r="J665" s="404"/>
      <c r="K665" s="406"/>
      <c r="L665" s="123"/>
      <c r="M665" s="402" t="str">
        <f t="shared" si="10"/>
        <v/>
      </c>
    </row>
    <row r="666" spans="1:13" ht="14.45" customHeight="1" x14ac:dyDescent="0.2">
      <c r="A666" s="407"/>
      <c r="B666" s="403"/>
      <c r="C666" s="404"/>
      <c r="D666" s="404"/>
      <c r="E666" s="405"/>
      <c r="F666" s="403"/>
      <c r="G666" s="404"/>
      <c r="H666" s="404"/>
      <c r="I666" s="404"/>
      <c r="J666" s="404"/>
      <c r="K666" s="406"/>
      <c r="L666" s="123"/>
      <c r="M666" s="402" t="str">
        <f t="shared" si="10"/>
        <v/>
      </c>
    </row>
    <row r="667" spans="1:13" ht="14.45" customHeight="1" x14ac:dyDescent="0.2">
      <c r="A667" s="407"/>
      <c r="B667" s="403"/>
      <c r="C667" s="404"/>
      <c r="D667" s="404"/>
      <c r="E667" s="405"/>
      <c r="F667" s="403"/>
      <c r="G667" s="404"/>
      <c r="H667" s="404"/>
      <c r="I667" s="404"/>
      <c r="J667" s="404"/>
      <c r="K667" s="406"/>
      <c r="L667" s="123"/>
      <c r="M667" s="402" t="str">
        <f t="shared" si="10"/>
        <v/>
      </c>
    </row>
    <row r="668" spans="1:13" ht="14.45" customHeight="1" x14ac:dyDescent="0.2">
      <c r="A668" s="407"/>
      <c r="B668" s="403"/>
      <c r="C668" s="404"/>
      <c r="D668" s="404"/>
      <c r="E668" s="405"/>
      <c r="F668" s="403"/>
      <c r="G668" s="404"/>
      <c r="H668" s="404"/>
      <c r="I668" s="404"/>
      <c r="J668" s="404"/>
      <c r="K668" s="406"/>
      <c r="L668" s="123"/>
      <c r="M668" s="402" t="str">
        <f t="shared" si="10"/>
        <v/>
      </c>
    </row>
    <row r="669" spans="1:13" ht="14.45" customHeight="1" x14ac:dyDescent="0.2">
      <c r="A669" s="407"/>
      <c r="B669" s="403"/>
      <c r="C669" s="404"/>
      <c r="D669" s="404"/>
      <c r="E669" s="405"/>
      <c r="F669" s="403"/>
      <c r="G669" s="404"/>
      <c r="H669" s="404"/>
      <c r="I669" s="404"/>
      <c r="J669" s="404"/>
      <c r="K669" s="406"/>
      <c r="L669" s="123"/>
      <c r="M669" s="402" t="str">
        <f t="shared" si="10"/>
        <v/>
      </c>
    </row>
    <row r="670" spans="1:13" ht="14.45" customHeight="1" x14ac:dyDescent="0.2">
      <c r="A670" s="407"/>
      <c r="B670" s="403"/>
      <c r="C670" s="404"/>
      <c r="D670" s="404"/>
      <c r="E670" s="405"/>
      <c r="F670" s="403"/>
      <c r="G670" s="404"/>
      <c r="H670" s="404"/>
      <c r="I670" s="404"/>
      <c r="J670" s="404"/>
      <c r="K670" s="406"/>
      <c r="L670" s="123"/>
      <c r="M670" s="402" t="str">
        <f t="shared" si="10"/>
        <v/>
      </c>
    </row>
    <row r="671" spans="1:13" ht="14.45" customHeight="1" x14ac:dyDescent="0.2">
      <c r="A671" s="407"/>
      <c r="B671" s="403"/>
      <c r="C671" s="404"/>
      <c r="D671" s="404"/>
      <c r="E671" s="405"/>
      <c r="F671" s="403"/>
      <c r="G671" s="404"/>
      <c r="H671" s="404"/>
      <c r="I671" s="404"/>
      <c r="J671" s="404"/>
      <c r="K671" s="406"/>
      <c r="L671" s="123"/>
      <c r="M671" s="402" t="str">
        <f t="shared" si="10"/>
        <v/>
      </c>
    </row>
    <row r="672" spans="1:13" ht="14.45" customHeight="1" x14ac:dyDescent="0.2">
      <c r="A672" s="407"/>
      <c r="B672" s="403"/>
      <c r="C672" s="404"/>
      <c r="D672" s="404"/>
      <c r="E672" s="405"/>
      <c r="F672" s="403"/>
      <c r="G672" s="404"/>
      <c r="H672" s="404"/>
      <c r="I672" s="404"/>
      <c r="J672" s="404"/>
      <c r="K672" s="406"/>
      <c r="L672" s="123"/>
      <c r="M672" s="402" t="str">
        <f t="shared" si="10"/>
        <v/>
      </c>
    </row>
    <row r="673" spans="1:13" ht="14.45" customHeight="1" x14ac:dyDescent="0.2">
      <c r="A673" s="407"/>
      <c r="B673" s="403"/>
      <c r="C673" s="404"/>
      <c r="D673" s="404"/>
      <c r="E673" s="405"/>
      <c r="F673" s="403"/>
      <c r="G673" s="404"/>
      <c r="H673" s="404"/>
      <c r="I673" s="404"/>
      <c r="J673" s="404"/>
      <c r="K673" s="406"/>
      <c r="L673" s="123"/>
      <c r="M673" s="402" t="str">
        <f t="shared" si="10"/>
        <v/>
      </c>
    </row>
    <row r="674" spans="1:13" ht="14.45" customHeight="1" x14ac:dyDescent="0.2">
      <c r="A674" s="407"/>
      <c r="B674" s="403"/>
      <c r="C674" s="404"/>
      <c r="D674" s="404"/>
      <c r="E674" s="405"/>
      <c r="F674" s="403"/>
      <c r="G674" s="404"/>
      <c r="H674" s="404"/>
      <c r="I674" s="404"/>
      <c r="J674" s="404"/>
      <c r="K674" s="406"/>
      <c r="L674" s="123"/>
      <c r="M674" s="402" t="str">
        <f t="shared" si="10"/>
        <v/>
      </c>
    </row>
    <row r="675" spans="1:13" ht="14.45" customHeight="1" x14ac:dyDescent="0.2">
      <c r="A675" s="407"/>
      <c r="B675" s="403"/>
      <c r="C675" s="404"/>
      <c r="D675" s="404"/>
      <c r="E675" s="405"/>
      <c r="F675" s="403"/>
      <c r="G675" s="404"/>
      <c r="H675" s="404"/>
      <c r="I675" s="404"/>
      <c r="J675" s="404"/>
      <c r="K675" s="406"/>
      <c r="L675" s="123"/>
      <c r="M675" s="402" t="str">
        <f t="shared" si="10"/>
        <v/>
      </c>
    </row>
    <row r="676" spans="1:13" ht="14.45" customHeight="1" x14ac:dyDescent="0.2">
      <c r="A676" s="407"/>
      <c r="B676" s="403"/>
      <c r="C676" s="404"/>
      <c r="D676" s="404"/>
      <c r="E676" s="405"/>
      <c r="F676" s="403"/>
      <c r="G676" s="404"/>
      <c r="H676" s="404"/>
      <c r="I676" s="404"/>
      <c r="J676" s="404"/>
      <c r="K676" s="406"/>
      <c r="L676" s="123"/>
      <c r="M676" s="402" t="str">
        <f t="shared" si="10"/>
        <v/>
      </c>
    </row>
    <row r="677" spans="1:13" ht="14.45" customHeight="1" x14ac:dyDescent="0.2">
      <c r="A677" s="407"/>
      <c r="B677" s="403"/>
      <c r="C677" s="404"/>
      <c r="D677" s="404"/>
      <c r="E677" s="405"/>
      <c r="F677" s="403"/>
      <c r="G677" s="404"/>
      <c r="H677" s="404"/>
      <c r="I677" s="404"/>
      <c r="J677" s="404"/>
      <c r="K677" s="406"/>
      <c r="L677" s="123"/>
      <c r="M677" s="402" t="str">
        <f t="shared" si="10"/>
        <v/>
      </c>
    </row>
    <row r="678" spans="1:13" ht="14.45" customHeight="1" x14ac:dyDescent="0.2">
      <c r="A678" s="407"/>
      <c r="B678" s="403"/>
      <c r="C678" s="404"/>
      <c r="D678" s="404"/>
      <c r="E678" s="405"/>
      <c r="F678" s="403"/>
      <c r="G678" s="404"/>
      <c r="H678" s="404"/>
      <c r="I678" s="404"/>
      <c r="J678" s="404"/>
      <c r="K678" s="406"/>
      <c r="L678" s="123"/>
      <c r="M678" s="402" t="str">
        <f t="shared" si="10"/>
        <v/>
      </c>
    </row>
    <row r="679" spans="1:13" ht="14.45" customHeight="1" x14ac:dyDescent="0.2">
      <c r="A679" s="407"/>
      <c r="B679" s="403"/>
      <c r="C679" s="404"/>
      <c r="D679" s="404"/>
      <c r="E679" s="405"/>
      <c r="F679" s="403"/>
      <c r="G679" s="404"/>
      <c r="H679" s="404"/>
      <c r="I679" s="404"/>
      <c r="J679" s="404"/>
      <c r="K679" s="406"/>
      <c r="L679" s="123"/>
      <c r="M679" s="402" t="str">
        <f t="shared" si="10"/>
        <v/>
      </c>
    </row>
    <row r="680" spans="1:13" ht="14.45" customHeight="1" x14ac:dyDescent="0.2">
      <c r="A680" s="407"/>
      <c r="B680" s="403"/>
      <c r="C680" s="404"/>
      <c r="D680" s="404"/>
      <c r="E680" s="405"/>
      <c r="F680" s="403"/>
      <c r="G680" s="404"/>
      <c r="H680" s="404"/>
      <c r="I680" s="404"/>
      <c r="J680" s="404"/>
      <c r="K680" s="406"/>
      <c r="L680" s="123"/>
      <c r="M680" s="402" t="str">
        <f t="shared" si="10"/>
        <v/>
      </c>
    </row>
    <row r="681" spans="1:13" ht="14.45" customHeight="1" x14ac:dyDescent="0.2">
      <c r="A681" s="407"/>
      <c r="B681" s="403"/>
      <c r="C681" s="404"/>
      <c r="D681" s="404"/>
      <c r="E681" s="405"/>
      <c r="F681" s="403"/>
      <c r="G681" s="404"/>
      <c r="H681" s="404"/>
      <c r="I681" s="404"/>
      <c r="J681" s="404"/>
      <c r="K681" s="406"/>
      <c r="L681" s="123"/>
      <c r="M681" s="402" t="str">
        <f t="shared" si="10"/>
        <v/>
      </c>
    </row>
    <row r="682" spans="1:13" ht="14.45" customHeight="1" x14ac:dyDescent="0.2">
      <c r="A682" s="407"/>
      <c r="B682" s="403"/>
      <c r="C682" s="404"/>
      <c r="D682" s="404"/>
      <c r="E682" s="405"/>
      <c r="F682" s="403"/>
      <c r="G682" s="404"/>
      <c r="H682" s="404"/>
      <c r="I682" s="404"/>
      <c r="J682" s="404"/>
      <c r="K682" s="406"/>
      <c r="L682" s="123"/>
      <c r="M682" s="402" t="str">
        <f t="shared" si="10"/>
        <v/>
      </c>
    </row>
    <row r="683" spans="1:13" ht="14.45" customHeight="1" x14ac:dyDescent="0.2">
      <c r="A683" s="407"/>
      <c r="B683" s="403"/>
      <c r="C683" s="404"/>
      <c r="D683" s="404"/>
      <c r="E683" s="405"/>
      <c r="F683" s="403"/>
      <c r="G683" s="404"/>
      <c r="H683" s="404"/>
      <c r="I683" s="404"/>
      <c r="J683" s="404"/>
      <c r="K683" s="406"/>
      <c r="L683" s="123"/>
      <c r="M683" s="402" t="str">
        <f t="shared" si="10"/>
        <v/>
      </c>
    </row>
    <row r="684" spans="1:13" ht="14.45" customHeight="1" x14ac:dyDescent="0.2">
      <c r="A684" s="407"/>
      <c r="B684" s="403"/>
      <c r="C684" s="404"/>
      <c r="D684" s="404"/>
      <c r="E684" s="405"/>
      <c r="F684" s="403"/>
      <c r="G684" s="404"/>
      <c r="H684" s="404"/>
      <c r="I684" s="404"/>
      <c r="J684" s="404"/>
      <c r="K684" s="406"/>
      <c r="L684" s="123"/>
      <c r="M684" s="402" t="str">
        <f t="shared" si="10"/>
        <v/>
      </c>
    </row>
    <row r="685" spans="1:13" ht="14.45" customHeight="1" x14ac:dyDescent="0.2">
      <c r="A685" s="407"/>
      <c r="B685" s="403"/>
      <c r="C685" s="404"/>
      <c r="D685" s="404"/>
      <c r="E685" s="405"/>
      <c r="F685" s="403"/>
      <c r="G685" s="404"/>
      <c r="H685" s="404"/>
      <c r="I685" s="404"/>
      <c r="J685" s="404"/>
      <c r="K685" s="406"/>
      <c r="L685" s="123"/>
      <c r="M685" s="402" t="str">
        <f t="shared" si="10"/>
        <v/>
      </c>
    </row>
    <row r="686" spans="1:13" ht="14.45" customHeight="1" x14ac:dyDescent="0.2">
      <c r="A686" s="407"/>
      <c r="B686" s="403"/>
      <c r="C686" s="404"/>
      <c r="D686" s="404"/>
      <c r="E686" s="405"/>
      <c r="F686" s="403"/>
      <c r="G686" s="404"/>
      <c r="H686" s="404"/>
      <c r="I686" s="404"/>
      <c r="J686" s="404"/>
      <c r="K686" s="406"/>
      <c r="L686" s="123"/>
      <c r="M686" s="402" t="str">
        <f t="shared" si="10"/>
        <v/>
      </c>
    </row>
    <row r="687" spans="1:13" ht="14.45" customHeight="1" x14ac:dyDescent="0.2">
      <c r="A687" s="407"/>
      <c r="B687" s="403"/>
      <c r="C687" s="404"/>
      <c r="D687" s="404"/>
      <c r="E687" s="405"/>
      <c r="F687" s="403"/>
      <c r="G687" s="404"/>
      <c r="H687" s="404"/>
      <c r="I687" s="404"/>
      <c r="J687" s="404"/>
      <c r="K687" s="406"/>
      <c r="L687" s="123"/>
      <c r="M687" s="402" t="str">
        <f t="shared" si="10"/>
        <v/>
      </c>
    </row>
    <row r="688" spans="1:13" ht="14.45" customHeight="1" x14ac:dyDescent="0.2">
      <c r="A688" s="407"/>
      <c r="B688" s="403"/>
      <c r="C688" s="404"/>
      <c r="D688" s="404"/>
      <c r="E688" s="405"/>
      <c r="F688" s="403"/>
      <c r="G688" s="404"/>
      <c r="H688" s="404"/>
      <c r="I688" s="404"/>
      <c r="J688" s="404"/>
      <c r="K688" s="406"/>
      <c r="L688" s="123"/>
      <c r="M688" s="402" t="str">
        <f t="shared" si="10"/>
        <v/>
      </c>
    </row>
    <row r="689" spans="1:13" ht="14.45" customHeight="1" x14ac:dyDescent="0.2">
      <c r="A689" s="407"/>
      <c r="B689" s="403"/>
      <c r="C689" s="404"/>
      <c r="D689" s="404"/>
      <c r="E689" s="405"/>
      <c r="F689" s="403"/>
      <c r="G689" s="404"/>
      <c r="H689" s="404"/>
      <c r="I689" s="404"/>
      <c r="J689" s="404"/>
      <c r="K689" s="406"/>
      <c r="L689" s="123"/>
      <c r="M689" s="402" t="str">
        <f t="shared" si="10"/>
        <v/>
      </c>
    </row>
    <row r="690" spans="1:13" ht="14.45" customHeight="1" x14ac:dyDescent="0.2">
      <c r="A690" s="407"/>
      <c r="B690" s="403"/>
      <c r="C690" s="404"/>
      <c r="D690" s="404"/>
      <c r="E690" s="405"/>
      <c r="F690" s="403"/>
      <c r="G690" s="404"/>
      <c r="H690" s="404"/>
      <c r="I690" s="404"/>
      <c r="J690" s="404"/>
      <c r="K690" s="406"/>
      <c r="L690" s="123"/>
      <c r="M690" s="402" t="str">
        <f t="shared" si="10"/>
        <v/>
      </c>
    </row>
    <row r="691" spans="1:13" ht="14.45" customHeight="1" x14ac:dyDescent="0.2">
      <c r="A691" s="407"/>
      <c r="B691" s="403"/>
      <c r="C691" s="404"/>
      <c r="D691" s="404"/>
      <c r="E691" s="405"/>
      <c r="F691" s="403"/>
      <c r="G691" s="404"/>
      <c r="H691" s="404"/>
      <c r="I691" s="404"/>
      <c r="J691" s="404"/>
      <c r="K691" s="406"/>
      <c r="L691" s="123"/>
      <c r="M691" s="402" t="str">
        <f t="shared" si="10"/>
        <v/>
      </c>
    </row>
    <row r="692" spans="1:13" ht="14.45" customHeight="1" x14ac:dyDescent="0.2">
      <c r="A692" s="407"/>
      <c r="B692" s="403"/>
      <c r="C692" s="404"/>
      <c r="D692" s="404"/>
      <c r="E692" s="405"/>
      <c r="F692" s="403"/>
      <c r="G692" s="404"/>
      <c r="H692" s="404"/>
      <c r="I692" s="404"/>
      <c r="J692" s="404"/>
      <c r="K692" s="406"/>
      <c r="L692" s="123"/>
      <c r="M692" s="402" t="str">
        <f t="shared" si="10"/>
        <v/>
      </c>
    </row>
    <row r="693" spans="1:13" ht="14.45" customHeight="1" x14ac:dyDescent="0.2">
      <c r="A693" s="407"/>
      <c r="B693" s="403"/>
      <c r="C693" s="404"/>
      <c r="D693" s="404"/>
      <c r="E693" s="405"/>
      <c r="F693" s="403"/>
      <c r="G693" s="404"/>
      <c r="H693" s="404"/>
      <c r="I693" s="404"/>
      <c r="J693" s="404"/>
      <c r="K693" s="406"/>
      <c r="L693" s="123"/>
      <c r="M693" s="402" t="str">
        <f t="shared" si="10"/>
        <v/>
      </c>
    </row>
    <row r="694" spans="1:13" ht="14.45" customHeight="1" x14ac:dyDescent="0.2">
      <c r="A694" s="407"/>
      <c r="B694" s="403"/>
      <c r="C694" s="404"/>
      <c r="D694" s="404"/>
      <c r="E694" s="405"/>
      <c r="F694" s="403"/>
      <c r="G694" s="404"/>
      <c r="H694" s="404"/>
      <c r="I694" s="404"/>
      <c r="J694" s="404"/>
      <c r="K694" s="406"/>
      <c r="L694" s="123"/>
      <c r="M694" s="402" t="str">
        <f t="shared" si="10"/>
        <v/>
      </c>
    </row>
    <row r="695" spans="1:13" ht="14.45" customHeight="1" x14ac:dyDescent="0.2">
      <c r="A695" s="407"/>
      <c r="B695" s="403"/>
      <c r="C695" s="404"/>
      <c r="D695" s="404"/>
      <c r="E695" s="405"/>
      <c r="F695" s="403"/>
      <c r="G695" s="404"/>
      <c r="H695" s="404"/>
      <c r="I695" s="404"/>
      <c r="J695" s="404"/>
      <c r="K695" s="406"/>
      <c r="L695" s="123"/>
      <c r="M695" s="402" t="str">
        <f t="shared" si="10"/>
        <v/>
      </c>
    </row>
    <row r="696" spans="1:13" ht="14.45" customHeight="1" x14ac:dyDescent="0.2">
      <c r="A696" s="407"/>
      <c r="B696" s="403"/>
      <c r="C696" s="404"/>
      <c r="D696" s="404"/>
      <c r="E696" s="405"/>
      <c r="F696" s="403"/>
      <c r="G696" s="404"/>
      <c r="H696" s="404"/>
      <c r="I696" s="404"/>
      <c r="J696" s="404"/>
      <c r="K696" s="406"/>
      <c r="L696" s="123"/>
      <c r="M696" s="402" t="str">
        <f t="shared" si="10"/>
        <v/>
      </c>
    </row>
    <row r="697" spans="1:13" ht="14.45" customHeight="1" x14ac:dyDescent="0.2">
      <c r="A697" s="407"/>
      <c r="B697" s="403"/>
      <c r="C697" s="404"/>
      <c r="D697" s="404"/>
      <c r="E697" s="405"/>
      <c r="F697" s="403"/>
      <c r="G697" s="404"/>
      <c r="H697" s="404"/>
      <c r="I697" s="404"/>
      <c r="J697" s="404"/>
      <c r="K697" s="406"/>
      <c r="L697" s="123"/>
      <c r="M697" s="402" t="str">
        <f t="shared" si="10"/>
        <v/>
      </c>
    </row>
    <row r="698" spans="1:13" ht="14.45" customHeight="1" x14ac:dyDescent="0.2">
      <c r="A698" s="407"/>
      <c r="B698" s="403"/>
      <c r="C698" s="404"/>
      <c r="D698" s="404"/>
      <c r="E698" s="405"/>
      <c r="F698" s="403"/>
      <c r="G698" s="404"/>
      <c r="H698" s="404"/>
      <c r="I698" s="404"/>
      <c r="J698" s="404"/>
      <c r="K698" s="406"/>
      <c r="L698" s="123"/>
      <c r="M698" s="402" t="str">
        <f t="shared" si="10"/>
        <v/>
      </c>
    </row>
    <row r="699" spans="1:13" ht="14.45" customHeight="1" x14ac:dyDescent="0.2">
      <c r="A699" s="407"/>
      <c r="B699" s="403"/>
      <c r="C699" s="404"/>
      <c r="D699" s="404"/>
      <c r="E699" s="405"/>
      <c r="F699" s="403"/>
      <c r="G699" s="404"/>
      <c r="H699" s="404"/>
      <c r="I699" s="404"/>
      <c r="J699" s="404"/>
      <c r="K699" s="406"/>
      <c r="L699" s="123"/>
      <c r="M699" s="402" t="str">
        <f t="shared" si="10"/>
        <v/>
      </c>
    </row>
    <row r="700" spans="1:13" ht="14.45" customHeight="1" x14ac:dyDescent="0.2">
      <c r="A700" s="407"/>
      <c r="B700" s="403"/>
      <c r="C700" s="404"/>
      <c r="D700" s="404"/>
      <c r="E700" s="405"/>
      <c r="F700" s="403"/>
      <c r="G700" s="404"/>
      <c r="H700" s="404"/>
      <c r="I700" s="404"/>
      <c r="J700" s="404"/>
      <c r="K700" s="406"/>
      <c r="L700" s="123"/>
      <c r="M700" s="402" t="str">
        <f t="shared" si="10"/>
        <v/>
      </c>
    </row>
    <row r="701" spans="1:13" ht="14.45" customHeight="1" x14ac:dyDescent="0.2">
      <c r="A701" s="407"/>
      <c r="B701" s="403"/>
      <c r="C701" s="404"/>
      <c r="D701" s="404"/>
      <c r="E701" s="405"/>
      <c r="F701" s="403"/>
      <c r="G701" s="404"/>
      <c r="H701" s="404"/>
      <c r="I701" s="404"/>
      <c r="J701" s="404"/>
      <c r="K701" s="406"/>
      <c r="L701" s="123"/>
      <c r="M701" s="402" t="str">
        <f t="shared" si="10"/>
        <v/>
      </c>
    </row>
    <row r="702" spans="1:13" ht="14.45" customHeight="1" x14ac:dyDescent="0.2">
      <c r="A702" s="407"/>
      <c r="B702" s="403"/>
      <c r="C702" s="404"/>
      <c r="D702" s="404"/>
      <c r="E702" s="405"/>
      <c r="F702" s="403"/>
      <c r="G702" s="404"/>
      <c r="H702" s="404"/>
      <c r="I702" s="404"/>
      <c r="J702" s="404"/>
      <c r="K702" s="406"/>
      <c r="L702" s="123"/>
      <c r="M702" s="402" t="str">
        <f t="shared" si="10"/>
        <v/>
      </c>
    </row>
    <row r="703" spans="1:13" ht="14.45" customHeight="1" x14ac:dyDescent="0.2">
      <c r="A703" s="407"/>
      <c r="B703" s="403"/>
      <c r="C703" s="404"/>
      <c r="D703" s="404"/>
      <c r="E703" s="405"/>
      <c r="F703" s="403"/>
      <c r="G703" s="404"/>
      <c r="H703" s="404"/>
      <c r="I703" s="404"/>
      <c r="J703" s="404"/>
      <c r="K703" s="406"/>
      <c r="L703" s="123"/>
      <c r="M703" s="402" t="str">
        <f t="shared" si="10"/>
        <v/>
      </c>
    </row>
    <row r="704" spans="1:13" ht="14.45" customHeight="1" x14ac:dyDescent="0.2">
      <c r="A704" s="407"/>
      <c r="B704" s="403"/>
      <c r="C704" s="404"/>
      <c r="D704" s="404"/>
      <c r="E704" s="405"/>
      <c r="F704" s="403"/>
      <c r="G704" s="404"/>
      <c r="H704" s="404"/>
      <c r="I704" s="404"/>
      <c r="J704" s="404"/>
      <c r="K704" s="406"/>
      <c r="L704" s="123"/>
      <c r="M704" s="402" t="str">
        <f t="shared" si="10"/>
        <v/>
      </c>
    </row>
    <row r="705" spans="1:13" ht="14.45" customHeight="1" x14ac:dyDescent="0.2">
      <c r="A705" s="407"/>
      <c r="B705" s="403"/>
      <c r="C705" s="404"/>
      <c r="D705" s="404"/>
      <c r="E705" s="405"/>
      <c r="F705" s="403"/>
      <c r="G705" s="404"/>
      <c r="H705" s="404"/>
      <c r="I705" s="404"/>
      <c r="J705" s="404"/>
      <c r="K705" s="406"/>
      <c r="L705" s="123"/>
      <c r="M705" s="402" t="str">
        <f t="shared" si="10"/>
        <v/>
      </c>
    </row>
    <row r="706" spans="1:13" ht="14.45" customHeight="1" x14ac:dyDescent="0.2">
      <c r="A706" s="407"/>
      <c r="B706" s="403"/>
      <c r="C706" s="404"/>
      <c r="D706" s="404"/>
      <c r="E706" s="405"/>
      <c r="F706" s="403"/>
      <c r="G706" s="404"/>
      <c r="H706" s="404"/>
      <c r="I706" s="404"/>
      <c r="J706" s="404"/>
      <c r="K706" s="406"/>
      <c r="L706" s="123"/>
      <c r="M706" s="402" t="str">
        <f t="shared" si="10"/>
        <v/>
      </c>
    </row>
    <row r="707" spans="1:13" ht="14.45" customHeight="1" x14ac:dyDescent="0.2">
      <c r="A707" s="407"/>
      <c r="B707" s="403"/>
      <c r="C707" s="404"/>
      <c r="D707" s="404"/>
      <c r="E707" s="405"/>
      <c r="F707" s="403"/>
      <c r="G707" s="404"/>
      <c r="H707" s="404"/>
      <c r="I707" s="404"/>
      <c r="J707" s="404"/>
      <c r="K707" s="406"/>
      <c r="L707" s="123"/>
      <c r="M707" s="402" t="str">
        <f t="shared" si="10"/>
        <v/>
      </c>
    </row>
    <row r="708" spans="1:13" ht="14.45" customHeight="1" x14ac:dyDescent="0.2">
      <c r="A708" s="407"/>
      <c r="B708" s="403"/>
      <c r="C708" s="404"/>
      <c r="D708" s="404"/>
      <c r="E708" s="405"/>
      <c r="F708" s="403"/>
      <c r="G708" s="404"/>
      <c r="H708" s="404"/>
      <c r="I708" s="404"/>
      <c r="J708" s="404"/>
      <c r="K708" s="406"/>
      <c r="L708" s="123"/>
      <c r="M708" s="402" t="str">
        <f t="shared" si="10"/>
        <v/>
      </c>
    </row>
    <row r="709" spans="1:13" ht="14.45" customHeight="1" x14ac:dyDescent="0.2">
      <c r="A709" s="407"/>
      <c r="B709" s="403"/>
      <c r="C709" s="404"/>
      <c r="D709" s="404"/>
      <c r="E709" s="405"/>
      <c r="F709" s="403"/>
      <c r="G709" s="404"/>
      <c r="H709" s="404"/>
      <c r="I709" s="404"/>
      <c r="J709" s="404"/>
      <c r="K709" s="406"/>
      <c r="L709" s="123"/>
      <c r="M709" s="402" t="str">
        <f t="shared" si="10"/>
        <v/>
      </c>
    </row>
    <row r="710" spans="1:13" ht="14.45" customHeight="1" x14ac:dyDescent="0.2">
      <c r="A710" s="407"/>
      <c r="B710" s="403"/>
      <c r="C710" s="404"/>
      <c r="D710" s="404"/>
      <c r="E710" s="405"/>
      <c r="F710" s="403"/>
      <c r="G710" s="404"/>
      <c r="H710" s="404"/>
      <c r="I710" s="404"/>
      <c r="J710" s="404"/>
      <c r="K710" s="406"/>
      <c r="L710" s="123"/>
      <c r="M710" s="402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07"/>
      <c r="B711" s="403"/>
      <c r="C711" s="404"/>
      <c r="D711" s="404"/>
      <c r="E711" s="405"/>
      <c r="F711" s="403"/>
      <c r="G711" s="404"/>
      <c r="H711" s="404"/>
      <c r="I711" s="404"/>
      <c r="J711" s="404"/>
      <c r="K711" s="406"/>
      <c r="L711" s="123"/>
      <c r="M711" s="402" t="str">
        <f t="shared" si="11"/>
        <v/>
      </c>
    </row>
    <row r="712" spans="1:13" ht="14.45" customHeight="1" x14ac:dyDescent="0.2">
      <c r="A712" s="407"/>
      <c r="B712" s="403"/>
      <c r="C712" s="404"/>
      <c r="D712" s="404"/>
      <c r="E712" s="405"/>
      <c r="F712" s="403"/>
      <c r="G712" s="404"/>
      <c r="H712" s="404"/>
      <c r="I712" s="404"/>
      <c r="J712" s="404"/>
      <c r="K712" s="406"/>
      <c r="L712" s="123"/>
      <c r="M712" s="402" t="str">
        <f t="shared" si="11"/>
        <v/>
      </c>
    </row>
    <row r="713" spans="1:13" ht="14.45" customHeight="1" x14ac:dyDescent="0.2">
      <c r="A713" s="407"/>
      <c r="B713" s="403"/>
      <c r="C713" s="404"/>
      <c r="D713" s="404"/>
      <c r="E713" s="405"/>
      <c r="F713" s="403"/>
      <c r="G713" s="404"/>
      <c r="H713" s="404"/>
      <c r="I713" s="404"/>
      <c r="J713" s="404"/>
      <c r="K713" s="406"/>
      <c r="L713" s="123"/>
      <c r="M713" s="402" t="str">
        <f t="shared" si="11"/>
        <v/>
      </c>
    </row>
    <row r="714" spans="1:13" ht="14.45" customHeight="1" x14ac:dyDescent="0.2">
      <c r="A714" s="407"/>
      <c r="B714" s="403"/>
      <c r="C714" s="404"/>
      <c r="D714" s="404"/>
      <c r="E714" s="405"/>
      <c r="F714" s="403"/>
      <c r="G714" s="404"/>
      <c r="H714" s="404"/>
      <c r="I714" s="404"/>
      <c r="J714" s="404"/>
      <c r="K714" s="406"/>
      <c r="L714" s="123"/>
      <c r="M714" s="402" t="str">
        <f t="shared" si="11"/>
        <v/>
      </c>
    </row>
    <row r="715" spans="1:13" ht="14.45" customHeight="1" x14ac:dyDescent="0.2">
      <c r="A715" s="407"/>
      <c r="B715" s="403"/>
      <c r="C715" s="404"/>
      <c r="D715" s="404"/>
      <c r="E715" s="405"/>
      <c r="F715" s="403"/>
      <c r="G715" s="404"/>
      <c r="H715" s="404"/>
      <c r="I715" s="404"/>
      <c r="J715" s="404"/>
      <c r="K715" s="406"/>
      <c r="L715" s="123"/>
      <c r="M715" s="402" t="str">
        <f t="shared" si="11"/>
        <v/>
      </c>
    </row>
    <row r="716" spans="1:13" ht="14.45" customHeight="1" x14ac:dyDescent="0.2">
      <c r="A716" s="407"/>
      <c r="B716" s="403"/>
      <c r="C716" s="404"/>
      <c r="D716" s="404"/>
      <c r="E716" s="405"/>
      <c r="F716" s="403"/>
      <c r="G716" s="404"/>
      <c r="H716" s="404"/>
      <c r="I716" s="404"/>
      <c r="J716" s="404"/>
      <c r="K716" s="406"/>
      <c r="L716" s="123"/>
      <c r="M716" s="402" t="str">
        <f t="shared" si="11"/>
        <v/>
      </c>
    </row>
    <row r="717" spans="1:13" ht="14.45" customHeight="1" x14ac:dyDescent="0.2">
      <c r="A717" s="407"/>
      <c r="B717" s="403"/>
      <c r="C717" s="404"/>
      <c r="D717" s="404"/>
      <c r="E717" s="405"/>
      <c r="F717" s="403"/>
      <c r="G717" s="404"/>
      <c r="H717" s="404"/>
      <c r="I717" s="404"/>
      <c r="J717" s="404"/>
      <c r="K717" s="406"/>
      <c r="L717" s="123"/>
      <c r="M717" s="402" t="str">
        <f t="shared" si="11"/>
        <v/>
      </c>
    </row>
    <row r="718" spans="1:13" ht="14.45" customHeight="1" x14ac:dyDescent="0.2">
      <c r="A718" s="407"/>
      <c r="B718" s="403"/>
      <c r="C718" s="404"/>
      <c r="D718" s="404"/>
      <c r="E718" s="405"/>
      <c r="F718" s="403"/>
      <c r="G718" s="404"/>
      <c r="H718" s="404"/>
      <c r="I718" s="404"/>
      <c r="J718" s="404"/>
      <c r="K718" s="406"/>
      <c r="L718" s="123"/>
      <c r="M718" s="402" t="str">
        <f t="shared" si="11"/>
        <v/>
      </c>
    </row>
    <row r="719" spans="1:13" ht="14.45" customHeight="1" x14ac:dyDescent="0.2">
      <c r="A719" s="407"/>
      <c r="B719" s="403"/>
      <c r="C719" s="404"/>
      <c r="D719" s="404"/>
      <c r="E719" s="405"/>
      <c r="F719" s="403"/>
      <c r="G719" s="404"/>
      <c r="H719" s="404"/>
      <c r="I719" s="404"/>
      <c r="J719" s="404"/>
      <c r="K719" s="406"/>
      <c r="L719" s="123"/>
      <c r="M719" s="402" t="str">
        <f t="shared" si="11"/>
        <v/>
      </c>
    </row>
    <row r="720" spans="1:13" ht="14.45" customHeight="1" x14ac:dyDescent="0.2">
      <c r="A720" s="407"/>
      <c r="B720" s="403"/>
      <c r="C720" s="404"/>
      <c r="D720" s="404"/>
      <c r="E720" s="405"/>
      <c r="F720" s="403"/>
      <c r="G720" s="404"/>
      <c r="H720" s="404"/>
      <c r="I720" s="404"/>
      <c r="J720" s="404"/>
      <c r="K720" s="406"/>
      <c r="L720" s="123"/>
      <c r="M720" s="402" t="str">
        <f t="shared" si="11"/>
        <v/>
      </c>
    </row>
    <row r="721" spans="1:13" ht="14.45" customHeight="1" x14ac:dyDescent="0.2">
      <c r="A721" s="407"/>
      <c r="B721" s="403"/>
      <c r="C721" s="404"/>
      <c r="D721" s="404"/>
      <c r="E721" s="405"/>
      <c r="F721" s="403"/>
      <c r="G721" s="404"/>
      <c r="H721" s="404"/>
      <c r="I721" s="404"/>
      <c r="J721" s="404"/>
      <c r="K721" s="406"/>
      <c r="L721" s="123"/>
      <c r="M721" s="402" t="str">
        <f t="shared" si="11"/>
        <v/>
      </c>
    </row>
    <row r="722" spans="1:13" ht="14.45" customHeight="1" x14ac:dyDescent="0.2">
      <c r="A722" s="407"/>
      <c r="B722" s="403"/>
      <c r="C722" s="404"/>
      <c r="D722" s="404"/>
      <c r="E722" s="405"/>
      <c r="F722" s="403"/>
      <c r="G722" s="404"/>
      <c r="H722" s="404"/>
      <c r="I722" s="404"/>
      <c r="J722" s="404"/>
      <c r="K722" s="406"/>
      <c r="L722" s="123"/>
      <c r="M722" s="402" t="str">
        <f t="shared" si="11"/>
        <v/>
      </c>
    </row>
    <row r="723" spans="1:13" ht="14.45" customHeight="1" x14ac:dyDescent="0.2">
      <c r="A723" s="407"/>
      <c r="B723" s="403"/>
      <c r="C723" s="404"/>
      <c r="D723" s="404"/>
      <c r="E723" s="405"/>
      <c r="F723" s="403"/>
      <c r="G723" s="404"/>
      <c r="H723" s="404"/>
      <c r="I723" s="404"/>
      <c r="J723" s="404"/>
      <c r="K723" s="406"/>
      <c r="L723" s="123"/>
      <c r="M723" s="402" t="str">
        <f t="shared" si="11"/>
        <v/>
      </c>
    </row>
    <row r="724" spans="1:13" ht="14.45" customHeight="1" x14ac:dyDescent="0.2">
      <c r="A724" s="407"/>
      <c r="B724" s="403"/>
      <c r="C724" s="404"/>
      <c r="D724" s="404"/>
      <c r="E724" s="405"/>
      <c r="F724" s="403"/>
      <c r="G724" s="404"/>
      <c r="H724" s="404"/>
      <c r="I724" s="404"/>
      <c r="J724" s="404"/>
      <c r="K724" s="406"/>
      <c r="L724" s="123"/>
      <c r="M724" s="402" t="str">
        <f t="shared" si="11"/>
        <v/>
      </c>
    </row>
    <row r="725" spans="1:13" ht="14.45" customHeight="1" x14ac:dyDescent="0.2">
      <c r="A725" s="407"/>
      <c r="B725" s="403"/>
      <c r="C725" s="404"/>
      <c r="D725" s="404"/>
      <c r="E725" s="405"/>
      <c r="F725" s="403"/>
      <c r="G725" s="404"/>
      <c r="H725" s="404"/>
      <c r="I725" s="404"/>
      <c r="J725" s="404"/>
      <c r="K725" s="406"/>
      <c r="L725" s="123"/>
      <c r="M725" s="402" t="str">
        <f t="shared" si="11"/>
        <v/>
      </c>
    </row>
    <row r="726" spans="1:13" ht="14.45" customHeight="1" x14ac:dyDescent="0.2">
      <c r="A726" s="407"/>
      <c r="B726" s="403"/>
      <c r="C726" s="404"/>
      <c r="D726" s="404"/>
      <c r="E726" s="405"/>
      <c r="F726" s="403"/>
      <c r="G726" s="404"/>
      <c r="H726" s="404"/>
      <c r="I726" s="404"/>
      <c r="J726" s="404"/>
      <c r="K726" s="406"/>
      <c r="L726" s="123"/>
      <c r="M726" s="402" t="str">
        <f t="shared" si="11"/>
        <v/>
      </c>
    </row>
    <row r="727" spans="1:13" ht="14.45" customHeight="1" x14ac:dyDescent="0.2">
      <c r="A727" s="407"/>
      <c r="B727" s="403"/>
      <c r="C727" s="404"/>
      <c r="D727" s="404"/>
      <c r="E727" s="405"/>
      <c r="F727" s="403"/>
      <c r="G727" s="404"/>
      <c r="H727" s="404"/>
      <c r="I727" s="404"/>
      <c r="J727" s="404"/>
      <c r="K727" s="406"/>
      <c r="L727" s="123"/>
      <c r="M727" s="402" t="str">
        <f t="shared" si="11"/>
        <v/>
      </c>
    </row>
    <row r="728" spans="1:13" ht="14.45" customHeight="1" x14ac:dyDescent="0.2">
      <c r="A728" s="407"/>
      <c r="B728" s="403"/>
      <c r="C728" s="404"/>
      <c r="D728" s="404"/>
      <c r="E728" s="405"/>
      <c r="F728" s="403"/>
      <c r="G728" s="404"/>
      <c r="H728" s="404"/>
      <c r="I728" s="404"/>
      <c r="J728" s="404"/>
      <c r="K728" s="406"/>
      <c r="L728" s="123"/>
      <c r="M728" s="402" t="str">
        <f t="shared" si="11"/>
        <v/>
      </c>
    </row>
    <row r="729" spans="1:13" ht="14.45" customHeight="1" x14ac:dyDescent="0.2">
      <c r="A729" s="407"/>
      <c r="B729" s="403"/>
      <c r="C729" s="404"/>
      <c r="D729" s="404"/>
      <c r="E729" s="405"/>
      <c r="F729" s="403"/>
      <c r="G729" s="404"/>
      <c r="H729" s="404"/>
      <c r="I729" s="404"/>
      <c r="J729" s="404"/>
      <c r="K729" s="406"/>
      <c r="L729" s="123"/>
      <c r="M729" s="402" t="str">
        <f t="shared" si="11"/>
        <v/>
      </c>
    </row>
    <row r="730" spans="1:13" ht="14.45" customHeight="1" x14ac:dyDescent="0.2">
      <c r="A730" s="407"/>
      <c r="B730" s="403"/>
      <c r="C730" s="404"/>
      <c r="D730" s="404"/>
      <c r="E730" s="405"/>
      <c r="F730" s="403"/>
      <c r="G730" s="404"/>
      <c r="H730" s="404"/>
      <c r="I730" s="404"/>
      <c r="J730" s="404"/>
      <c r="K730" s="406"/>
      <c r="L730" s="123"/>
      <c r="M730" s="402" t="str">
        <f t="shared" si="11"/>
        <v/>
      </c>
    </row>
    <row r="731" spans="1:13" ht="14.45" customHeight="1" x14ac:dyDescent="0.2">
      <c r="A731" s="407"/>
      <c r="B731" s="403"/>
      <c r="C731" s="404"/>
      <c r="D731" s="404"/>
      <c r="E731" s="405"/>
      <c r="F731" s="403"/>
      <c r="G731" s="404"/>
      <c r="H731" s="404"/>
      <c r="I731" s="404"/>
      <c r="J731" s="404"/>
      <c r="K731" s="406"/>
      <c r="L731" s="123"/>
      <c r="M731" s="402" t="str">
        <f t="shared" si="11"/>
        <v/>
      </c>
    </row>
    <row r="732" spans="1:13" ht="14.45" customHeight="1" x14ac:dyDescent="0.2">
      <c r="A732" s="407"/>
      <c r="B732" s="403"/>
      <c r="C732" s="404"/>
      <c r="D732" s="404"/>
      <c r="E732" s="405"/>
      <c r="F732" s="403"/>
      <c r="G732" s="404"/>
      <c r="H732" s="404"/>
      <c r="I732" s="404"/>
      <c r="J732" s="404"/>
      <c r="K732" s="406"/>
      <c r="L732" s="123"/>
      <c r="M732" s="402" t="str">
        <f t="shared" si="11"/>
        <v/>
      </c>
    </row>
    <row r="733" spans="1:13" ht="14.45" customHeight="1" x14ac:dyDescent="0.2">
      <c r="A733" s="407"/>
      <c r="B733" s="403"/>
      <c r="C733" s="404"/>
      <c r="D733" s="404"/>
      <c r="E733" s="405"/>
      <c r="F733" s="403"/>
      <c r="G733" s="404"/>
      <c r="H733" s="404"/>
      <c r="I733" s="404"/>
      <c r="J733" s="404"/>
      <c r="K733" s="406"/>
      <c r="L733" s="123"/>
      <c r="M733" s="402" t="str">
        <f t="shared" si="11"/>
        <v/>
      </c>
    </row>
    <row r="734" spans="1:13" ht="14.45" customHeight="1" x14ac:dyDescent="0.2">
      <c r="A734" s="407"/>
      <c r="B734" s="403"/>
      <c r="C734" s="404"/>
      <c r="D734" s="404"/>
      <c r="E734" s="405"/>
      <c r="F734" s="403"/>
      <c r="G734" s="404"/>
      <c r="H734" s="404"/>
      <c r="I734" s="404"/>
      <c r="J734" s="404"/>
      <c r="K734" s="406"/>
      <c r="L734" s="123"/>
      <c r="M734" s="402" t="str">
        <f t="shared" si="11"/>
        <v/>
      </c>
    </row>
    <row r="735" spans="1:13" ht="14.45" customHeight="1" x14ac:dyDescent="0.2">
      <c r="A735" s="407"/>
      <c r="B735" s="403"/>
      <c r="C735" s="404"/>
      <c r="D735" s="404"/>
      <c r="E735" s="405"/>
      <c r="F735" s="403"/>
      <c r="G735" s="404"/>
      <c r="H735" s="404"/>
      <c r="I735" s="404"/>
      <c r="J735" s="404"/>
      <c r="K735" s="406"/>
      <c r="L735" s="123"/>
      <c r="M735" s="402" t="str">
        <f t="shared" si="11"/>
        <v/>
      </c>
    </row>
    <row r="736" spans="1:13" ht="14.45" customHeight="1" x14ac:dyDescent="0.2">
      <c r="A736" s="407"/>
      <c r="B736" s="403"/>
      <c r="C736" s="404"/>
      <c r="D736" s="404"/>
      <c r="E736" s="405"/>
      <c r="F736" s="403"/>
      <c r="G736" s="404"/>
      <c r="H736" s="404"/>
      <c r="I736" s="404"/>
      <c r="J736" s="404"/>
      <c r="K736" s="406"/>
      <c r="L736" s="123"/>
      <c r="M736" s="402" t="str">
        <f t="shared" si="11"/>
        <v/>
      </c>
    </row>
    <row r="737" spans="1:13" ht="14.45" customHeight="1" x14ac:dyDescent="0.2">
      <c r="A737" s="407"/>
      <c r="B737" s="403"/>
      <c r="C737" s="404"/>
      <c r="D737" s="404"/>
      <c r="E737" s="405"/>
      <c r="F737" s="403"/>
      <c r="G737" s="404"/>
      <c r="H737" s="404"/>
      <c r="I737" s="404"/>
      <c r="J737" s="404"/>
      <c r="K737" s="406"/>
      <c r="L737" s="123"/>
      <c r="M737" s="402" t="str">
        <f t="shared" si="11"/>
        <v/>
      </c>
    </row>
    <row r="738" spans="1:13" ht="14.45" customHeight="1" x14ac:dyDescent="0.2">
      <c r="A738" s="407"/>
      <c r="B738" s="403"/>
      <c r="C738" s="404"/>
      <c r="D738" s="404"/>
      <c r="E738" s="405"/>
      <c r="F738" s="403"/>
      <c r="G738" s="404"/>
      <c r="H738" s="404"/>
      <c r="I738" s="404"/>
      <c r="J738" s="404"/>
      <c r="K738" s="406"/>
      <c r="L738" s="123"/>
      <c r="M738" s="402" t="str">
        <f t="shared" si="11"/>
        <v/>
      </c>
    </row>
    <row r="739" spans="1:13" ht="14.45" customHeight="1" x14ac:dyDescent="0.2">
      <c r="A739" s="407"/>
      <c r="B739" s="403"/>
      <c r="C739" s="404"/>
      <c r="D739" s="404"/>
      <c r="E739" s="405"/>
      <c r="F739" s="403"/>
      <c r="G739" s="404"/>
      <c r="H739" s="404"/>
      <c r="I739" s="404"/>
      <c r="J739" s="404"/>
      <c r="K739" s="406"/>
      <c r="L739" s="123"/>
      <c r="M739" s="402" t="str">
        <f t="shared" si="11"/>
        <v/>
      </c>
    </row>
    <row r="740" spans="1:13" ht="14.45" customHeight="1" x14ac:dyDescent="0.2">
      <c r="A740" s="407"/>
      <c r="B740" s="403"/>
      <c r="C740" s="404"/>
      <c r="D740" s="404"/>
      <c r="E740" s="405"/>
      <c r="F740" s="403"/>
      <c r="G740" s="404"/>
      <c r="H740" s="404"/>
      <c r="I740" s="404"/>
      <c r="J740" s="404"/>
      <c r="K740" s="406"/>
      <c r="L740" s="123"/>
      <c r="M740" s="402" t="str">
        <f t="shared" si="11"/>
        <v/>
      </c>
    </row>
    <row r="741" spans="1:13" ht="14.45" customHeight="1" x14ac:dyDescent="0.2">
      <c r="A741" s="407"/>
      <c r="B741" s="403"/>
      <c r="C741" s="404"/>
      <c r="D741" s="404"/>
      <c r="E741" s="405"/>
      <c r="F741" s="403"/>
      <c r="G741" s="404"/>
      <c r="H741" s="404"/>
      <c r="I741" s="404"/>
      <c r="J741" s="404"/>
      <c r="K741" s="406"/>
      <c r="L741" s="123"/>
      <c r="M741" s="402" t="str">
        <f t="shared" si="11"/>
        <v/>
      </c>
    </row>
    <row r="742" spans="1:13" ht="14.45" customHeight="1" x14ac:dyDescent="0.2">
      <c r="A742" s="407"/>
      <c r="B742" s="403"/>
      <c r="C742" s="404"/>
      <c r="D742" s="404"/>
      <c r="E742" s="405"/>
      <c r="F742" s="403"/>
      <c r="G742" s="404"/>
      <c r="H742" s="404"/>
      <c r="I742" s="404"/>
      <c r="J742" s="404"/>
      <c r="K742" s="406"/>
      <c r="L742" s="123"/>
      <c r="M742" s="402" t="str">
        <f t="shared" si="11"/>
        <v/>
      </c>
    </row>
    <row r="743" spans="1:13" ht="14.45" customHeight="1" x14ac:dyDescent="0.2">
      <c r="A743" s="407"/>
      <c r="B743" s="403"/>
      <c r="C743" s="404"/>
      <c r="D743" s="404"/>
      <c r="E743" s="405"/>
      <c r="F743" s="403"/>
      <c r="G743" s="404"/>
      <c r="H743" s="404"/>
      <c r="I743" s="404"/>
      <c r="J743" s="404"/>
      <c r="K743" s="406"/>
      <c r="L743" s="123"/>
      <c r="M743" s="402" t="str">
        <f t="shared" si="11"/>
        <v/>
      </c>
    </row>
    <row r="744" spans="1:13" ht="14.45" customHeight="1" x14ac:dyDescent="0.2">
      <c r="A744" s="407"/>
      <c r="B744" s="403"/>
      <c r="C744" s="404"/>
      <c r="D744" s="404"/>
      <c r="E744" s="405"/>
      <c r="F744" s="403"/>
      <c r="G744" s="404"/>
      <c r="H744" s="404"/>
      <c r="I744" s="404"/>
      <c r="J744" s="404"/>
      <c r="K744" s="406"/>
      <c r="L744" s="123"/>
      <c r="M744" s="402" t="str">
        <f t="shared" si="11"/>
        <v/>
      </c>
    </row>
    <row r="745" spans="1:13" ht="14.45" customHeight="1" x14ac:dyDescent="0.2">
      <c r="A745" s="407"/>
      <c r="B745" s="403"/>
      <c r="C745" s="404"/>
      <c r="D745" s="404"/>
      <c r="E745" s="405"/>
      <c r="F745" s="403"/>
      <c r="G745" s="404"/>
      <c r="H745" s="404"/>
      <c r="I745" s="404"/>
      <c r="J745" s="404"/>
      <c r="K745" s="406"/>
      <c r="L745" s="123"/>
      <c r="M745" s="402" t="str">
        <f t="shared" si="11"/>
        <v/>
      </c>
    </row>
    <row r="746" spans="1:13" ht="14.45" customHeight="1" x14ac:dyDescent="0.2">
      <c r="A746" s="407"/>
      <c r="B746" s="403"/>
      <c r="C746" s="404"/>
      <c r="D746" s="404"/>
      <c r="E746" s="405"/>
      <c r="F746" s="403"/>
      <c r="G746" s="404"/>
      <c r="H746" s="404"/>
      <c r="I746" s="404"/>
      <c r="J746" s="404"/>
      <c r="K746" s="406"/>
      <c r="L746" s="123"/>
      <c r="M746" s="402" t="str">
        <f t="shared" si="11"/>
        <v/>
      </c>
    </row>
    <row r="747" spans="1:13" ht="14.45" customHeight="1" x14ac:dyDescent="0.2">
      <c r="A747" s="407"/>
      <c r="B747" s="403"/>
      <c r="C747" s="404"/>
      <c r="D747" s="404"/>
      <c r="E747" s="405"/>
      <c r="F747" s="403"/>
      <c r="G747" s="404"/>
      <c r="H747" s="404"/>
      <c r="I747" s="404"/>
      <c r="J747" s="404"/>
      <c r="K747" s="406"/>
      <c r="L747" s="123"/>
      <c r="M747" s="402" t="str">
        <f t="shared" si="11"/>
        <v/>
      </c>
    </row>
    <row r="748" spans="1:13" ht="14.45" customHeight="1" x14ac:dyDescent="0.2">
      <c r="A748" s="407"/>
      <c r="B748" s="403"/>
      <c r="C748" s="404"/>
      <c r="D748" s="404"/>
      <c r="E748" s="405"/>
      <c r="F748" s="403"/>
      <c r="G748" s="404"/>
      <c r="H748" s="404"/>
      <c r="I748" s="404"/>
      <c r="J748" s="404"/>
      <c r="K748" s="406"/>
      <c r="L748" s="123"/>
      <c r="M748" s="402" t="str">
        <f t="shared" si="11"/>
        <v/>
      </c>
    </row>
    <row r="749" spans="1:13" ht="14.45" customHeight="1" x14ac:dyDescent="0.2">
      <c r="A749" s="407"/>
      <c r="B749" s="403"/>
      <c r="C749" s="404"/>
      <c r="D749" s="404"/>
      <c r="E749" s="405"/>
      <c r="F749" s="403"/>
      <c r="G749" s="404"/>
      <c r="H749" s="404"/>
      <c r="I749" s="404"/>
      <c r="J749" s="404"/>
      <c r="K749" s="406"/>
      <c r="L749" s="123"/>
      <c r="M749" s="402" t="str">
        <f t="shared" si="11"/>
        <v/>
      </c>
    </row>
    <row r="750" spans="1:13" ht="14.45" customHeight="1" x14ac:dyDescent="0.2">
      <c r="A750" s="407"/>
      <c r="B750" s="403"/>
      <c r="C750" s="404"/>
      <c r="D750" s="404"/>
      <c r="E750" s="405"/>
      <c r="F750" s="403"/>
      <c r="G750" s="404"/>
      <c r="H750" s="404"/>
      <c r="I750" s="404"/>
      <c r="J750" s="404"/>
      <c r="K750" s="406"/>
      <c r="L750" s="123"/>
      <c r="M750" s="402" t="str">
        <f t="shared" si="11"/>
        <v/>
      </c>
    </row>
    <row r="751" spans="1:13" ht="14.45" customHeight="1" x14ac:dyDescent="0.2">
      <c r="A751" s="407"/>
      <c r="B751" s="403"/>
      <c r="C751" s="404"/>
      <c r="D751" s="404"/>
      <c r="E751" s="405"/>
      <c r="F751" s="403"/>
      <c r="G751" s="404"/>
      <c r="H751" s="404"/>
      <c r="I751" s="404"/>
      <c r="J751" s="404"/>
      <c r="K751" s="406"/>
      <c r="L751" s="123"/>
      <c r="M751" s="402" t="str">
        <f t="shared" si="11"/>
        <v/>
      </c>
    </row>
    <row r="752" spans="1:13" ht="14.45" customHeight="1" x14ac:dyDescent="0.2">
      <c r="A752" s="407"/>
      <c r="B752" s="403"/>
      <c r="C752" s="404"/>
      <c r="D752" s="404"/>
      <c r="E752" s="405"/>
      <c r="F752" s="403"/>
      <c r="G752" s="404"/>
      <c r="H752" s="404"/>
      <c r="I752" s="404"/>
      <c r="J752" s="404"/>
      <c r="K752" s="406"/>
      <c r="L752" s="123"/>
      <c r="M752" s="402" t="str">
        <f t="shared" si="11"/>
        <v/>
      </c>
    </row>
    <row r="753" spans="1:13" ht="14.45" customHeight="1" x14ac:dyDescent="0.2">
      <c r="A753" s="407"/>
      <c r="B753" s="403"/>
      <c r="C753" s="404"/>
      <c r="D753" s="404"/>
      <c r="E753" s="405"/>
      <c r="F753" s="403"/>
      <c r="G753" s="404"/>
      <c r="H753" s="404"/>
      <c r="I753" s="404"/>
      <c r="J753" s="404"/>
      <c r="K753" s="406"/>
      <c r="L753" s="123"/>
      <c r="M753" s="402" t="str">
        <f t="shared" si="11"/>
        <v/>
      </c>
    </row>
    <row r="754" spans="1:13" ht="14.45" customHeight="1" x14ac:dyDescent="0.2">
      <c r="A754" s="407"/>
      <c r="B754" s="403"/>
      <c r="C754" s="404"/>
      <c r="D754" s="404"/>
      <c r="E754" s="405"/>
      <c r="F754" s="403"/>
      <c r="G754" s="404"/>
      <c r="H754" s="404"/>
      <c r="I754" s="404"/>
      <c r="J754" s="404"/>
      <c r="K754" s="406"/>
      <c r="L754" s="123"/>
      <c r="M754" s="402" t="str">
        <f t="shared" si="11"/>
        <v/>
      </c>
    </row>
    <row r="755" spans="1:13" ht="14.45" customHeight="1" x14ac:dyDescent="0.2">
      <c r="A755" s="407"/>
      <c r="B755" s="403"/>
      <c r="C755" s="404"/>
      <c r="D755" s="404"/>
      <c r="E755" s="405"/>
      <c r="F755" s="403"/>
      <c r="G755" s="404"/>
      <c r="H755" s="404"/>
      <c r="I755" s="404"/>
      <c r="J755" s="404"/>
      <c r="K755" s="406"/>
      <c r="L755" s="123"/>
      <c r="M755" s="402" t="str">
        <f t="shared" si="11"/>
        <v/>
      </c>
    </row>
    <row r="756" spans="1:13" ht="14.45" customHeight="1" x14ac:dyDescent="0.2">
      <c r="A756" s="407"/>
      <c r="B756" s="403"/>
      <c r="C756" s="404"/>
      <c r="D756" s="404"/>
      <c r="E756" s="405"/>
      <c r="F756" s="403"/>
      <c r="G756" s="404"/>
      <c r="H756" s="404"/>
      <c r="I756" s="404"/>
      <c r="J756" s="404"/>
      <c r="K756" s="406"/>
      <c r="L756" s="123"/>
      <c r="M756" s="402" t="str">
        <f t="shared" si="11"/>
        <v/>
      </c>
    </row>
    <row r="757" spans="1:13" ht="14.45" customHeight="1" x14ac:dyDescent="0.2">
      <c r="A757" s="407"/>
      <c r="B757" s="403"/>
      <c r="C757" s="404"/>
      <c r="D757" s="404"/>
      <c r="E757" s="405"/>
      <c r="F757" s="403"/>
      <c r="G757" s="404"/>
      <c r="H757" s="404"/>
      <c r="I757" s="404"/>
      <c r="J757" s="404"/>
      <c r="K757" s="406"/>
      <c r="L757" s="123"/>
      <c r="M757" s="402" t="str">
        <f t="shared" si="11"/>
        <v/>
      </c>
    </row>
    <row r="758" spans="1:13" ht="14.45" customHeight="1" x14ac:dyDescent="0.2">
      <c r="A758" s="407"/>
      <c r="B758" s="403"/>
      <c r="C758" s="404"/>
      <c r="D758" s="404"/>
      <c r="E758" s="405"/>
      <c r="F758" s="403"/>
      <c r="G758" s="404"/>
      <c r="H758" s="404"/>
      <c r="I758" s="404"/>
      <c r="J758" s="404"/>
      <c r="K758" s="406"/>
      <c r="L758" s="123"/>
      <c r="M758" s="402" t="str">
        <f t="shared" si="11"/>
        <v/>
      </c>
    </row>
    <row r="759" spans="1:13" ht="14.45" customHeight="1" x14ac:dyDescent="0.2">
      <c r="A759" s="407"/>
      <c r="B759" s="403"/>
      <c r="C759" s="404"/>
      <c r="D759" s="404"/>
      <c r="E759" s="405"/>
      <c r="F759" s="403"/>
      <c r="G759" s="404"/>
      <c r="H759" s="404"/>
      <c r="I759" s="404"/>
      <c r="J759" s="404"/>
      <c r="K759" s="406"/>
      <c r="L759" s="123"/>
      <c r="M759" s="402" t="str">
        <f t="shared" si="11"/>
        <v/>
      </c>
    </row>
    <row r="760" spans="1:13" ht="14.45" customHeight="1" x14ac:dyDescent="0.2">
      <c r="A760" s="407"/>
      <c r="B760" s="403"/>
      <c r="C760" s="404"/>
      <c r="D760" s="404"/>
      <c r="E760" s="405"/>
      <c r="F760" s="403"/>
      <c r="G760" s="404"/>
      <c r="H760" s="404"/>
      <c r="I760" s="404"/>
      <c r="J760" s="404"/>
      <c r="K760" s="406"/>
      <c r="L760" s="123"/>
      <c r="M760" s="402" t="str">
        <f t="shared" si="11"/>
        <v/>
      </c>
    </row>
    <row r="761" spans="1:13" ht="14.45" customHeight="1" x14ac:dyDescent="0.2">
      <c r="A761" s="407"/>
      <c r="B761" s="403"/>
      <c r="C761" s="404"/>
      <c r="D761" s="404"/>
      <c r="E761" s="405"/>
      <c r="F761" s="403"/>
      <c r="G761" s="404"/>
      <c r="H761" s="404"/>
      <c r="I761" s="404"/>
      <c r="J761" s="404"/>
      <c r="K761" s="406"/>
      <c r="L761" s="123"/>
      <c r="M761" s="402" t="str">
        <f t="shared" si="11"/>
        <v/>
      </c>
    </row>
    <row r="762" spans="1:13" ht="14.45" customHeight="1" x14ac:dyDescent="0.2">
      <c r="A762" s="407"/>
      <c r="B762" s="403"/>
      <c r="C762" s="404"/>
      <c r="D762" s="404"/>
      <c r="E762" s="405"/>
      <c r="F762" s="403"/>
      <c r="G762" s="404"/>
      <c r="H762" s="404"/>
      <c r="I762" s="404"/>
      <c r="J762" s="404"/>
      <c r="K762" s="406"/>
      <c r="L762" s="123"/>
      <c r="M762" s="402" t="str">
        <f t="shared" si="11"/>
        <v/>
      </c>
    </row>
    <row r="763" spans="1:13" ht="14.45" customHeight="1" x14ac:dyDescent="0.2">
      <c r="A763" s="407"/>
      <c r="B763" s="403"/>
      <c r="C763" s="404"/>
      <c r="D763" s="404"/>
      <c r="E763" s="405"/>
      <c r="F763" s="403"/>
      <c r="G763" s="404"/>
      <c r="H763" s="404"/>
      <c r="I763" s="404"/>
      <c r="J763" s="404"/>
      <c r="K763" s="406"/>
      <c r="L763" s="123"/>
      <c r="M763" s="402" t="str">
        <f t="shared" si="11"/>
        <v/>
      </c>
    </row>
    <row r="764" spans="1:13" ht="14.45" customHeight="1" x14ac:dyDescent="0.2">
      <c r="A764" s="407"/>
      <c r="B764" s="403"/>
      <c r="C764" s="404"/>
      <c r="D764" s="404"/>
      <c r="E764" s="405"/>
      <c r="F764" s="403"/>
      <c r="G764" s="404"/>
      <c r="H764" s="404"/>
      <c r="I764" s="404"/>
      <c r="J764" s="404"/>
      <c r="K764" s="406"/>
      <c r="L764" s="123"/>
      <c r="M764" s="402" t="str">
        <f t="shared" si="11"/>
        <v/>
      </c>
    </row>
    <row r="765" spans="1:13" ht="14.45" customHeight="1" x14ac:dyDescent="0.2">
      <c r="A765" s="407"/>
      <c r="B765" s="403"/>
      <c r="C765" s="404"/>
      <c r="D765" s="404"/>
      <c r="E765" s="405"/>
      <c r="F765" s="403"/>
      <c r="G765" s="404"/>
      <c r="H765" s="404"/>
      <c r="I765" s="404"/>
      <c r="J765" s="404"/>
      <c r="K765" s="406"/>
      <c r="L765" s="123"/>
      <c r="M765" s="402" t="str">
        <f t="shared" si="11"/>
        <v/>
      </c>
    </row>
    <row r="766" spans="1:13" ht="14.45" customHeight="1" x14ac:dyDescent="0.2">
      <c r="A766" s="407"/>
      <c r="B766" s="403"/>
      <c r="C766" s="404"/>
      <c r="D766" s="404"/>
      <c r="E766" s="405"/>
      <c r="F766" s="403"/>
      <c r="G766" s="404"/>
      <c r="H766" s="404"/>
      <c r="I766" s="404"/>
      <c r="J766" s="404"/>
      <c r="K766" s="406"/>
      <c r="L766" s="123"/>
      <c r="M766" s="402" t="str">
        <f t="shared" si="11"/>
        <v/>
      </c>
    </row>
    <row r="767" spans="1:13" ht="14.45" customHeight="1" x14ac:dyDescent="0.2">
      <c r="A767" s="407"/>
      <c r="B767" s="403"/>
      <c r="C767" s="404"/>
      <c r="D767" s="404"/>
      <c r="E767" s="405"/>
      <c r="F767" s="403"/>
      <c r="G767" s="404"/>
      <c r="H767" s="404"/>
      <c r="I767" s="404"/>
      <c r="J767" s="404"/>
      <c r="K767" s="406"/>
      <c r="L767" s="123"/>
      <c r="M767" s="402" t="str">
        <f t="shared" si="11"/>
        <v/>
      </c>
    </row>
    <row r="768" spans="1:13" ht="14.45" customHeight="1" x14ac:dyDescent="0.2">
      <c r="A768" s="407"/>
      <c r="B768" s="403"/>
      <c r="C768" s="404"/>
      <c r="D768" s="404"/>
      <c r="E768" s="405"/>
      <c r="F768" s="403"/>
      <c r="G768" s="404"/>
      <c r="H768" s="404"/>
      <c r="I768" s="404"/>
      <c r="J768" s="404"/>
      <c r="K768" s="406"/>
      <c r="L768" s="123"/>
      <c r="M768" s="402" t="str">
        <f t="shared" si="11"/>
        <v/>
      </c>
    </row>
    <row r="769" spans="1:13" ht="14.45" customHeight="1" x14ac:dyDescent="0.2">
      <c r="A769" s="407"/>
      <c r="B769" s="403"/>
      <c r="C769" s="404"/>
      <c r="D769" s="404"/>
      <c r="E769" s="405"/>
      <c r="F769" s="403"/>
      <c r="G769" s="404"/>
      <c r="H769" s="404"/>
      <c r="I769" s="404"/>
      <c r="J769" s="404"/>
      <c r="K769" s="406"/>
      <c r="L769" s="123"/>
      <c r="M769" s="402" t="str">
        <f t="shared" si="11"/>
        <v/>
      </c>
    </row>
    <row r="770" spans="1:13" ht="14.45" customHeight="1" x14ac:dyDescent="0.2">
      <c r="A770" s="407"/>
      <c r="B770" s="403"/>
      <c r="C770" s="404"/>
      <c r="D770" s="404"/>
      <c r="E770" s="405"/>
      <c r="F770" s="403"/>
      <c r="G770" s="404"/>
      <c r="H770" s="404"/>
      <c r="I770" s="404"/>
      <c r="J770" s="404"/>
      <c r="K770" s="406"/>
      <c r="L770" s="123"/>
      <c r="M770" s="402" t="str">
        <f t="shared" si="11"/>
        <v/>
      </c>
    </row>
    <row r="771" spans="1:13" ht="14.45" customHeight="1" x14ac:dyDescent="0.2">
      <c r="A771" s="407"/>
      <c r="B771" s="403"/>
      <c r="C771" s="404"/>
      <c r="D771" s="404"/>
      <c r="E771" s="405"/>
      <c r="F771" s="403"/>
      <c r="G771" s="404"/>
      <c r="H771" s="404"/>
      <c r="I771" s="404"/>
      <c r="J771" s="404"/>
      <c r="K771" s="406"/>
      <c r="L771" s="123"/>
      <c r="M771" s="402" t="str">
        <f t="shared" si="11"/>
        <v/>
      </c>
    </row>
    <row r="772" spans="1:13" ht="14.45" customHeight="1" x14ac:dyDescent="0.2">
      <c r="A772" s="407"/>
      <c r="B772" s="403"/>
      <c r="C772" s="404"/>
      <c r="D772" s="404"/>
      <c r="E772" s="405"/>
      <c r="F772" s="403"/>
      <c r="G772" s="404"/>
      <c r="H772" s="404"/>
      <c r="I772" s="404"/>
      <c r="J772" s="404"/>
      <c r="K772" s="406"/>
      <c r="L772" s="123"/>
      <c r="M772" s="402" t="str">
        <f t="shared" si="11"/>
        <v/>
      </c>
    </row>
    <row r="773" spans="1:13" ht="14.45" customHeight="1" x14ac:dyDescent="0.2">
      <c r="A773" s="407"/>
      <c r="B773" s="403"/>
      <c r="C773" s="404"/>
      <c r="D773" s="404"/>
      <c r="E773" s="405"/>
      <c r="F773" s="403"/>
      <c r="G773" s="404"/>
      <c r="H773" s="404"/>
      <c r="I773" s="404"/>
      <c r="J773" s="404"/>
      <c r="K773" s="406"/>
      <c r="L773" s="123"/>
      <c r="M773" s="402" t="str">
        <f t="shared" si="11"/>
        <v/>
      </c>
    </row>
    <row r="774" spans="1:13" ht="14.45" customHeight="1" x14ac:dyDescent="0.2">
      <c r="A774" s="407"/>
      <c r="B774" s="403"/>
      <c r="C774" s="404"/>
      <c r="D774" s="404"/>
      <c r="E774" s="405"/>
      <c r="F774" s="403"/>
      <c r="G774" s="404"/>
      <c r="H774" s="404"/>
      <c r="I774" s="404"/>
      <c r="J774" s="404"/>
      <c r="K774" s="406"/>
      <c r="L774" s="123"/>
      <c r="M774" s="402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07"/>
      <c r="B775" s="403"/>
      <c r="C775" s="404"/>
      <c r="D775" s="404"/>
      <c r="E775" s="405"/>
      <c r="F775" s="403"/>
      <c r="G775" s="404"/>
      <c r="H775" s="404"/>
      <c r="I775" s="404"/>
      <c r="J775" s="404"/>
      <c r="K775" s="406"/>
      <c r="L775" s="123"/>
      <c r="M775" s="402" t="str">
        <f t="shared" si="12"/>
        <v/>
      </c>
    </row>
    <row r="776" spans="1:13" ht="14.45" customHeight="1" x14ac:dyDescent="0.2">
      <c r="A776" s="407"/>
      <c r="B776" s="403"/>
      <c r="C776" s="404"/>
      <c r="D776" s="404"/>
      <c r="E776" s="405"/>
      <c r="F776" s="403"/>
      <c r="G776" s="404"/>
      <c r="H776" s="404"/>
      <c r="I776" s="404"/>
      <c r="J776" s="404"/>
      <c r="K776" s="406"/>
      <c r="L776" s="123"/>
      <c r="M776" s="402" t="str">
        <f t="shared" si="12"/>
        <v/>
      </c>
    </row>
    <row r="777" spans="1:13" ht="14.45" customHeight="1" x14ac:dyDescent="0.2">
      <c r="A777" s="407"/>
      <c r="B777" s="403"/>
      <c r="C777" s="404"/>
      <c r="D777" s="404"/>
      <c r="E777" s="405"/>
      <c r="F777" s="403"/>
      <c r="G777" s="404"/>
      <c r="H777" s="404"/>
      <c r="I777" s="404"/>
      <c r="J777" s="404"/>
      <c r="K777" s="406"/>
      <c r="L777" s="123"/>
      <c r="M777" s="402" t="str">
        <f t="shared" si="12"/>
        <v/>
      </c>
    </row>
    <row r="778" spans="1:13" ht="14.45" customHeight="1" x14ac:dyDescent="0.2">
      <c r="A778" s="407"/>
      <c r="B778" s="403"/>
      <c r="C778" s="404"/>
      <c r="D778" s="404"/>
      <c r="E778" s="405"/>
      <c r="F778" s="403"/>
      <c r="G778" s="404"/>
      <c r="H778" s="404"/>
      <c r="I778" s="404"/>
      <c r="J778" s="404"/>
      <c r="K778" s="406"/>
      <c r="L778" s="123"/>
      <c r="M778" s="402" t="str">
        <f t="shared" si="12"/>
        <v/>
      </c>
    </row>
    <row r="779" spans="1:13" ht="14.45" customHeight="1" x14ac:dyDescent="0.2">
      <c r="A779" s="407"/>
      <c r="B779" s="403"/>
      <c r="C779" s="404"/>
      <c r="D779" s="404"/>
      <c r="E779" s="405"/>
      <c r="F779" s="403"/>
      <c r="G779" s="404"/>
      <c r="H779" s="404"/>
      <c r="I779" s="404"/>
      <c r="J779" s="404"/>
      <c r="K779" s="406"/>
      <c r="L779" s="123"/>
      <c r="M779" s="402" t="str">
        <f t="shared" si="12"/>
        <v/>
      </c>
    </row>
    <row r="780" spans="1:13" ht="14.45" customHeight="1" x14ac:dyDescent="0.2">
      <c r="A780" s="407"/>
      <c r="B780" s="403"/>
      <c r="C780" s="404"/>
      <c r="D780" s="404"/>
      <c r="E780" s="405"/>
      <c r="F780" s="403"/>
      <c r="G780" s="404"/>
      <c r="H780" s="404"/>
      <c r="I780" s="404"/>
      <c r="J780" s="404"/>
      <c r="K780" s="406"/>
      <c r="L780" s="123"/>
      <c r="M780" s="402" t="str">
        <f t="shared" si="12"/>
        <v/>
      </c>
    </row>
    <row r="781" spans="1:13" ht="14.45" customHeight="1" x14ac:dyDescent="0.2">
      <c r="A781" s="407"/>
      <c r="B781" s="403"/>
      <c r="C781" s="404"/>
      <c r="D781" s="404"/>
      <c r="E781" s="405"/>
      <c r="F781" s="403"/>
      <c r="G781" s="404"/>
      <c r="H781" s="404"/>
      <c r="I781" s="404"/>
      <c r="J781" s="404"/>
      <c r="K781" s="406"/>
      <c r="L781" s="123"/>
      <c r="M781" s="402" t="str">
        <f t="shared" si="12"/>
        <v/>
      </c>
    </row>
    <row r="782" spans="1:13" ht="14.45" customHeight="1" x14ac:dyDescent="0.2">
      <c r="A782" s="407"/>
      <c r="B782" s="403"/>
      <c r="C782" s="404"/>
      <c r="D782" s="404"/>
      <c r="E782" s="405"/>
      <c r="F782" s="403"/>
      <c r="G782" s="404"/>
      <c r="H782" s="404"/>
      <c r="I782" s="404"/>
      <c r="J782" s="404"/>
      <c r="K782" s="406"/>
      <c r="L782" s="123"/>
      <c r="M782" s="402" t="str">
        <f t="shared" si="12"/>
        <v/>
      </c>
    </row>
    <row r="783" spans="1:13" ht="14.45" customHeight="1" x14ac:dyDescent="0.2">
      <c r="A783" s="407"/>
      <c r="B783" s="403"/>
      <c r="C783" s="404"/>
      <c r="D783" s="404"/>
      <c r="E783" s="405"/>
      <c r="F783" s="403"/>
      <c r="G783" s="404"/>
      <c r="H783" s="404"/>
      <c r="I783" s="404"/>
      <c r="J783" s="404"/>
      <c r="K783" s="406"/>
      <c r="L783" s="123"/>
      <c r="M783" s="402" t="str">
        <f t="shared" si="12"/>
        <v/>
      </c>
    </row>
    <row r="784" spans="1:13" ht="14.45" customHeight="1" x14ac:dyDescent="0.2">
      <c r="A784" s="407"/>
      <c r="B784" s="403"/>
      <c r="C784" s="404"/>
      <c r="D784" s="404"/>
      <c r="E784" s="405"/>
      <c r="F784" s="403"/>
      <c r="G784" s="404"/>
      <c r="H784" s="404"/>
      <c r="I784" s="404"/>
      <c r="J784" s="404"/>
      <c r="K784" s="406"/>
      <c r="L784" s="123"/>
      <c r="M784" s="402" t="str">
        <f t="shared" si="12"/>
        <v/>
      </c>
    </row>
    <row r="785" spans="1:13" ht="14.45" customHeight="1" x14ac:dyDescent="0.2">
      <c r="A785" s="407"/>
      <c r="B785" s="403"/>
      <c r="C785" s="404"/>
      <c r="D785" s="404"/>
      <c r="E785" s="405"/>
      <c r="F785" s="403"/>
      <c r="G785" s="404"/>
      <c r="H785" s="404"/>
      <c r="I785" s="404"/>
      <c r="J785" s="404"/>
      <c r="K785" s="406"/>
      <c r="L785" s="123"/>
      <c r="M785" s="402" t="str">
        <f t="shared" si="12"/>
        <v/>
      </c>
    </row>
    <row r="786" spans="1:13" ht="14.45" customHeight="1" x14ac:dyDescent="0.2">
      <c r="A786" s="407"/>
      <c r="B786" s="403"/>
      <c r="C786" s="404"/>
      <c r="D786" s="404"/>
      <c r="E786" s="405"/>
      <c r="F786" s="403"/>
      <c r="G786" s="404"/>
      <c r="H786" s="404"/>
      <c r="I786" s="404"/>
      <c r="J786" s="404"/>
      <c r="K786" s="406"/>
      <c r="L786" s="123"/>
      <c r="M786" s="402" t="str">
        <f t="shared" si="12"/>
        <v/>
      </c>
    </row>
    <row r="787" spans="1:13" ht="14.45" customHeight="1" x14ac:dyDescent="0.2">
      <c r="A787" s="407"/>
      <c r="B787" s="403"/>
      <c r="C787" s="404"/>
      <c r="D787" s="404"/>
      <c r="E787" s="405"/>
      <c r="F787" s="403"/>
      <c r="G787" s="404"/>
      <c r="H787" s="404"/>
      <c r="I787" s="404"/>
      <c r="J787" s="404"/>
      <c r="K787" s="406"/>
      <c r="L787" s="123"/>
      <c r="M787" s="402" t="str">
        <f t="shared" si="12"/>
        <v/>
      </c>
    </row>
    <row r="788" spans="1:13" ht="14.45" customHeight="1" x14ac:dyDescent="0.2">
      <c r="A788" s="407"/>
      <c r="B788" s="403"/>
      <c r="C788" s="404"/>
      <c r="D788" s="404"/>
      <c r="E788" s="405"/>
      <c r="F788" s="403"/>
      <c r="G788" s="404"/>
      <c r="H788" s="404"/>
      <c r="I788" s="404"/>
      <c r="J788" s="404"/>
      <c r="K788" s="406"/>
      <c r="L788" s="123"/>
      <c r="M788" s="402" t="str">
        <f t="shared" si="12"/>
        <v/>
      </c>
    </row>
    <row r="789" spans="1:13" ht="14.45" customHeight="1" x14ac:dyDescent="0.2">
      <c r="A789" s="407"/>
      <c r="B789" s="403"/>
      <c r="C789" s="404"/>
      <c r="D789" s="404"/>
      <c r="E789" s="405"/>
      <c r="F789" s="403"/>
      <c r="G789" s="404"/>
      <c r="H789" s="404"/>
      <c r="I789" s="404"/>
      <c r="J789" s="404"/>
      <c r="K789" s="406"/>
      <c r="L789" s="123"/>
      <c r="M789" s="402" t="str">
        <f t="shared" si="12"/>
        <v/>
      </c>
    </row>
    <row r="790" spans="1:13" ht="14.45" customHeight="1" x14ac:dyDescent="0.2">
      <c r="A790" s="407"/>
      <c r="B790" s="403"/>
      <c r="C790" s="404"/>
      <c r="D790" s="404"/>
      <c r="E790" s="405"/>
      <c r="F790" s="403"/>
      <c r="G790" s="404"/>
      <c r="H790" s="404"/>
      <c r="I790" s="404"/>
      <c r="J790" s="404"/>
      <c r="K790" s="406"/>
      <c r="L790" s="123"/>
      <c r="M790" s="402" t="str">
        <f t="shared" si="12"/>
        <v/>
      </c>
    </row>
    <row r="791" spans="1:13" ht="14.45" customHeight="1" x14ac:dyDescent="0.2">
      <c r="A791" s="407"/>
      <c r="B791" s="403"/>
      <c r="C791" s="404"/>
      <c r="D791" s="404"/>
      <c r="E791" s="405"/>
      <c r="F791" s="403"/>
      <c r="G791" s="404"/>
      <c r="H791" s="404"/>
      <c r="I791" s="404"/>
      <c r="J791" s="404"/>
      <c r="K791" s="406"/>
      <c r="L791" s="123"/>
      <c r="M791" s="402" t="str">
        <f t="shared" si="12"/>
        <v/>
      </c>
    </row>
    <row r="792" spans="1:13" ht="14.45" customHeight="1" x14ac:dyDescent="0.2">
      <c r="A792" s="407"/>
      <c r="B792" s="403"/>
      <c r="C792" s="404"/>
      <c r="D792" s="404"/>
      <c r="E792" s="405"/>
      <c r="F792" s="403"/>
      <c r="G792" s="404"/>
      <c r="H792" s="404"/>
      <c r="I792" s="404"/>
      <c r="J792" s="404"/>
      <c r="K792" s="406"/>
      <c r="L792" s="123"/>
      <c r="M792" s="402" t="str">
        <f t="shared" si="12"/>
        <v/>
      </c>
    </row>
    <row r="793" spans="1:13" ht="14.45" customHeight="1" x14ac:dyDescent="0.2">
      <c r="A793" s="407"/>
      <c r="B793" s="403"/>
      <c r="C793" s="404"/>
      <c r="D793" s="404"/>
      <c r="E793" s="405"/>
      <c r="F793" s="403"/>
      <c r="G793" s="404"/>
      <c r="H793" s="404"/>
      <c r="I793" s="404"/>
      <c r="J793" s="404"/>
      <c r="K793" s="406"/>
      <c r="L793" s="123"/>
      <c r="M793" s="402" t="str">
        <f t="shared" si="12"/>
        <v/>
      </c>
    </row>
    <row r="794" spans="1:13" ht="14.45" customHeight="1" x14ac:dyDescent="0.2">
      <c r="A794" s="407"/>
      <c r="B794" s="403"/>
      <c r="C794" s="404"/>
      <c r="D794" s="404"/>
      <c r="E794" s="405"/>
      <c r="F794" s="403"/>
      <c r="G794" s="404"/>
      <c r="H794" s="404"/>
      <c r="I794" s="404"/>
      <c r="J794" s="404"/>
      <c r="K794" s="406"/>
      <c r="L794" s="123"/>
      <c r="M794" s="402" t="str">
        <f t="shared" si="12"/>
        <v/>
      </c>
    </row>
    <row r="795" spans="1:13" ht="14.45" customHeight="1" x14ac:dyDescent="0.2">
      <c r="A795" s="407"/>
      <c r="B795" s="403"/>
      <c r="C795" s="404"/>
      <c r="D795" s="404"/>
      <c r="E795" s="405"/>
      <c r="F795" s="403"/>
      <c r="G795" s="404"/>
      <c r="H795" s="404"/>
      <c r="I795" s="404"/>
      <c r="J795" s="404"/>
      <c r="K795" s="406"/>
      <c r="L795" s="123"/>
      <c r="M795" s="402" t="str">
        <f t="shared" si="12"/>
        <v/>
      </c>
    </row>
    <row r="796" spans="1:13" ht="14.45" customHeight="1" x14ac:dyDescent="0.2">
      <c r="A796" s="407"/>
      <c r="B796" s="403"/>
      <c r="C796" s="404"/>
      <c r="D796" s="404"/>
      <c r="E796" s="405"/>
      <c r="F796" s="403"/>
      <c r="G796" s="404"/>
      <c r="H796" s="404"/>
      <c r="I796" s="404"/>
      <c r="J796" s="404"/>
      <c r="K796" s="406"/>
      <c r="L796" s="123"/>
      <c r="M796" s="402" t="str">
        <f t="shared" si="12"/>
        <v/>
      </c>
    </row>
    <row r="797" spans="1:13" ht="14.45" customHeight="1" x14ac:dyDescent="0.2">
      <c r="A797" s="407"/>
      <c r="B797" s="403"/>
      <c r="C797" s="404"/>
      <c r="D797" s="404"/>
      <c r="E797" s="405"/>
      <c r="F797" s="403"/>
      <c r="G797" s="404"/>
      <c r="H797" s="404"/>
      <c r="I797" s="404"/>
      <c r="J797" s="404"/>
      <c r="K797" s="406"/>
      <c r="L797" s="123"/>
      <c r="M797" s="402" t="str">
        <f t="shared" si="12"/>
        <v/>
      </c>
    </row>
    <row r="798" spans="1:13" ht="14.45" customHeight="1" x14ac:dyDescent="0.2">
      <c r="A798" s="407"/>
      <c r="B798" s="403"/>
      <c r="C798" s="404"/>
      <c r="D798" s="404"/>
      <c r="E798" s="405"/>
      <c r="F798" s="403"/>
      <c r="G798" s="404"/>
      <c r="H798" s="404"/>
      <c r="I798" s="404"/>
      <c r="J798" s="404"/>
      <c r="K798" s="406"/>
      <c r="L798" s="123"/>
      <c r="M798" s="402" t="str">
        <f t="shared" si="12"/>
        <v/>
      </c>
    </row>
    <row r="799" spans="1:13" ht="14.45" customHeight="1" x14ac:dyDescent="0.2">
      <c r="A799" s="407"/>
      <c r="B799" s="403"/>
      <c r="C799" s="404"/>
      <c r="D799" s="404"/>
      <c r="E799" s="405"/>
      <c r="F799" s="403"/>
      <c r="G799" s="404"/>
      <c r="H799" s="404"/>
      <c r="I799" s="404"/>
      <c r="J799" s="404"/>
      <c r="K799" s="406"/>
      <c r="L799" s="123"/>
      <c r="M799" s="402" t="str">
        <f t="shared" si="12"/>
        <v/>
      </c>
    </row>
    <row r="800" spans="1:13" ht="14.45" customHeight="1" x14ac:dyDescent="0.2">
      <c r="A800" s="407"/>
      <c r="B800" s="403"/>
      <c r="C800" s="404"/>
      <c r="D800" s="404"/>
      <c r="E800" s="405"/>
      <c r="F800" s="403"/>
      <c r="G800" s="404"/>
      <c r="H800" s="404"/>
      <c r="I800" s="404"/>
      <c r="J800" s="404"/>
      <c r="K800" s="406"/>
      <c r="L800" s="123"/>
      <c r="M800" s="402" t="str">
        <f t="shared" si="12"/>
        <v/>
      </c>
    </row>
    <row r="801" spans="1:13" ht="14.45" customHeight="1" x14ac:dyDescent="0.2">
      <c r="A801" s="407"/>
      <c r="B801" s="403"/>
      <c r="C801" s="404"/>
      <c r="D801" s="404"/>
      <c r="E801" s="405"/>
      <c r="F801" s="403"/>
      <c r="G801" s="404"/>
      <c r="H801" s="404"/>
      <c r="I801" s="404"/>
      <c r="J801" s="404"/>
      <c r="K801" s="406"/>
      <c r="L801" s="123"/>
      <c r="M801" s="402" t="str">
        <f t="shared" si="12"/>
        <v/>
      </c>
    </row>
    <row r="802" spans="1:13" ht="14.45" customHeight="1" x14ac:dyDescent="0.2">
      <c r="A802" s="407"/>
      <c r="B802" s="403"/>
      <c r="C802" s="404"/>
      <c r="D802" s="404"/>
      <c r="E802" s="405"/>
      <c r="F802" s="403"/>
      <c r="G802" s="404"/>
      <c r="H802" s="404"/>
      <c r="I802" s="404"/>
      <c r="J802" s="404"/>
      <c r="K802" s="406"/>
      <c r="L802" s="123"/>
      <c r="M802" s="402" t="str">
        <f t="shared" si="12"/>
        <v/>
      </c>
    </row>
    <row r="803" spans="1:13" ht="14.45" customHeight="1" x14ac:dyDescent="0.2">
      <c r="A803" s="407"/>
      <c r="B803" s="403"/>
      <c r="C803" s="404"/>
      <c r="D803" s="404"/>
      <c r="E803" s="405"/>
      <c r="F803" s="403"/>
      <c r="G803" s="404"/>
      <c r="H803" s="404"/>
      <c r="I803" s="404"/>
      <c r="J803" s="404"/>
      <c r="K803" s="406"/>
      <c r="L803" s="123"/>
      <c r="M803" s="402" t="str">
        <f t="shared" si="12"/>
        <v/>
      </c>
    </row>
    <row r="804" spans="1:13" ht="14.45" customHeight="1" x14ac:dyDescent="0.2">
      <c r="A804" s="407"/>
      <c r="B804" s="403"/>
      <c r="C804" s="404"/>
      <c r="D804" s="404"/>
      <c r="E804" s="405"/>
      <c r="F804" s="403"/>
      <c r="G804" s="404"/>
      <c r="H804" s="404"/>
      <c r="I804" s="404"/>
      <c r="J804" s="404"/>
      <c r="K804" s="406"/>
      <c r="L804" s="123"/>
      <c r="M804" s="402" t="str">
        <f t="shared" si="12"/>
        <v/>
      </c>
    </row>
    <row r="805" spans="1:13" ht="14.45" customHeight="1" x14ac:dyDescent="0.2">
      <c r="A805" s="407"/>
      <c r="B805" s="403"/>
      <c r="C805" s="404"/>
      <c r="D805" s="404"/>
      <c r="E805" s="405"/>
      <c r="F805" s="403"/>
      <c r="G805" s="404"/>
      <c r="H805" s="404"/>
      <c r="I805" s="404"/>
      <c r="J805" s="404"/>
      <c r="K805" s="406"/>
      <c r="L805" s="123"/>
      <c r="M805" s="402" t="str">
        <f t="shared" si="12"/>
        <v/>
      </c>
    </row>
    <row r="806" spans="1:13" ht="14.45" customHeight="1" x14ac:dyDescent="0.2">
      <c r="A806" s="407"/>
      <c r="B806" s="403"/>
      <c r="C806" s="404"/>
      <c r="D806" s="404"/>
      <c r="E806" s="405"/>
      <c r="F806" s="403"/>
      <c r="G806" s="404"/>
      <c r="H806" s="404"/>
      <c r="I806" s="404"/>
      <c r="J806" s="404"/>
      <c r="K806" s="406"/>
      <c r="L806" s="123"/>
      <c r="M806" s="402" t="str">
        <f t="shared" si="12"/>
        <v/>
      </c>
    </row>
    <row r="807" spans="1:13" ht="14.45" customHeight="1" x14ac:dyDescent="0.2">
      <c r="A807" s="407"/>
      <c r="B807" s="403"/>
      <c r="C807" s="404"/>
      <c r="D807" s="404"/>
      <c r="E807" s="405"/>
      <c r="F807" s="403"/>
      <c r="G807" s="404"/>
      <c r="H807" s="404"/>
      <c r="I807" s="404"/>
      <c r="J807" s="404"/>
      <c r="K807" s="406"/>
      <c r="L807" s="123"/>
      <c r="M807" s="402" t="str">
        <f t="shared" si="12"/>
        <v/>
      </c>
    </row>
    <row r="808" spans="1:13" ht="14.45" customHeight="1" x14ac:dyDescent="0.2">
      <c r="A808" s="407"/>
      <c r="B808" s="403"/>
      <c r="C808" s="404"/>
      <c r="D808" s="404"/>
      <c r="E808" s="405"/>
      <c r="F808" s="403"/>
      <c r="G808" s="404"/>
      <c r="H808" s="404"/>
      <c r="I808" s="404"/>
      <c r="J808" s="404"/>
      <c r="K808" s="406"/>
      <c r="L808" s="123"/>
      <c r="M808" s="402" t="str">
        <f t="shared" si="12"/>
        <v/>
      </c>
    </row>
    <row r="809" spans="1:13" ht="14.45" customHeight="1" x14ac:dyDescent="0.2">
      <c r="A809" s="407"/>
      <c r="B809" s="403"/>
      <c r="C809" s="404"/>
      <c r="D809" s="404"/>
      <c r="E809" s="405"/>
      <c r="F809" s="403"/>
      <c r="G809" s="404"/>
      <c r="H809" s="404"/>
      <c r="I809" s="404"/>
      <c r="J809" s="404"/>
      <c r="K809" s="406"/>
      <c r="L809" s="123"/>
      <c r="M809" s="402" t="str">
        <f t="shared" si="12"/>
        <v/>
      </c>
    </row>
    <row r="810" spans="1:13" ht="14.45" customHeight="1" x14ac:dyDescent="0.2">
      <c r="A810" s="407"/>
      <c r="B810" s="403"/>
      <c r="C810" s="404"/>
      <c r="D810" s="404"/>
      <c r="E810" s="405"/>
      <c r="F810" s="403"/>
      <c r="G810" s="404"/>
      <c r="H810" s="404"/>
      <c r="I810" s="404"/>
      <c r="J810" s="404"/>
      <c r="K810" s="406"/>
      <c r="L810" s="123"/>
      <c r="M810" s="402" t="str">
        <f t="shared" si="12"/>
        <v/>
      </c>
    </row>
    <row r="811" spans="1:13" ht="14.45" customHeight="1" x14ac:dyDescent="0.2">
      <c r="A811" s="407"/>
      <c r="B811" s="403"/>
      <c r="C811" s="404"/>
      <c r="D811" s="404"/>
      <c r="E811" s="405"/>
      <c r="F811" s="403"/>
      <c r="G811" s="404"/>
      <c r="H811" s="404"/>
      <c r="I811" s="404"/>
      <c r="J811" s="404"/>
      <c r="K811" s="406"/>
      <c r="L811" s="123"/>
      <c r="M811" s="402" t="str">
        <f t="shared" si="12"/>
        <v/>
      </c>
    </row>
    <row r="812" spans="1:13" ht="14.45" customHeight="1" x14ac:dyDescent="0.2">
      <c r="A812" s="407"/>
      <c r="B812" s="403"/>
      <c r="C812" s="404"/>
      <c r="D812" s="404"/>
      <c r="E812" s="405"/>
      <c r="F812" s="403"/>
      <c r="G812" s="404"/>
      <c r="H812" s="404"/>
      <c r="I812" s="404"/>
      <c r="J812" s="404"/>
      <c r="K812" s="406"/>
      <c r="L812" s="123"/>
      <c r="M812" s="402" t="str">
        <f t="shared" si="12"/>
        <v/>
      </c>
    </row>
    <row r="813" spans="1:13" ht="14.45" customHeight="1" x14ac:dyDescent="0.2">
      <c r="A813" s="407"/>
      <c r="B813" s="403"/>
      <c r="C813" s="404"/>
      <c r="D813" s="404"/>
      <c r="E813" s="405"/>
      <c r="F813" s="403"/>
      <c r="G813" s="404"/>
      <c r="H813" s="404"/>
      <c r="I813" s="404"/>
      <c r="J813" s="404"/>
      <c r="K813" s="406"/>
      <c r="L813" s="123"/>
      <c r="M813" s="402" t="str">
        <f t="shared" si="12"/>
        <v/>
      </c>
    </row>
    <row r="814" spans="1:13" ht="14.45" customHeight="1" x14ac:dyDescent="0.2">
      <c r="A814" s="407"/>
      <c r="B814" s="403"/>
      <c r="C814" s="404"/>
      <c r="D814" s="404"/>
      <c r="E814" s="405"/>
      <c r="F814" s="403"/>
      <c r="G814" s="404"/>
      <c r="H814" s="404"/>
      <c r="I814" s="404"/>
      <c r="J814" s="404"/>
      <c r="K814" s="406"/>
      <c r="L814" s="123"/>
      <c r="M814" s="402" t="str">
        <f t="shared" si="12"/>
        <v/>
      </c>
    </row>
    <row r="815" spans="1:13" ht="14.45" customHeight="1" x14ac:dyDescent="0.2">
      <c r="A815" s="407"/>
      <c r="B815" s="403"/>
      <c r="C815" s="404"/>
      <c r="D815" s="404"/>
      <c r="E815" s="405"/>
      <c r="F815" s="403"/>
      <c r="G815" s="404"/>
      <c r="H815" s="404"/>
      <c r="I815" s="404"/>
      <c r="J815" s="404"/>
      <c r="K815" s="406"/>
      <c r="L815" s="123"/>
      <c r="M815" s="402" t="str">
        <f t="shared" si="12"/>
        <v/>
      </c>
    </row>
    <row r="816" spans="1:13" ht="14.45" customHeight="1" x14ac:dyDescent="0.2">
      <c r="A816" s="407"/>
      <c r="B816" s="403"/>
      <c r="C816" s="404"/>
      <c r="D816" s="404"/>
      <c r="E816" s="405"/>
      <c r="F816" s="403"/>
      <c r="G816" s="404"/>
      <c r="H816" s="404"/>
      <c r="I816" s="404"/>
      <c r="J816" s="404"/>
      <c r="K816" s="406"/>
      <c r="L816" s="123"/>
      <c r="M816" s="402" t="str">
        <f t="shared" si="12"/>
        <v/>
      </c>
    </row>
    <row r="817" spans="1:13" ht="14.45" customHeight="1" x14ac:dyDescent="0.2">
      <c r="A817" s="407"/>
      <c r="B817" s="403"/>
      <c r="C817" s="404"/>
      <c r="D817" s="404"/>
      <c r="E817" s="405"/>
      <c r="F817" s="403"/>
      <c r="G817" s="404"/>
      <c r="H817" s="404"/>
      <c r="I817" s="404"/>
      <c r="J817" s="404"/>
      <c r="K817" s="406"/>
      <c r="L817" s="123"/>
      <c r="M817" s="402" t="str">
        <f t="shared" si="12"/>
        <v/>
      </c>
    </row>
    <row r="818" spans="1:13" ht="14.45" customHeight="1" x14ac:dyDescent="0.2">
      <c r="A818" s="407"/>
      <c r="B818" s="403"/>
      <c r="C818" s="404"/>
      <c r="D818" s="404"/>
      <c r="E818" s="405"/>
      <c r="F818" s="403"/>
      <c r="G818" s="404"/>
      <c r="H818" s="404"/>
      <c r="I818" s="404"/>
      <c r="J818" s="404"/>
      <c r="K818" s="406"/>
      <c r="L818" s="123"/>
      <c r="M818" s="402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1" priority="3">
      <formula>$M23="HV"</formula>
    </cfRule>
    <cfRule type="expression" dxfId="40" priority="4">
      <formula>$M23="X"</formula>
    </cfRule>
  </conditionalFormatting>
  <conditionalFormatting sqref="A6:K22">
    <cfRule type="expression" dxfId="39" priority="1">
      <formula>$M6="HV"</formula>
    </cfRule>
    <cfRule type="expression" dxfId="38" priority="2">
      <formula>$M6="X"</formula>
    </cfRule>
  </conditionalFormatting>
  <hyperlinks>
    <hyperlink ref="A2" location="Obsah!A1" display="Zpět na Obsah  KL 01  1.-4.měsíc" xr:uid="{7222018C-7AD9-48BE-9E74-B047E65D3BF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0" customWidth="1"/>
    <col min="2" max="2" width="61.140625" style="180" customWidth="1"/>
    <col min="3" max="3" width="9.5703125" style="104" hidden="1" customWidth="1" outlineLevel="1"/>
    <col min="4" max="4" width="9.5703125" style="181" customWidth="1" collapsed="1"/>
    <col min="5" max="5" width="2.28515625" style="181" customWidth="1"/>
    <col min="6" max="6" width="9.5703125" style="182" customWidth="1"/>
    <col min="7" max="7" width="9.5703125" style="179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5" customHeight="1" thickBot="1" x14ac:dyDescent="0.25">
      <c r="A2" s="199" t="s">
        <v>234</v>
      </c>
      <c r="B2" s="178"/>
      <c r="C2" s="178"/>
      <c r="D2" s="178"/>
      <c r="E2" s="178"/>
      <c r="F2" s="178"/>
    </row>
    <row r="3" spans="1:10" ht="14.45" customHeight="1" thickBot="1" x14ac:dyDescent="0.25">
      <c r="A3" s="199"/>
      <c r="B3" s="238"/>
      <c r="C3" s="237">
        <v>2019</v>
      </c>
      <c r="D3" s="206">
        <v>2020</v>
      </c>
      <c r="E3" s="7"/>
      <c r="F3" s="306">
        <v>2021</v>
      </c>
      <c r="G3" s="324"/>
      <c r="H3" s="324"/>
      <c r="I3" s="307"/>
    </row>
    <row r="4" spans="1:10" ht="14.45" customHeight="1" thickBot="1" x14ac:dyDescent="0.25">
      <c r="A4" s="210" t="s">
        <v>0</v>
      </c>
      <c r="B4" s="211" t="s">
        <v>160</v>
      </c>
      <c r="C4" s="325" t="s">
        <v>58</v>
      </c>
      <c r="D4" s="326"/>
      <c r="E4" s="212"/>
      <c r="F4" s="207" t="s">
        <v>58</v>
      </c>
      <c r="G4" s="208" t="s">
        <v>59</v>
      </c>
      <c r="H4" s="208" t="s">
        <v>53</v>
      </c>
      <c r="I4" s="209" t="s">
        <v>60</v>
      </c>
    </row>
    <row r="5" spans="1:10" ht="14.45" customHeight="1" x14ac:dyDescent="0.2">
      <c r="A5" s="408" t="s">
        <v>393</v>
      </c>
      <c r="B5" s="409" t="s">
        <v>394</v>
      </c>
      <c r="C5" s="410" t="s">
        <v>235</v>
      </c>
      <c r="D5" s="410" t="s">
        <v>235</v>
      </c>
      <c r="E5" s="410"/>
      <c r="F5" s="410" t="s">
        <v>235</v>
      </c>
      <c r="G5" s="410" t="s">
        <v>235</v>
      </c>
      <c r="H5" s="410" t="s">
        <v>235</v>
      </c>
      <c r="I5" s="411" t="s">
        <v>235</v>
      </c>
      <c r="J5" s="412" t="s">
        <v>54</v>
      </c>
    </row>
    <row r="6" spans="1:10" ht="14.45" customHeight="1" x14ac:dyDescent="0.2">
      <c r="A6" s="408" t="s">
        <v>393</v>
      </c>
      <c r="B6" s="409" t="s">
        <v>395</v>
      </c>
      <c r="C6" s="410">
        <v>0</v>
      </c>
      <c r="D6" s="410">
        <v>0</v>
      </c>
      <c r="E6" s="410"/>
      <c r="F6" s="410">
        <v>0.31181999999999999</v>
      </c>
      <c r="G6" s="410">
        <v>0</v>
      </c>
      <c r="H6" s="410">
        <v>0.31181999999999999</v>
      </c>
      <c r="I6" s="411" t="s">
        <v>235</v>
      </c>
      <c r="J6" s="412" t="s">
        <v>1</v>
      </c>
    </row>
    <row r="7" spans="1:10" ht="14.45" customHeight="1" x14ac:dyDescent="0.2">
      <c r="A7" s="408" t="s">
        <v>393</v>
      </c>
      <c r="B7" s="409" t="s">
        <v>396</v>
      </c>
      <c r="C7" s="410">
        <v>0</v>
      </c>
      <c r="D7" s="410">
        <v>0</v>
      </c>
      <c r="E7" s="410"/>
      <c r="F7" s="410">
        <v>0.31181999999999999</v>
      </c>
      <c r="G7" s="410">
        <v>0</v>
      </c>
      <c r="H7" s="410">
        <v>0.31181999999999999</v>
      </c>
      <c r="I7" s="411" t="s">
        <v>235</v>
      </c>
      <c r="J7" s="412" t="s">
        <v>397</v>
      </c>
    </row>
    <row r="9" spans="1:10" ht="14.45" customHeight="1" x14ac:dyDescent="0.2">
      <c r="A9" s="408" t="s">
        <v>393</v>
      </c>
      <c r="B9" s="409" t="s">
        <v>394</v>
      </c>
      <c r="C9" s="410" t="s">
        <v>235</v>
      </c>
      <c r="D9" s="410" t="s">
        <v>235</v>
      </c>
      <c r="E9" s="410"/>
      <c r="F9" s="410" t="s">
        <v>235</v>
      </c>
      <c r="G9" s="410" t="s">
        <v>235</v>
      </c>
      <c r="H9" s="410" t="s">
        <v>235</v>
      </c>
      <c r="I9" s="411" t="s">
        <v>235</v>
      </c>
      <c r="J9" s="412" t="s">
        <v>54</v>
      </c>
    </row>
    <row r="10" spans="1:10" ht="14.45" customHeight="1" x14ac:dyDescent="0.2">
      <c r="A10" s="408" t="s">
        <v>398</v>
      </c>
      <c r="B10" s="409" t="s">
        <v>399</v>
      </c>
      <c r="C10" s="410" t="s">
        <v>235</v>
      </c>
      <c r="D10" s="410" t="s">
        <v>235</v>
      </c>
      <c r="E10" s="410"/>
      <c r="F10" s="410" t="s">
        <v>235</v>
      </c>
      <c r="G10" s="410" t="s">
        <v>235</v>
      </c>
      <c r="H10" s="410" t="s">
        <v>235</v>
      </c>
      <c r="I10" s="411" t="s">
        <v>235</v>
      </c>
      <c r="J10" s="412" t="s">
        <v>0</v>
      </c>
    </row>
    <row r="11" spans="1:10" ht="14.45" customHeight="1" x14ac:dyDescent="0.2">
      <c r="A11" s="408" t="s">
        <v>398</v>
      </c>
      <c r="B11" s="409" t="s">
        <v>395</v>
      </c>
      <c r="C11" s="410">
        <v>0</v>
      </c>
      <c r="D11" s="410">
        <v>0</v>
      </c>
      <c r="E11" s="410"/>
      <c r="F11" s="410">
        <v>0.31181999999999999</v>
      </c>
      <c r="G11" s="410">
        <v>0</v>
      </c>
      <c r="H11" s="410">
        <v>0.31181999999999999</v>
      </c>
      <c r="I11" s="411" t="s">
        <v>235</v>
      </c>
      <c r="J11" s="412" t="s">
        <v>1</v>
      </c>
    </row>
    <row r="12" spans="1:10" ht="14.45" customHeight="1" x14ac:dyDescent="0.2">
      <c r="A12" s="408" t="s">
        <v>398</v>
      </c>
      <c r="B12" s="409" t="s">
        <v>400</v>
      </c>
      <c r="C12" s="410">
        <v>0</v>
      </c>
      <c r="D12" s="410">
        <v>0</v>
      </c>
      <c r="E12" s="410"/>
      <c r="F12" s="410">
        <v>0.31181999999999999</v>
      </c>
      <c r="G12" s="410">
        <v>0</v>
      </c>
      <c r="H12" s="410">
        <v>0.31181999999999999</v>
      </c>
      <c r="I12" s="411" t="s">
        <v>235</v>
      </c>
      <c r="J12" s="412" t="s">
        <v>401</v>
      </c>
    </row>
    <row r="13" spans="1:10" ht="14.45" customHeight="1" x14ac:dyDescent="0.2">
      <c r="A13" s="408" t="s">
        <v>235</v>
      </c>
      <c r="B13" s="409" t="s">
        <v>235</v>
      </c>
      <c r="C13" s="410" t="s">
        <v>235</v>
      </c>
      <c r="D13" s="410" t="s">
        <v>235</v>
      </c>
      <c r="E13" s="410"/>
      <c r="F13" s="410" t="s">
        <v>235</v>
      </c>
      <c r="G13" s="410" t="s">
        <v>235</v>
      </c>
      <c r="H13" s="410" t="s">
        <v>235</v>
      </c>
      <c r="I13" s="411" t="s">
        <v>235</v>
      </c>
      <c r="J13" s="412" t="s">
        <v>402</v>
      </c>
    </row>
    <row r="14" spans="1:10" ht="14.45" customHeight="1" x14ac:dyDescent="0.2">
      <c r="A14" s="408" t="s">
        <v>393</v>
      </c>
      <c r="B14" s="409" t="s">
        <v>396</v>
      </c>
      <c r="C14" s="410">
        <v>0</v>
      </c>
      <c r="D14" s="410">
        <v>0</v>
      </c>
      <c r="E14" s="410"/>
      <c r="F14" s="410">
        <v>0.31181999999999999</v>
      </c>
      <c r="G14" s="410">
        <v>0</v>
      </c>
      <c r="H14" s="410">
        <v>0.31181999999999999</v>
      </c>
      <c r="I14" s="411" t="s">
        <v>235</v>
      </c>
      <c r="J14" s="412" t="s">
        <v>397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 xr:uid="{D13F1AD7-A453-426B-8E3E-26F5F54AD41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4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1" bestFit="1" customWidth="1" collapsed="1"/>
    <col min="4" max="4" width="18.7109375" style="185" customWidth="1"/>
    <col min="5" max="5" width="9" style="242" bestFit="1" customWidth="1"/>
    <col min="6" max="6" width="18.7109375" style="185" customWidth="1"/>
    <col min="7" max="7" width="5" style="181" customWidth="1"/>
    <col min="8" max="8" width="12.42578125" style="181" hidden="1" customWidth="1" outlineLevel="1"/>
    <col min="9" max="9" width="8.5703125" style="181" hidden="1" customWidth="1" outlineLevel="1"/>
    <col min="10" max="10" width="25.7109375" style="181" customWidth="1" collapsed="1"/>
    <col min="11" max="11" width="8.7109375" style="181" customWidth="1"/>
    <col min="12" max="13" width="7.7109375" style="179" customWidth="1"/>
    <col min="14" max="14" width="12.7109375" style="179" customWidth="1"/>
    <col min="15" max="16384" width="8.85546875" style="104"/>
  </cols>
  <sheetData>
    <row r="1" spans="1:14" ht="18.600000000000001" customHeight="1" thickBot="1" x14ac:dyDescent="0.35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5" customHeight="1" thickBot="1" x14ac:dyDescent="0.25">
      <c r="A2" s="199" t="s">
        <v>234</v>
      </c>
      <c r="B2" s="57"/>
      <c r="C2" s="183"/>
      <c r="D2" s="183"/>
      <c r="E2" s="241"/>
      <c r="F2" s="183"/>
      <c r="G2" s="183"/>
      <c r="H2" s="183"/>
      <c r="I2" s="183"/>
      <c r="J2" s="183"/>
      <c r="K2" s="183"/>
      <c r="L2" s="184"/>
      <c r="M2" s="184"/>
      <c r="N2" s="184"/>
    </row>
    <row r="3" spans="1:14" ht="14.45" customHeight="1" thickBot="1" x14ac:dyDescent="0.2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365.83245545329532</v>
      </c>
      <c r="M3" s="74">
        <f>SUBTOTAL(9,M5:M1048576)</f>
        <v>71792.86000000003</v>
      </c>
      <c r="N3" s="75">
        <f>SUBTOTAL(9,N5:N1048576)</f>
        <v>26264158.257814679</v>
      </c>
    </row>
    <row r="4" spans="1:14" s="180" customFormat="1" ht="14.45" customHeight="1" thickBot="1" x14ac:dyDescent="0.25">
      <c r="A4" s="413" t="s">
        <v>4</v>
      </c>
      <c r="B4" s="414" t="s">
        <v>5</v>
      </c>
      <c r="C4" s="414" t="s">
        <v>0</v>
      </c>
      <c r="D4" s="414" t="s">
        <v>6</v>
      </c>
      <c r="E4" s="415" t="s">
        <v>7</v>
      </c>
      <c r="F4" s="414" t="s">
        <v>1</v>
      </c>
      <c r="G4" s="414" t="s">
        <v>8</v>
      </c>
      <c r="H4" s="414" t="s">
        <v>9</v>
      </c>
      <c r="I4" s="414" t="s">
        <v>10</v>
      </c>
      <c r="J4" s="416" t="s">
        <v>11</v>
      </c>
      <c r="K4" s="416" t="s">
        <v>12</v>
      </c>
      <c r="L4" s="417" t="s">
        <v>118</v>
      </c>
      <c r="M4" s="417" t="s">
        <v>13</v>
      </c>
      <c r="N4" s="418" t="s">
        <v>126</v>
      </c>
    </row>
    <row r="5" spans="1:14" ht="14.45" customHeight="1" x14ac:dyDescent="0.2">
      <c r="A5" s="419" t="s">
        <v>393</v>
      </c>
      <c r="B5" s="420" t="s">
        <v>394</v>
      </c>
      <c r="C5" s="421" t="s">
        <v>398</v>
      </c>
      <c r="D5" s="422" t="s">
        <v>399</v>
      </c>
      <c r="E5" s="423">
        <v>50113001</v>
      </c>
      <c r="F5" s="422" t="s">
        <v>403</v>
      </c>
      <c r="G5" s="421" t="s">
        <v>404</v>
      </c>
      <c r="H5" s="421">
        <v>841498</v>
      </c>
      <c r="I5" s="421">
        <v>31951</v>
      </c>
      <c r="J5" s="421" t="s">
        <v>405</v>
      </c>
      <c r="K5" s="421" t="s">
        <v>406</v>
      </c>
      <c r="L5" s="424">
        <v>50.659999999999961</v>
      </c>
      <c r="M5" s="424">
        <v>1</v>
      </c>
      <c r="N5" s="425">
        <v>50.659999999999961</v>
      </c>
    </row>
    <row r="6" spans="1:14" ht="14.45" customHeight="1" x14ac:dyDescent="0.2">
      <c r="A6" s="426" t="s">
        <v>393</v>
      </c>
      <c r="B6" s="427" t="s">
        <v>394</v>
      </c>
      <c r="C6" s="428" t="s">
        <v>398</v>
      </c>
      <c r="D6" s="429" t="s">
        <v>399</v>
      </c>
      <c r="E6" s="430">
        <v>50113001</v>
      </c>
      <c r="F6" s="429" t="s">
        <v>403</v>
      </c>
      <c r="G6" s="428" t="s">
        <v>404</v>
      </c>
      <c r="H6" s="428">
        <v>501596</v>
      </c>
      <c r="I6" s="428">
        <v>0</v>
      </c>
      <c r="J6" s="428" t="s">
        <v>407</v>
      </c>
      <c r="K6" s="428" t="s">
        <v>408</v>
      </c>
      <c r="L6" s="431">
        <v>113.26</v>
      </c>
      <c r="M6" s="431">
        <v>1</v>
      </c>
      <c r="N6" s="432">
        <v>113.26</v>
      </c>
    </row>
    <row r="7" spans="1:14" ht="14.45" customHeight="1" x14ac:dyDescent="0.2">
      <c r="A7" s="426" t="s">
        <v>393</v>
      </c>
      <c r="B7" s="427" t="s">
        <v>394</v>
      </c>
      <c r="C7" s="428" t="s">
        <v>398</v>
      </c>
      <c r="D7" s="429" t="s">
        <v>399</v>
      </c>
      <c r="E7" s="430">
        <v>50113001</v>
      </c>
      <c r="F7" s="429" t="s">
        <v>403</v>
      </c>
      <c r="G7" s="428" t="s">
        <v>404</v>
      </c>
      <c r="H7" s="428">
        <v>192414</v>
      </c>
      <c r="I7" s="428">
        <v>92414</v>
      </c>
      <c r="J7" s="428" t="s">
        <v>409</v>
      </c>
      <c r="K7" s="428" t="s">
        <v>410</v>
      </c>
      <c r="L7" s="431">
        <v>73.950000000000017</v>
      </c>
      <c r="M7" s="431">
        <v>2</v>
      </c>
      <c r="N7" s="432">
        <v>147.90000000000003</v>
      </c>
    </row>
    <row r="8" spans="1:14" ht="14.45" customHeight="1" x14ac:dyDescent="0.2">
      <c r="A8" s="426" t="s">
        <v>411</v>
      </c>
      <c r="B8" s="427" t="s">
        <v>412</v>
      </c>
      <c r="C8" s="428" t="s">
        <v>413</v>
      </c>
      <c r="D8" s="429" t="s">
        <v>414</v>
      </c>
      <c r="E8" s="430">
        <v>50113001</v>
      </c>
      <c r="F8" s="429" t="s">
        <v>403</v>
      </c>
      <c r="G8" s="428" t="s">
        <v>404</v>
      </c>
      <c r="H8" s="428">
        <v>173314</v>
      </c>
      <c r="I8" s="428">
        <v>173314</v>
      </c>
      <c r="J8" s="428" t="s">
        <v>415</v>
      </c>
      <c r="K8" s="428" t="s">
        <v>416</v>
      </c>
      <c r="L8" s="431">
        <v>207.57000000000002</v>
      </c>
      <c r="M8" s="431">
        <v>6.5</v>
      </c>
      <c r="N8" s="432">
        <v>1349.2050000000002</v>
      </c>
    </row>
    <row r="9" spans="1:14" ht="14.45" customHeight="1" x14ac:dyDescent="0.2">
      <c r="A9" s="426" t="s">
        <v>411</v>
      </c>
      <c r="B9" s="427" t="s">
        <v>412</v>
      </c>
      <c r="C9" s="428" t="s">
        <v>413</v>
      </c>
      <c r="D9" s="429" t="s">
        <v>414</v>
      </c>
      <c r="E9" s="430">
        <v>50113001</v>
      </c>
      <c r="F9" s="429" t="s">
        <v>403</v>
      </c>
      <c r="G9" s="428" t="s">
        <v>404</v>
      </c>
      <c r="H9" s="428">
        <v>241307</v>
      </c>
      <c r="I9" s="428">
        <v>241307</v>
      </c>
      <c r="J9" s="428" t="s">
        <v>417</v>
      </c>
      <c r="K9" s="428" t="s">
        <v>418</v>
      </c>
      <c r="L9" s="431">
        <v>87.189999999999984</v>
      </c>
      <c r="M9" s="431">
        <v>2</v>
      </c>
      <c r="N9" s="432">
        <v>174.37999999999997</v>
      </c>
    </row>
    <row r="10" spans="1:14" ht="14.45" customHeight="1" x14ac:dyDescent="0.2">
      <c r="A10" s="426" t="s">
        <v>411</v>
      </c>
      <c r="B10" s="427" t="s">
        <v>412</v>
      </c>
      <c r="C10" s="428" t="s">
        <v>413</v>
      </c>
      <c r="D10" s="429" t="s">
        <v>414</v>
      </c>
      <c r="E10" s="430">
        <v>50113001</v>
      </c>
      <c r="F10" s="429" t="s">
        <v>403</v>
      </c>
      <c r="G10" s="428" t="s">
        <v>404</v>
      </c>
      <c r="H10" s="428">
        <v>234195</v>
      </c>
      <c r="I10" s="428">
        <v>234195</v>
      </c>
      <c r="J10" s="428" t="s">
        <v>419</v>
      </c>
      <c r="K10" s="428" t="s">
        <v>420</v>
      </c>
      <c r="L10" s="431">
        <v>55.020000000000017</v>
      </c>
      <c r="M10" s="431">
        <v>1</v>
      </c>
      <c r="N10" s="432">
        <v>55.020000000000017</v>
      </c>
    </row>
    <row r="11" spans="1:14" ht="14.45" customHeight="1" x14ac:dyDescent="0.2">
      <c r="A11" s="426" t="s">
        <v>411</v>
      </c>
      <c r="B11" s="427" t="s">
        <v>412</v>
      </c>
      <c r="C11" s="428" t="s">
        <v>413</v>
      </c>
      <c r="D11" s="429" t="s">
        <v>414</v>
      </c>
      <c r="E11" s="430">
        <v>50113001</v>
      </c>
      <c r="F11" s="429" t="s">
        <v>403</v>
      </c>
      <c r="G11" s="428" t="s">
        <v>404</v>
      </c>
      <c r="H11" s="428">
        <v>841498</v>
      </c>
      <c r="I11" s="428">
        <v>31951</v>
      </c>
      <c r="J11" s="428" t="s">
        <v>405</v>
      </c>
      <c r="K11" s="428" t="s">
        <v>406</v>
      </c>
      <c r="L11" s="431">
        <v>51.210000000000008</v>
      </c>
      <c r="M11" s="431">
        <v>2</v>
      </c>
      <c r="N11" s="432">
        <v>102.42000000000002</v>
      </c>
    </row>
    <row r="12" spans="1:14" ht="14.45" customHeight="1" x14ac:dyDescent="0.2">
      <c r="A12" s="426" t="s">
        <v>411</v>
      </c>
      <c r="B12" s="427" t="s">
        <v>412</v>
      </c>
      <c r="C12" s="428" t="s">
        <v>413</v>
      </c>
      <c r="D12" s="429" t="s">
        <v>414</v>
      </c>
      <c r="E12" s="430">
        <v>50113001</v>
      </c>
      <c r="F12" s="429" t="s">
        <v>403</v>
      </c>
      <c r="G12" s="428" t="s">
        <v>404</v>
      </c>
      <c r="H12" s="428">
        <v>920219</v>
      </c>
      <c r="I12" s="428">
        <v>0</v>
      </c>
      <c r="J12" s="428" t="s">
        <v>421</v>
      </c>
      <c r="K12" s="428" t="s">
        <v>235</v>
      </c>
      <c r="L12" s="431">
        <v>36.106404088568517</v>
      </c>
      <c r="M12" s="431">
        <v>3</v>
      </c>
      <c r="N12" s="432">
        <v>108.31921226570554</v>
      </c>
    </row>
    <row r="13" spans="1:14" ht="14.45" customHeight="1" x14ac:dyDescent="0.2">
      <c r="A13" s="426" t="s">
        <v>411</v>
      </c>
      <c r="B13" s="427" t="s">
        <v>412</v>
      </c>
      <c r="C13" s="428" t="s">
        <v>413</v>
      </c>
      <c r="D13" s="429" t="s">
        <v>414</v>
      </c>
      <c r="E13" s="430">
        <v>50113001</v>
      </c>
      <c r="F13" s="429" t="s">
        <v>403</v>
      </c>
      <c r="G13" s="428" t="s">
        <v>404</v>
      </c>
      <c r="H13" s="428">
        <v>930043</v>
      </c>
      <c r="I13" s="428">
        <v>0</v>
      </c>
      <c r="J13" s="428" t="s">
        <v>422</v>
      </c>
      <c r="K13" s="428" t="s">
        <v>235</v>
      </c>
      <c r="L13" s="431">
        <v>54.948235040071815</v>
      </c>
      <c r="M13" s="431">
        <v>17</v>
      </c>
      <c r="N13" s="432">
        <v>934.11999568122087</v>
      </c>
    </row>
    <row r="14" spans="1:14" ht="14.45" customHeight="1" x14ac:dyDescent="0.2">
      <c r="A14" s="426" t="s">
        <v>411</v>
      </c>
      <c r="B14" s="427" t="s">
        <v>412</v>
      </c>
      <c r="C14" s="428" t="s">
        <v>413</v>
      </c>
      <c r="D14" s="429" t="s">
        <v>414</v>
      </c>
      <c r="E14" s="430">
        <v>50113001</v>
      </c>
      <c r="F14" s="429" t="s">
        <v>403</v>
      </c>
      <c r="G14" s="428" t="s">
        <v>404</v>
      </c>
      <c r="H14" s="428">
        <v>241993</v>
      </c>
      <c r="I14" s="428">
        <v>241993</v>
      </c>
      <c r="J14" s="428" t="s">
        <v>423</v>
      </c>
      <c r="K14" s="428" t="s">
        <v>424</v>
      </c>
      <c r="L14" s="431">
        <v>93.889999999999986</v>
      </c>
      <c r="M14" s="431">
        <v>2</v>
      </c>
      <c r="N14" s="432">
        <v>187.77999999999997</v>
      </c>
    </row>
    <row r="15" spans="1:14" ht="14.45" customHeight="1" x14ac:dyDescent="0.2">
      <c r="A15" s="426" t="s">
        <v>411</v>
      </c>
      <c r="B15" s="427" t="s">
        <v>412</v>
      </c>
      <c r="C15" s="428" t="s">
        <v>413</v>
      </c>
      <c r="D15" s="429" t="s">
        <v>414</v>
      </c>
      <c r="E15" s="430">
        <v>50113001</v>
      </c>
      <c r="F15" s="429" t="s">
        <v>403</v>
      </c>
      <c r="G15" s="428" t="s">
        <v>404</v>
      </c>
      <c r="H15" s="428">
        <v>241991</v>
      </c>
      <c r="I15" s="428">
        <v>241991</v>
      </c>
      <c r="J15" s="428" t="s">
        <v>425</v>
      </c>
      <c r="K15" s="428" t="s">
        <v>426</v>
      </c>
      <c r="L15" s="431">
        <v>33.26</v>
      </c>
      <c r="M15" s="431">
        <v>4</v>
      </c>
      <c r="N15" s="432">
        <v>133.04</v>
      </c>
    </row>
    <row r="16" spans="1:14" ht="14.45" customHeight="1" x14ac:dyDescent="0.2">
      <c r="A16" s="426" t="s">
        <v>411</v>
      </c>
      <c r="B16" s="427" t="s">
        <v>412</v>
      </c>
      <c r="C16" s="428" t="s">
        <v>413</v>
      </c>
      <c r="D16" s="429" t="s">
        <v>414</v>
      </c>
      <c r="E16" s="430">
        <v>50113001</v>
      </c>
      <c r="F16" s="429" t="s">
        <v>403</v>
      </c>
      <c r="G16" s="428" t="s">
        <v>404</v>
      </c>
      <c r="H16" s="428">
        <v>901176</v>
      </c>
      <c r="I16" s="428">
        <v>1000</v>
      </c>
      <c r="J16" s="428" t="s">
        <v>427</v>
      </c>
      <c r="K16" s="428" t="s">
        <v>428</v>
      </c>
      <c r="L16" s="431">
        <v>82.762597283062263</v>
      </c>
      <c r="M16" s="431">
        <v>1</v>
      </c>
      <c r="N16" s="432">
        <v>82.762597283062263</v>
      </c>
    </row>
    <row r="17" spans="1:14" ht="14.45" customHeight="1" x14ac:dyDescent="0.2">
      <c r="A17" s="426" t="s">
        <v>411</v>
      </c>
      <c r="B17" s="427" t="s">
        <v>412</v>
      </c>
      <c r="C17" s="428" t="s">
        <v>413</v>
      </c>
      <c r="D17" s="429" t="s">
        <v>414</v>
      </c>
      <c r="E17" s="430">
        <v>50113001</v>
      </c>
      <c r="F17" s="429" t="s">
        <v>403</v>
      </c>
      <c r="G17" s="428" t="s">
        <v>404</v>
      </c>
      <c r="H17" s="428">
        <v>920056</v>
      </c>
      <c r="I17" s="428">
        <v>0</v>
      </c>
      <c r="J17" s="428" t="s">
        <v>429</v>
      </c>
      <c r="K17" s="428" t="s">
        <v>235</v>
      </c>
      <c r="L17" s="431">
        <v>720.96848012597025</v>
      </c>
      <c r="M17" s="431">
        <v>9</v>
      </c>
      <c r="N17" s="432">
        <v>6488.716321133732</v>
      </c>
    </row>
    <row r="18" spans="1:14" ht="14.45" customHeight="1" x14ac:dyDescent="0.2">
      <c r="A18" s="426" t="s">
        <v>411</v>
      </c>
      <c r="B18" s="427" t="s">
        <v>412</v>
      </c>
      <c r="C18" s="428" t="s">
        <v>413</v>
      </c>
      <c r="D18" s="429" t="s">
        <v>414</v>
      </c>
      <c r="E18" s="430">
        <v>50113001</v>
      </c>
      <c r="F18" s="429" t="s">
        <v>403</v>
      </c>
      <c r="G18" s="428" t="s">
        <v>404</v>
      </c>
      <c r="H18" s="428">
        <v>921012</v>
      </c>
      <c r="I18" s="428">
        <v>0</v>
      </c>
      <c r="J18" s="428" t="s">
        <v>430</v>
      </c>
      <c r="K18" s="428" t="s">
        <v>235</v>
      </c>
      <c r="L18" s="431">
        <v>171.50189827751464</v>
      </c>
      <c r="M18" s="431">
        <v>4</v>
      </c>
      <c r="N18" s="432">
        <v>686.00759311005856</v>
      </c>
    </row>
    <row r="19" spans="1:14" ht="14.45" customHeight="1" x14ac:dyDescent="0.2">
      <c r="A19" s="426" t="s">
        <v>411</v>
      </c>
      <c r="B19" s="427" t="s">
        <v>412</v>
      </c>
      <c r="C19" s="428" t="s">
        <v>413</v>
      </c>
      <c r="D19" s="429" t="s">
        <v>414</v>
      </c>
      <c r="E19" s="430">
        <v>50113001</v>
      </c>
      <c r="F19" s="429" t="s">
        <v>403</v>
      </c>
      <c r="G19" s="428" t="s">
        <v>404</v>
      </c>
      <c r="H19" s="428">
        <v>920067</v>
      </c>
      <c r="I19" s="428">
        <v>0</v>
      </c>
      <c r="J19" s="428" t="s">
        <v>431</v>
      </c>
      <c r="K19" s="428" t="s">
        <v>235</v>
      </c>
      <c r="L19" s="431">
        <v>141.30276657923457</v>
      </c>
      <c r="M19" s="431">
        <v>9</v>
      </c>
      <c r="N19" s="432">
        <v>1271.7248992131113</v>
      </c>
    </row>
    <row r="20" spans="1:14" ht="14.45" customHeight="1" x14ac:dyDescent="0.2">
      <c r="A20" s="426" t="s">
        <v>411</v>
      </c>
      <c r="B20" s="427" t="s">
        <v>412</v>
      </c>
      <c r="C20" s="428" t="s">
        <v>413</v>
      </c>
      <c r="D20" s="429" t="s">
        <v>414</v>
      </c>
      <c r="E20" s="430">
        <v>50113001</v>
      </c>
      <c r="F20" s="429" t="s">
        <v>403</v>
      </c>
      <c r="G20" s="428" t="s">
        <v>404</v>
      </c>
      <c r="H20" s="428">
        <v>921175</v>
      </c>
      <c r="I20" s="428">
        <v>0</v>
      </c>
      <c r="J20" s="428" t="s">
        <v>432</v>
      </c>
      <c r="K20" s="428" t="s">
        <v>235</v>
      </c>
      <c r="L20" s="431">
        <v>155.20265731812592</v>
      </c>
      <c r="M20" s="431">
        <v>12</v>
      </c>
      <c r="N20" s="432">
        <v>1862.4318878175111</v>
      </c>
    </row>
    <row r="21" spans="1:14" ht="14.45" customHeight="1" x14ac:dyDescent="0.2">
      <c r="A21" s="426" t="s">
        <v>411</v>
      </c>
      <c r="B21" s="427" t="s">
        <v>412</v>
      </c>
      <c r="C21" s="428" t="s">
        <v>413</v>
      </c>
      <c r="D21" s="429" t="s">
        <v>414</v>
      </c>
      <c r="E21" s="430">
        <v>50113001</v>
      </c>
      <c r="F21" s="429" t="s">
        <v>403</v>
      </c>
      <c r="G21" s="428" t="s">
        <v>404</v>
      </c>
      <c r="H21" s="428">
        <v>500038</v>
      </c>
      <c r="I21" s="428">
        <v>0</v>
      </c>
      <c r="J21" s="428" t="s">
        <v>433</v>
      </c>
      <c r="K21" s="428" t="s">
        <v>434</v>
      </c>
      <c r="L21" s="431">
        <v>1221.9849550494901</v>
      </c>
      <c r="M21" s="431">
        <v>8</v>
      </c>
      <c r="N21" s="432">
        <v>9775.8796403959204</v>
      </c>
    </row>
    <row r="22" spans="1:14" ht="14.45" customHeight="1" x14ac:dyDescent="0.2">
      <c r="A22" s="426" t="s">
        <v>411</v>
      </c>
      <c r="B22" s="427" t="s">
        <v>412</v>
      </c>
      <c r="C22" s="428" t="s">
        <v>413</v>
      </c>
      <c r="D22" s="429" t="s">
        <v>414</v>
      </c>
      <c r="E22" s="430">
        <v>50113001</v>
      </c>
      <c r="F22" s="429" t="s">
        <v>403</v>
      </c>
      <c r="G22" s="428" t="s">
        <v>404</v>
      </c>
      <c r="H22" s="428">
        <v>921176</v>
      </c>
      <c r="I22" s="428">
        <v>0</v>
      </c>
      <c r="J22" s="428" t="s">
        <v>435</v>
      </c>
      <c r="K22" s="428" t="s">
        <v>235</v>
      </c>
      <c r="L22" s="431">
        <v>282.06629947740487</v>
      </c>
      <c r="M22" s="431">
        <v>4</v>
      </c>
      <c r="N22" s="432">
        <v>1128.2651979096195</v>
      </c>
    </row>
    <row r="23" spans="1:14" ht="14.45" customHeight="1" x14ac:dyDescent="0.2">
      <c r="A23" s="426" t="s">
        <v>411</v>
      </c>
      <c r="B23" s="427" t="s">
        <v>412</v>
      </c>
      <c r="C23" s="428" t="s">
        <v>413</v>
      </c>
      <c r="D23" s="429" t="s">
        <v>414</v>
      </c>
      <c r="E23" s="430">
        <v>50113001</v>
      </c>
      <c r="F23" s="429" t="s">
        <v>403</v>
      </c>
      <c r="G23" s="428" t="s">
        <v>404</v>
      </c>
      <c r="H23" s="428">
        <v>501918</v>
      </c>
      <c r="I23" s="428">
        <v>0</v>
      </c>
      <c r="J23" s="428" t="s">
        <v>436</v>
      </c>
      <c r="K23" s="428" t="s">
        <v>235</v>
      </c>
      <c r="L23" s="431">
        <v>188.35153795821236</v>
      </c>
      <c r="M23" s="431">
        <v>6</v>
      </c>
      <c r="N23" s="432">
        <v>1130.1092277492742</v>
      </c>
    </row>
    <row r="24" spans="1:14" ht="14.45" customHeight="1" x14ac:dyDescent="0.2">
      <c r="A24" s="426" t="s">
        <v>411</v>
      </c>
      <c r="B24" s="427" t="s">
        <v>412</v>
      </c>
      <c r="C24" s="428" t="s">
        <v>413</v>
      </c>
      <c r="D24" s="429" t="s">
        <v>414</v>
      </c>
      <c r="E24" s="430">
        <v>50113001</v>
      </c>
      <c r="F24" s="429" t="s">
        <v>403</v>
      </c>
      <c r="G24" s="428" t="s">
        <v>404</v>
      </c>
      <c r="H24" s="428">
        <v>900321</v>
      </c>
      <c r="I24" s="428">
        <v>0</v>
      </c>
      <c r="J24" s="428" t="s">
        <v>437</v>
      </c>
      <c r="K24" s="428" t="s">
        <v>235</v>
      </c>
      <c r="L24" s="431">
        <v>452.4026819039068</v>
      </c>
      <c r="M24" s="431">
        <v>6</v>
      </c>
      <c r="N24" s="432">
        <v>2714.4160914234408</v>
      </c>
    </row>
    <row r="25" spans="1:14" ht="14.45" customHeight="1" x14ac:dyDescent="0.2">
      <c r="A25" s="426" t="s">
        <v>411</v>
      </c>
      <c r="B25" s="427" t="s">
        <v>412</v>
      </c>
      <c r="C25" s="428" t="s">
        <v>413</v>
      </c>
      <c r="D25" s="429" t="s">
        <v>414</v>
      </c>
      <c r="E25" s="430">
        <v>50113001</v>
      </c>
      <c r="F25" s="429" t="s">
        <v>403</v>
      </c>
      <c r="G25" s="428" t="s">
        <v>404</v>
      </c>
      <c r="H25" s="428">
        <v>900520</v>
      </c>
      <c r="I25" s="428">
        <v>0</v>
      </c>
      <c r="J25" s="428" t="s">
        <v>438</v>
      </c>
      <c r="K25" s="428" t="s">
        <v>439</v>
      </c>
      <c r="L25" s="431">
        <v>83.732499882384829</v>
      </c>
      <c r="M25" s="431">
        <v>1</v>
      </c>
      <c r="N25" s="432">
        <v>83.732499882384829</v>
      </c>
    </row>
    <row r="26" spans="1:14" ht="14.45" customHeight="1" x14ac:dyDescent="0.2">
      <c r="A26" s="426" t="s">
        <v>411</v>
      </c>
      <c r="B26" s="427" t="s">
        <v>412</v>
      </c>
      <c r="C26" s="428" t="s">
        <v>413</v>
      </c>
      <c r="D26" s="429" t="s">
        <v>414</v>
      </c>
      <c r="E26" s="430">
        <v>50113001</v>
      </c>
      <c r="F26" s="429" t="s">
        <v>403</v>
      </c>
      <c r="G26" s="428" t="s">
        <v>404</v>
      </c>
      <c r="H26" s="428">
        <v>900007</v>
      </c>
      <c r="I26" s="428">
        <v>0</v>
      </c>
      <c r="J26" s="428" t="s">
        <v>440</v>
      </c>
      <c r="K26" s="428" t="s">
        <v>235</v>
      </c>
      <c r="L26" s="431">
        <v>79.238365206551038</v>
      </c>
      <c r="M26" s="431">
        <v>3</v>
      </c>
      <c r="N26" s="432">
        <v>237.71509561965311</v>
      </c>
    </row>
    <row r="27" spans="1:14" ht="14.45" customHeight="1" x14ac:dyDescent="0.2">
      <c r="A27" s="426" t="s">
        <v>411</v>
      </c>
      <c r="B27" s="427" t="s">
        <v>412</v>
      </c>
      <c r="C27" s="428" t="s">
        <v>413</v>
      </c>
      <c r="D27" s="429" t="s">
        <v>414</v>
      </c>
      <c r="E27" s="430">
        <v>50113001</v>
      </c>
      <c r="F27" s="429" t="s">
        <v>403</v>
      </c>
      <c r="G27" s="428" t="s">
        <v>404</v>
      </c>
      <c r="H27" s="428">
        <v>207820</v>
      </c>
      <c r="I27" s="428">
        <v>207820</v>
      </c>
      <c r="J27" s="428" t="s">
        <v>441</v>
      </c>
      <c r="K27" s="428" t="s">
        <v>442</v>
      </c>
      <c r="L27" s="431">
        <v>33.67</v>
      </c>
      <c r="M27" s="431">
        <v>1</v>
      </c>
      <c r="N27" s="432">
        <v>33.67</v>
      </c>
    </row>
    <row r="28" spans="1:14" ht="14.45" customHeight="1" x14ac:dyDescent="0.2">
      <c r="A28" s="426" t="s">
        <v>411</v>
      </c>
      <c r="B28" s="427" t="s">
        <v>412</v>
      </c>
      <c r="C28" s="428" t="s">
        <v>413</v>
      </c>
      <c r="D28" s="429" t="s">
        <v>414</v>
      </c>
      <c r="E28" s="430">
        <v>50113001</v>
      </c>
      <c r="F28" s="429" t="s">
        <v>403</v>
      </c>
      <c r="G28" s="428" t="s">
        <v>404</v>
      </c>
      <c r="H28" s="428">
        <v>192414</v>
      </c>
      <c r="I28" s="428">
        <v>92414</v>
      </c>
      <c r="J28" s="428" t="s">
        <v>409</v>
      </c>
      <c r="K28" s="428" t="s">
        <v>410</v>
      </c>
      <c r="L28" s="431">
        <v>73.33</v>
      </c>
      <c r="M28" s="431">
        <v>1</v>
      </c>
      <c r="N28" s="432">
        <v>73.33</v>
      </c>
    </row>
    <row r="29" spans="1:14" ht="14.45" customHeight="1" x14ac:dyDescent="0.2">
      <c r="A29" s="426" t="s">
        <v>411</v>
      </c>
      <c r="B29" s="427" t="s">
        <v>412</v>
      </c>
      <c r="C29" s="428" t="s">
        <v>413</v>
      </c>
      <c r="D29" s="429" t="s">
        <v>414</v>
      </c>
      <c r="E29" s="430">
        <v>50113001</v>
      </c>
      <c r="F29" s="429" t="s">
        <v>403</v>
      </c>
      <c r="G29" s="428" t="s">
        <v>404</v>
      </c>
      <c r="H29" s="428">
        <v>100616</v>
      </c>
      <c r="I29" s="428">
        <v>616</v>
      </c>
      <c r="J29" s="428" t="s">
        <v>443</v>
      </c>
      <c r="K29" s="428" t="s">
        <v>444</v>
      </c>
      <c r="L29" s="431">
        <v>144.16000000000003</v>
      </c>
      <c r="M29" s="431">
        <v>1</v>
      </c>
      <c r="N29" s="432">
        <v>144.16000000000003</v>
      </c>
    </row>
    <row r="30" spans="1:14" ht="14.45" customHeight="1" x14ac:dyDescent="0.2">
      <c r="A30" s="426" t="s">
        <v>411</v>
      </c>
      <c r="B30" s="427" t="s">
        <v>412</v>
      </c>
      <c r="C30" s="428" t="s">
        <v>413</v>
      </c>
      <c r="D30" s="429" t="s">
        <v>414</v>
      </c>
      <c r="E30" s="430">
        <v>50113013</v>
      </c>
      <c r="F30" s="429" t="s">
        <v>445</v>
      </c>
      <c r="G30" s="428" t="s">
        <v>404</v>
      </c>
      <c r="H30" s="428">
        <v>183822</v>
      </c>
      <c r="I30" s="428">
        <v>183822</v>
      </c>
      <c r="J30" s="428" t="s">
        <v>446</v>
      </c>
      <c r="K30" s="428" t="s">
        <v>447</v>
      </c>
      <c r="L30" s="431">
        <v>784.4000000000002</v>
      </c>
      <c r="M30" s="431">
        <v>0.1</v>
      </c>
      <c r="N30" s="432">
        <v>78.440000000000026</v>
      </c>
    </row>
    <row r="31" spans="1:14" ht="14.45" customHeight="1" x14ac:dyDescent="0.2">
      <c r="A31" s="426" t="s">
        <v>411</v>
      </c>
      <c r="B31" s="427" t="s">
        <v>412</v>
      </c>
      <c r="C31" s="428" t="s">
        <v>413</v>
      </c>
      <c r="D31" s="429" t="s">
        <v>414</v>
      </c>
      <c r="E31" s="430">
        <v>50113013</v>
      </c>
      <c r="F31" s="429" t="s">
        <v>445</v>
      </c>
      <c r="G31" s="428" t="s">
        <v>235</v>
      </c>
      <c r="H31" s="428">
        <v>243369</v>
      </c>
      <c r="I31" s="428">
        <v>243369</v>
      </c>
      <c r="J31" s="428" t="s">
        <v>448</v>
      </c>
      <c r="K31" s="428" t="s">
        <v>449</v>
      </c>
      <c r="L31" s="431">
        <v>544.3900000000001</v>
      </c>
      <c r="M31" s="431">
        <v>0.4</v>
      </c>
      <c r="N31" s="432">
        <v>217.75600000000006</v>
      </c>
    </row>
    <row r="32" spans="1:14" ht="14.45" customHeight="1" x14ac:dyDescent="0.2">
      <c r="A32" s="426" t="s">
        <v>411</v>
      </c>
      <c r="B32" s="427" t="s">
        <v>412</v>
      </c>
      <c r="C32" s="428" t="s">
        <v>413</v>
      </c>
      <c r="D32" s="429" t="s">
        <v>414</v>
      </c>
      <c r="E32" s="430">
        <v>50113013</v>
      </c>
      <c r="F32" s="429" t="s">
        <v>445</v>
      </c>
      <c r="G32" s="428" t="s">
        <v>450</v>
      </c>
      <c r="H32" s="428">
        <v>136083</v>
      </c>
      <c r="I32" s="428">
        <v>136083</v>
      </c>
      <c r="J32" s="428" t="s">
        <v>451</v>
      </c>
      <c r="K32" s="428" t="s">
        <v>452</v>
      </c>
      <c r="L32" s="431">
        <v>526.75</v>
      </c>
      <c r="M32" s="431">
        <v>0.2</v>
      </c>
      <c r="N32" s="432">
        <v>105.35000000000001</v>
      </c>
    </row>
    <row r="33" spans="1:14" ht="14.45" customHeight="1" x14ac:dyDescent="0.2">
      <c r="A33" s="426" t="s">
        <v>411</v>
      </c>
      <c r="B33" s="427" t="s">
        <v>412</v>
      </c>
      <c r="C33" s="428" t="s">
        <v>413</v>
      </c>
      <c r="D33" s="429" t="s">
        <v>414</v>
      </c>
      <c r="E33" s="430">
        <v>50113013</v>
      </c>
      <c r="F33" s="429" t="s">
        <v>445</v>
      </c>
      <c r="G33" s="428" t="s">
        <v>450</v>
      </c>
      <c r="H33" s="428">
        <v>173748</v>
      </c>
      <c r="I33" s="428">
        <v>173748</v>
      </c>
      <c r="J33" s="428" t="s">
        <v>453</v>
      </c>
      <c r="K33" s="428" t="s">
        <v>454</v>
      </c>
      <c r="L33" s="431">
        <v>494.42727271176443</v>
      </c>
      <c r="M33" s="431">
        <v>0.2</v>
      </c>
      <c r="N33" s="432">
        <v>98.885454542352889</v>
      </c>
    </row>
    <row r="34" spans="1:14" ht="14.45" customHeight="1" x14ac:dyDescent="0.2">
      <c r="A34" s="426" t="s">
        <v>411</v>
      </c>
      <c r="B34" s="427" t="s">
        <v>412</v>
      </c>
      <c r="C34" s="428" t="s">
        <v>413</v>
      </c>
      <c r="D34" s="429" t="s">
        <v>414</v>
      </c>
      <c r="E34" s="430">
        <v>50113013</v>
      </c>
      <c r="F34" s="429" t="s">
        <v>445</v>
      </c>
      <c r="G34" s="428" t="s">
        <v>404</v>
      </c>
      <c r="H34" s="428">
        <v>105114</v>
      </c>
      <c r="I34" s="428">
        <v>5114</v>
      </c>
      <c r="J34" s="428" t="s">
        <v>455</v>
      </c>
      <c r="K34" s="428" t="s">
        <v>456</v>
      </c>
      <c r="L34" s="431">
        <v>73.989999999999995</v>
      </c>
      <c r="M34" s="431">
        <v>4</v>
      </c>
      <c r="N34" s="432">
        <v>295.95999999999998</v>
      </c>
    </row>
    <row r="35" spans="1:14" ht="14.45" customHeight="1" x14ac:dyDescent="0.2">
      <c r="A35" s="426" t="s">
        <v>411</v>
      </c>
      <c r="B35" s="427" t="s">
        <v>412</v>
      </c>
      <c r="C35" s="428" t="s">
        <v>413</v>
      </c>
      <c r="D35" s="429" t="s">
        <v>414</v>
      </c>
      <c r="E35" s="430">
        <v>50113013</v>
      </c>
      <c r="F35" s="429" t="s">
        <v>445</v>
      </c>
      <c r="G35" s="428" t="s">
        <v>450</v>
      </c>
      <c r="H35" s="428">
        <v>206563</v>
      </c>
      <c r="I35" s="428">
        <v>206563</v>
      </c>
      <c r="J35" s="428" t="s">
        <v>457</v>
      </c>
      <c r="K35" s="428" t="s">
        <v>458</v>
      </c>
      <c r="L35" s="431">
        <v>19.04</v>
      </c>
      <c r="M35" s="431">
        <v>1</v>
      </c>
      <c r="N35" s="432">
        <v>19.04</v>
      </c>
    </row>
    <row r="36" spans="1:14" ht="14.45" customHeight="1" x14ac:dyDescent="0.2">
      <c r="A36" s="426" t="s">
        <v>411</v>
      </c>
      <c r="B36" s="427" t="s">
        <v>412</v>
      </c>
      <c r="C36" s="428" t="s">
        <v>413</v>
      </c>
      <c r="D36" s="429" t="s">
        <v>414</v>
      </c>
      <c r="E36" s="430">
        <v>50113013</v>
      </c>
      <c r="F36" s="429" t="s">
        <v>445</v>
      </c>
      <c r="G36" s="428" t="s">
        <v>450</v>
      </c>
      <c r="H36" s="428">
        <v>126127</v>
      </c>
      <c r="I36" s="428">
        <v>26127</v>
      </c>
      <c r="J36" s="428" t="s">
        <v>459</v>
      </c>
      <c r="K36" s="428" t="s">
        <v>460</v>
      </c>
      <c r="L36" s="431">
        <v>2237.73</v>
      </c>
      <c r="M36" s="431">
        <v>1</v>
      </c>
      <c r="N36" s="432">
        <v>2237.73</v>
      </c>
    </row>
    <row r="37" spans="1:14" ht="14.45" customHeight="1" x14ac:dyDescent="0.2">
      <c r="A37" s="426" t="s">
        <v>411</v>
      </c>
      <c r="B37" s="427" t="s">
        <v>412</v>
      </c>
      <c r="C37" s="428" t="s">
        <v>413</v>
      </c>
      <c r="D37" s="429" t="s">
        <v>414</v>
      </c>
      <c r="E37" s="430">
        <v>50113013</v>
      </c>
      <c r="F37" s="429" t="s">
        <v>445</v>
      </c>
      <c r="G37" s="428" t="s">
        <v>450</v>
      </c>
      <c r="H37" s="428">
        <v>166265</v>
      </c>
      <c r="I37" s="428">
        <v>166265</v>
      </c>
      <c r="J37" s="428" t="s">
        <v>461</v>
      </c>
      <c r="K37" s="428" t="s">
        <v>462</v>
      </c>
      <c r="L37" s="431">
        <v>33.39</v>
      </c>
      <c r="M37" s="431">
        <v>4</v>
      </c>
      <c r="N37" s="432">
        <v>133.56</v>
      </c>
    </row>
    <row r="38" spans="1:14" ht="14.45" customHeight="1" x14ac:dyDescent="0.2">
      <c r="A38" s="426" t="s">
        <v>463</v>
      </c>
      <c r="B38" s="427" t="s">
        <v>464</v>
      </c>
      <c r="C38" s="428" t="s">
        <v>465</v>
      </c>
      <c r="D38" s="429" t="s">
        <v>466</v>
      </c>
      <c r="E38" s="430">
        <v>50113001</v>
      </c>
      <c r="F38" s="429" t="s">
        <v>403</v>
      </c>
      <c r="G38" s="428" t="s">
        <v>404</v>
      </c>
      <c r="H38" s="428">
        <v>990585</v>
      </c>
      <c r="I38" s="428">
        <v>0</v>
      </c>
      <c r="J38" s="428" t="s">
        <v>467</v>
      </c>
      <c r="K38" s="428" t="s">
        <v>235</v>
      </c>
      <c r="L38" s="431">
        <v>52.95</v>
      </c>
      <c r="M38" s="431">
        <v>1</v>
      </c>
      <c r="N38" s="432">
        <v>52.95</v>
      </c>
    </row>
    <row r="39" spans="1:14" ht="14.45" customHeight="1" x14ac:dyDescent="0.2">
      <c r="A39" s="426" t="s">
        <v>463</v>
      </c>
      <c r="B39" s="427" t="s">
        <v>464</v>
      </c>
      <c r="C39" s="428" t="s">
        <v>465</v>
      </c>
      <c r="D39" s="429" t="s">
        <v>466</v>
      </c>
      <c r="E39" s="430">
        <v>50113001</v>
      </c>
      <c r="F39" s="429" t="s">
        <v>403</v>
      </c>
      <c r="G39" s="428" t="s">
        <v>404</v>
      </c>
      <c r="H39" s="428">
        <v>840238</v>
      </c>
      <c r="I39" s="428">
        <v>0</v>
      </c>
      <c r="J39" s="428" t="s">
        <v>468</v>
      </c>
      <c r="K39" s="428" t="s">
        <v>235</v>
      </c>
      <c r="L39" s="431">
        <v>61.04999999999999</v>
      </c>
      <c r="M39" s="431">
        <v>1</v>
      </c>
      <c r="N39" s="432">
        <v>61.04999999999999</v>
      </c>
    </row>
    <row r="40" spans="1:14" ht="14.45" customHeight="1" x14ac:dyDescent="0.2">
      <c r="A40" s="426" t="s">
        <v>463</v>
      </c>
      <c r="B40" s="427" t="s">
        <v>464</v>
      </c>
      <c r="C40" s="428" t="s">
        <v>465</v>
      </c>
      <c r="D40" s="429" t="s">
        <v>466</v>
      </c>
      <c r="E40" s="430">
        <v>50113001</v>
      </c>
      <c r="F40" s="429" t="s">
        <v>403</v>
      </c>
      <c r="G40" s="428" t="s">
        <v>404</v>
      </c>
      <c r="H40" s="428">
        <v>193746</v>
      </c>
      <c r="I40" s="428">
        <v>93746</v>
      </c>
      <c r="J40" s="428" t="s">
        <v>469</v>
      </c>
      <c r="K40" s="428" t="s">
        <v>470</v>
      </c>
      <c r="L40" s="431">
        <v>525.0999999999998</v>
      </c>
      <c r="M40" s="431">
        <v>1</v>
      </c>
      <c r="N40" s="432">
        <v>525.0999999999998</v>
      </c>
    </row>
    <row r="41" spans="1:14" ht="14.45" customHeight="1" x14ac:dyDescent="0.2">
      <c r="A41" s="426" t="s">
        <v>463</v>
      </c>
      <c r="B41" s="427" t="s">
        <v>464</v>
      </c>
      <c r="C41" s="428" t="s">
        <v>465</v>
      </c>
      <c r="D41" s="429" t="s">
        <v>466</v>
      </c>
      <c r="E41" s="430">
        <v>50113001</v>
      </c>
      <c r="F41" s="429" t="s">
        <v>403</v>
      </c>
      <c r="G41" s="428" t="s">
        <v>404</v>
      </c>
      <c r="H41" s="428">
        <v>397412</v>
      </c>
      <c r="I41" s="428">
        <v>0</v>
      </c>
      <c r="J41" s="428" t="s">
        <v>471</v>
      </c>
      <c r="K41" s="428" t="s">
        <v>472</v>
      </c>
      <c r="L41" s="431">
        <v>206.98999999999992</v>
      </c>
      <c r="M41" s="431">
        <v>9</v>
      </c>
      <c r="N41" s="432">
        <v>1862.9099999999994</v>
      </c>
    </row>
    <row r="42" spans="1:14" ht="14.45" customHeight="1" x14ac:dyDescent="0.2">
      <c r="A42" s="426" t="s">
        <v>463</v>
      </c>
      <c r="B42" s="427" t="s">
        <v>464</v>
      </c>
      <c r="C42" s="428" t="s">
        <v>465</v>
      </c>
      <c r="D42" s="429" t="s">
        <v>466</v>
      </c>
      <c r="E42" s="430">
        <v>50113001</v>
      </c>
      <c r="F42" s="429" t="s">
        <v>403</v>
      </c>
      <c r="G42" s="428" t="s">
        <v>404</v>
      </c>
      <c r="H42" s="428">
        <v>394712</v>
      </c>
      <c r="I42" s="428">
        <v>0</v>
      </c>
      <c r="J42" s="428" t="s">
        <v>473</v>
      </c>
      <c r="K42" s="428" t="s">
        <v>474</v>
      </c>
      <c r="L42" s="431">
        <v>28.75</v>
      </c>
      <c r="M42" s="431">
        <v>78</v>
      </c>
      <c r="N42" s="432">
        <v>2242.5</v>
      </c>
    </row>
    <row r="43" spans="1:14" ht="14.45" customHeight="1" x14ac:dyDescent="0.2">
      <c r="A43" s="426" t="s">
        <v>463</v>
      </c>
      <c r="B43" s="427" t="s">
        <v>464</v>
      </c>
      <c r="C43" s="428" t="s">
        <v>465</v>
      </c>
      <c r="D43" s="429" t="s">
        <v>466</v>
      </c>
      <c r="E43" s="430">
        <v>50113001</v>
      </c>
      <c r="F43" s="429" t="s">
        <v>403</v>
      </c>
      <c r="G43" s="428" t="s">
        <v>404</v>
      </c>
      <c r="H43" s="428">
        <v>840987</v>
      </c>
      <c r="I43" s="428">
        <v>0</v>
      </c>
      <c r="J43" s="428" t="s">
        <v>475</v>
      </c>
      <c r="K43" s="428" t="s">
        <v>472</v>
      </c>
      <c r="L43" s="431">
        <v>199.67</v>
      </c>
      <c r="M43" s="431">
        <v>6</v>
      </c>
      <c r="N43" s="432">
        <v>1198.02</v>
      </c>
    </row>
    <row r="44" spans="1:14" ht="14.45" customHeight="1" x14ac:dyDescent="0.2">
      <c r="A44" s="426" t="s">
        <v>463</v>
      </c>
      <c r="B44" s="427" t="s">
        <v>464</v>
      </c>
      <c r="C44" s="428" t="s">
        <v>465</v>
      </c>
      <c r="D44" s="429" t="s">
        <v>466</v>
      </c>
      <c r="E44" s="430">
        <v>50113001</v>
      </c>
      <c r="F44" s="429" t="s">
        <v>403</v>
      </c>
      <c r="G44" s="428" t="s">
        <v>404</v>
      </c>
      <c r="H44" s="428">
        <v>901176</v>
      </c>
      <c r="I44" s="428">
        <v>1000</v>
      </c>
      <c r="J44" s="428" t="s">
        <v>427</v>
      </c>
      <c r="K44" s="428" t="s">
        <v>428</v>
      </c>
      <c r="L44" s="431">
        <v>76.805100945562813</v>
      </c>
      <c r="M44" s="431">
        <v>4</v>
      </c>
      <c r="N44" s="432">
        <v>307.22040378225125</v>
      </c>
    </row>
    <row r="45" spans="1:14" ht="14.45" customHeight="1" x14ac:dyDescent="0.2">
      <c r="A45" s="426" t="s">
        <v>463</v>
      </c>
      <c r="B45" s="427" t="s">
        <v>464</v>
      </c>
      <c r="C45" s="428" t="s">
        <v>465</v>
      </c>
      <c r="D45" s="429" t="s">
        <v>466</v>
      </c>
      <c r="E45" s="430">
        <v>50113001</v>
      </c>
      <c r="F45" s="429" t="s">
        <v>403</v>
      </c>
      <c r="G45" s="428" t="s">
        <v>404</v>
      </c>
      <c r="H45" s="428">
        <v>930589</v>
      </c>
      <c r="I45" s="428">
        <v>0</v>
      </c>
      <c r="J45" s="428" t="s">
        <v>476</v>
      </c>
      <c r="K45" s="428" t="s">
        <v>235</v>
      </c>
      <c r="L45" s="431">
        <v>229.10871955234668</v>
      </c>
      <c r="M45" s="431">
        <v>3</v>
      </c>
      <c r="N45" s="432">
        <v>687.32615865704008</v>
      </c>
    </row>
    <row r="46" spans="1:14" ht="14.45" customHeight="1" x14ac:dyDescent="0.2">
      <c r="A46" s="426" t="s">
        <v>463</v>
      </c>
      <c r="B46" s="427" t="s">
        <v>464</v>
      </c>
      <c r="C46" s="428" t="s">
        <v>465</v>
      </c>
      <c r="D46" s="429" t="s">
        <v>466</v>
      </c>
      <c r="E46" s="430">
        <v>50113001</v>
      </c>
      <c r="F46" s="429" t="s">
        <v>403</v>
      </c>
      <c r="G46" s="428" t="s">
        <v>404</v>
      </c>
      <c r="H46" s="428">
        <v>921176</v>
      </c>
      <c r="I46" s="428">
        <v>0</v>
      </c>
      <c r="J46" s="428" t="s">
        <v>435</v>
      </c>
      <c r="K46" s="428" t="s">
        <v>235</v>
      </c>
      <c r="L46" s="431">
        <v>279.85599966542554</v>
      </c>
      <c r="M46" s="431">
        <v>3</v>
      </c>
      <c r="N46" s="432">
        <v>839.56799899627663</v>
      </c>
    </row>
    <row r="47" spans="1:14" ht="14.45" customHeight="1" x14ac:dyDescent="0.2">
      <c r="A47" s="426" t="s">
        <v>463</v>
      </c>
      <c r="B47" s="427" t="s">
        <v>464</v>
      </c>
      <c r="C47" s="428" t="s">
        <v>465</v>
      </c>
      <c r="D47" s="429" t="s">
        <v>466</v>
      </c>
      <c r="E47" s="430">
        <v>50113001</v>
      </c>
      <c r="F47" s="429" t="s">
        <v>403</v>
      </c>
      <c r="G47" s="428" t="s">
        <v>404</v>
      </c>
      <c r="H47" s="428">
        <v>900321</v>
      </c>
      <c r="I47" s="428">
        <v>0</v>
      </c>
      <c r="J47" s="428" t="s">
        <v>437</v>
      </c>
      <c r="K47" s="428" t="s">
        <v>235</v>
      </c>
      <c r="L47" s="431">
        <v>112.07499973770376</v>
      </c>
      <c r="M47" s="431">
        <v>1</v>
      </c>
      <c r="N47" s="432">
        <v>112.07499973770376</v>
      </c>
    </row>
    <row r="48" spans="1:14" ht="14.45" customHeight="1" x14ac:dyDescent="0.2">
      <c r="A48" s="426" t="s">
        <v>463</v>
      </c>
      <c r="B48" s="427" t="s">
        <v>464</v>
      </c>
      <c r="C48" s="428" t="s">
        <v>465</v>
      </c>
      <c r="D48" s="429" t="s">
        <v>466</v>
      </c>
      <c r="E48" s="430">
        <v>50113001</v>
      </c>
      <c r="F48" s="429" t="s">
        <v>403</v>
      </c>
      <c r="G48" s="428" t="s">
        <v>404</v>
      </c>
      <c r="H48" s="428">
        <v>502210</v>
      </c>
      <c r="I48" s="428">
        <v>0</v>
      </c>
      <c r="J48" s="428" t="s">
        <v>477</v>
      </c>
      <c r="K48" s="428" t="s">
        <v>235</v>
      </c>
      <c r="L48" s="431">
        <v>123.22018948057706</v>
      </c>
      <c r="M48" s="431">
        <v>1</v>
      </c>
      <c r="N48" s="432">
        <v>123.22018948057706</v>
      </c>
    </row>
    <row r="49" spans="1:14" ht="14.45" customHeight="1" x14ac:dyDescent="0.2">
      <c r="A49" s="426" t="s">
        <v>463</v>
      </c>
      <c r="B49" s="427" t="s">
        <v>464</v>
      </c>
      <c r="C49" s="428" t="s">
        <v>465</v>
      </c>
      <c r="D49" s="429" t="s">
        <v>466</v>
      </c>
      <c r="E49" s="430">
        <v>50113001</v>
      </c>
      <c r="F49" s="429" t="s">
        <v>403</v>
      </c>
      <c r="G49" s="428" t="s">
        <v>404</v>
      </c>
      <c r="H49" s="428">
        <v>192414</v>
      </c>
      <c r="I49" s="428">
        <v>92414</v>
      </c>
      <c r="J49" s="428" t="s">
        <v>409</v>
      </c>
      <c r="K49" s="428" t="s">
        <v>410</v>
      </c>
      <c r="L49" s="431">
        <v>74.13</v>
      </c>
      <c r="M49" s="431">
        <v>1</v>
      </c>
      <c r="N49" s="432">
        <v>74.13</v>
      </c>
    </row>
    <row r="50" spans="1:14" ht="14.45" customHeight="1" x14ac:dyDescent="0.2">
      <c r="A50" s="426" t="s">
        <v>463</v>
      </c>
      <c r="B50" s="427" t="s">
        <v>464</v>
      </c>
      <c r="C50" s="428" t="s">
        <v>465</v>
      </c>
      <c r="D50" s="429" t="s">
        <v>466</v>
      </c>
      <c r="E50" s="430">
        <v>50113009</v>
      </c>
      <c r="F50" s="429" t="s">
        <v>478</v>
      </c>
      <c r="G50" s="428" t="s">
        <v>404</v>
      </c>
      <c r="H50" s="428">
        <v>159496</v>
      </c>
      <c r="I50" s="428">
        <v>59496</v>
      </c>
      <c r="J50" s="428" t="s">
        <v>479</v>
      </c>
      <c r="K50" s="428" t="s">
        <v>480</v>
      </c>
      <c r="L50" s="431">
        <v>223.54000000000002</v>
      </c>
      <c r="M50" s="431">
        <v>19</v>
      </c>
      <c r="N50" s="432">
        <v>4247.26</v>
      </c>
    </row>
    <row r="51" spans="1:14" ht="14.45" customHeight="1" x14ac:dyDescent="0.2">
      <c r="A51" s="426" t="s">
        <v>481</v>
      </c>
      <c r="B51" s="427" t="s">
        <v>482</v>
      </c>
      <c r="C51" s="428" t="s">
        <v>483</v>
      </c>
      <c r="D51" s="429" t="s">
        <v>484</v>
      </c>
      <c r="E51" s="430">
        <v>50113001</v>
      </c>
      <c r="F51" s="429" t="s">
        <v>403</v>
      </c>
      <c r="G51" s="428" t="s">
        <v>235</v>
      </c>
      <c r="H51" s="428">
        <v>230455</v>
      </c>
      <c r="I51" s="428">
        <v>230455</v>
      </c>
      <c r="J51" s="428" t="s">
        <v>485</v>
      </c>
      <c r="K51" s="428" t="s">
        <v>486</v>
      </c>
      <c r="L51" s="431">
        <v>796.62</v>
      </c>
      <c r="M51" s="431">
        <v>1</v>
      </c>
      <c r="N51" s="432">
        <v>796.62</v>
      </c>
    </row>
    <row r="52" spans="1:14" ht="14.45" customHeight="1" x14ac:dyDescent="0.2">
      <c r="A52" s="426" t="s">
        <v>481</v>
      </c>
      <c r="B52" s="427" t="s">
        <v>482</v>
      </c>
      <c r="C52" s="428" t="s">
        <v>483</v>
      </c>
      <c r="D52" s="429" t="s">
        <v>484</v>
      </c>
      <c r="E52" s="430">
        <v>50113001</v>
      </c>
      <c r="F52" s="429" t="s">
        <v>403</v>
      </c>
      <c r="G52" s="428" t="s">
        <v>450</v>
      </c>
      <c r="H52" s="428">
        <v>214435</v>
      </c>
      <c r="I52" s="428">
        <v>214435</v>
      </c>
      <c r="J52" s="428" t="s">
        <v>487</v>
      </c>
      <c r="K52" s="428" t="s">
        <v>488</v>
      </c>
      <c r="L52" s="431">
        <v>43.26</v>
      </c>
      <c r="M52" s="431">
        <v>1</v>
      </c>
      <c r="N52" s="432">
        <v>43.26</v>
      </c>
    </row>
    <row r="53" spans="1:14" ht="14.45" customHeight="1" x14ac:dyDescent="0.2">
      <c r="A53" s="426" t="s">
        <v>481</v>
      </c>
      <c r="B53" s="427" t="s">
        <v>482</v>
      </c>
      <c r="C53" s="428" t="s">
        <v>483</v>
      </c>
      <c r="D53" s="429" t="s">
        <v>484</v>
      </c>
      <c r="E53" s="430">
        <v>50113001</v>
      </c>
      <c r="F53" s="429" t="s">
        <v>403</v>
      </c>
      <c r="G53" s="428" t="s">
        <v>404</v>
      </c>
      <c r="H53" s="428">
        <v>193746</v>
      </c>
      <c r="I53" s="428">
        <v>93746</v>
      </c>
      <c r="J53" s="428" t="s">
        <v>469</v>
      </c>
      <c r="K53" s="428" t="s">
        <v>470</v>
      </c>
      <c r="L53" s="431">
        <v>525.09999999999991</v>
      </c>
      <c r="M53" s="431">
        <v>1</v>
      </c>
      <c r="N53" s="432">
        <v>525.09999999999991</v>
      </c>
    </row>
    <row r="54" spans="1:14" ht="14.45" customHeight="1" x14ac:dyDescent="0.2">
      <c r="A54" s="426" t="s">
        <v>481</v>
      </c>
      <c r="B54" s="427" t="s">
        <v>482</v>
      </c>
      <c r="C54" s="428" t="s">
        <v>483</v>
      </c>
      <c r="D54" s="429" t="s">
        <v>484</v>
      </c>
      <c r="E54" s="430">
        <v>50113001</v>
      </c>
      <c r="F54" s="429" t="s">
        <v>403</v>
      </c>
      <c r="G54" s="428" t="s">
        <v>404</v>
      </c>
      <c r="H54" s="428">
        <v>501918</v>
      </c>
      <c r="I54" s="428">
        <v>0</v>
      </c>
      <c r="J54" s="428" t="s">
        <v>436</v>
      </c>
      <c r="K54" s="428" t="s">
        <v>235</v>
      </c>
      <c r="L54" s="431">
        <v>189.48599999999999</v>
      </c>
      <c r="M54" s="431">
        <v>5</v>
      </c>
      <c r="N54" s="432">
        <v>947.43</v>
      </c>
    </row>
    <row r="55" spans="1:14" ht="14.45" customHeight="1" x14ac:dyDescent="0.2">
      <c r="A55" s="426" t="s">
        <v>481</v>
      </c>
      <c r="B55" s="427" t="s">
        <v>482</v>
      </c>
      <c r="C55" s="428" t="s">
        <v>483</v>
      </c>
      <c r="D55" s="429" t="s">
        <v>484</v>
      </c>
      <c r="E55" s="430">
        <v>50113001</v>
      </c>
      <c r="F55" s="429" t="s">
        <v>403</v>
      </c>
      <c r="G55" s="428" t="s">
        <v>404</v>
      </c>
      <c r="H55" s="428">
        <v>111485</v>
      </c>
      <c r="I55" s="428">
        <v>11485</v>
      </c>
      <c r="J55" s="428" t="s">
        <v>489</v>
      </c>
      <c r="K55" s="428" t="s">
        <v>490</v>
      </c>
      <c r="L55" s="431">
        <v>123.86999999999998</v>
      </c>
      <c r="M55" s="431">
        <v>2</v>
      </c>
      <c r="N55" s="432">
        <v>247.73999999999995</v>
      </c>
    </row>
    <row r="56" spans="1:14" ht="14.45" customHeight="1" x14ac:dyDescent="0.2">
      <c r="A56" s="426" t="s">
        <v>481</v>
      </c>
      <c r="B56" s="427" t="s">
        <v>482</v>
      </c>
      <c r="C56" s="428" t="s">
        <v>483</v>
      </c>
      <c r="D56" s="429" t="s">
        <v>484</v>
      </c>
      <c r="E56" s="430">
        <v>50113001</v>
      </c>
      <c r="F56" s="429" t="s">
        <v>403</v>
      </c>
      <c r="G56" s="428" t="s">
        <v>450</v>
      </c>
      <c r="H56" s="428">
        <v>106618</v>
      </c>
      <c r="I56" s="428">
        <v>6618</v>
      </c>
      <c r="J56" s="428" t="s">
        <v>491</v>
      </c>
      <c r="K56" s="428" t="s">
        <v>492</v>
      </c>
      <c r="L56" s="431">
        <v>19.670000000000002</v>
      </c>
      <c r="M56" s="431">
        <v>4</v>
      </c>
      <c r="N56" s="432">
        <v>78.680000000000007</v>
      </c>
    </row>
    <row r="57" spans="1:14" ht="14.45" customHeight="1" x14ac:dyDescent="0.2">
      <c r="A57" s="426" t="s">
        <v>481</v>
      </c>
      <c r="B57" s="427" t="s">
        <v>482</v>
      </c>
      <c r="C57" s="428" t="s">
        <v>483</v>
      </c>
      <c r="D57" s="429" t="s">
        <v>484</v>
      </c>
      <c r="E57" s="430">
        <v>50113001</v>
      </c>
      <c r="F57" s="429" t="s">
        <v>403</v>
      </c>
      <c r="G57" s="428" t="s">
        <v>404</v>
      </c>
      <c r="H57" s="428">
        <v>114938</v>
      </c>
      <c r="I57" s="428">
        <v>14938</v>
      </c>
      <c r="J57" s="428" t="s">
        <v>493</v>
      </c>
      <c r="K57" s="428" t="s">
        <v>494</v>
      </c>
      <c r="L57" s="431">
        <v>94.740000000000009</v>
      </c>
      <c r="M57" s="431">
        <v>1</v>
      </c>
      <c r="N57" s="432">
        <v>94.740000000000009</v>
      </c>
    </row>
    <row r="58" spans="1:14" ht="14.45" customHeight="1" x14ac:dyDescent="0.2">
      <c r="A58" s="426" t="s">
        <v>481</v>
      </c>
      <c r="B58" s="427" t="s">
        <v>482</v>
      </c>
      <c r="C58" s="428" t="s">
        <v>483</v>
      </c>
      <c r="D58" s="429" t="s">
        <v>484</v>
      </c>
      <c r="E58" s="430">
        <v>50113001</v>
      </c>
      <c r="F58" s="429" t="s">
        <v>403</v>
      </c>
      <c r="G58" s="428" t="s">
        <v>450</v>
      </c>
      <c r="H58" s="428">
        <v>183519</v>
      </c>
      <c r="I58" s="428">
        <v>183519</v>
      </c>
      <c r="J58" s="428" t="s">
        <v>495</v>
      </c>
      <c r="K58" s="428" t="s">
        <v>496</v>
      </c>
      <c r="L58" s="431">
        <v>632.69999999999993</v>
      </c>
      <c r="M58" s="431">
        <v>1</v>
      </c>
      <c r="N58" s="432">
        <v>632.69999999999993</v>
      </c>
    </row>
    <row r="59" spans="1:14" ht="14.45" customHeight="1" x14ac:dyDescent="0.2">
      <c r="A59" s="426" t="s">
        <v>481</v>
      </c>
      <c r="B59" s="427" t="s">
        <v>482</v>
      </c>
      <c r="C59" s="428" t="s">
        <v>483</v>
      </c>
      <c r="D59" s="429" t="s">
        <v>484</v>
      </c>
      <c r="E59" s="430">
        <v>50113001</v>
      </c>
      <c r="F59" s="429" t="s">
        <v>403</v>
      </c>
      <c r="G59" s="428" t="s">
        <v>450</v>
      </c>
      <c r="H59" s="428">
        <v>850552</v>
      </c>
      <c r="I59" s="428">
        <v>167852</v>
      </c>
      <c r="J59" s="428" t="s">
        <v>497</v>
      </c>
      <c r="K59" s="428" t="s">
        <v>498</v>
      </c>
      <c r="L59" s="431">
        <v>155.91499999999996</v>
      </c>
      <c r="M59" s="431">
        <v>10</v>
      </c>
      <c r="N59" s="432">
        <v>1559.1499999999996</v>
      </c>
    </row>
    <row r="60" spans="1:14" ht="14.45" customHeight="1" x14ac:dyDescent="0.2">
      <c r="A60" s="426" t="s">
        <v>481</v>
      </c>
      <c r="B60" s="427" t="s">
        <v>482</v>
      </c>
      <c r="C60" s="428" t="s">
        <v>483</v>
      </c>
      <c r="D60" s="429" t="s">
        <v>484</v>
      </c>
      <c r="E60" s="430">
        <v>50113001</v>
      </c>
      <c r="F60" s="429" t="s">
        <v>403</v>
      </c>
      <c r="G60" s="428" t="s">
        <v>450</v>
      </c>
      <c r="H60" s="428">
        <v>233366</v>
      </c>
      <c r="I60" s="428">
        <v>233366</v>
      </c>
      <c r="J60" s="428" t="s">
        <v>499</v>
      </c>
      <c r="K60" s="428" t="s">
        <v>500</v>
      </c>
      <c r="L60" s="431">
        <v>45.49</v>
      </c>
      <c r="M60" s="431">
        <v>2</v>
      </c>
      <c r="N60" s="432">
        <v>90.98</v>
      </c>
    </row>
    <row r="61" spans="1:14" ht="14.45" customHeight="1" x14ac:dyDescent="0.2">
      <c r="A61" s="426" t="s">
        <v>481</v>
      </c>
      <c r="B61" s="427" t="s">
        <v>482</v>
      </c>
      <c r="C61" s="428" t="s">
        <v>483</v>
      </c>
      <c r="D61" s="429" t="s">
        <v>484</v>
      </c>
      <c r="E61" s="430">
        <v>50113011</v>
      </c>
      <c r="F61" s="429" t="s">
        <v>501</v>
      </c>
      <c r="G61" s="428"/>
      <c r="H61" s="428"/>
      <c r="I61" s="428">
        <v>158151</v>
      </c>
      <c r="J61" s="428" t="s">
        <v>502</v>
      </c>
      <c r="K61" s="428" t="s">
        <v>503</v>
      </c>
      <c r="L61" s="431">
        <v>456.5</v>
      </c>
      <c r="M61" s="431">
        <v>2</v>
      </c>
      <c r="N61" s="432">
        <v>913</v>
      </c>
    </row>
    <row r="62" spans="1:14" ht="14.45" customHeight="1" x14ac:dyDescent="0.2">
      <c r="A62" s="426" t="s">
        <v>481</v>
      </c>
      <c r="B62" s="427" t="s">
        <v>482</v>
      </c>
      <c r="C62" s="428" t="s">
        <v>483</v>
      </c>
      <c r="D62" s="429" t="s">
        <v>484</v>
      </c>
      <c r="E62" s="430">
        <v>50113014</v>
      </c>
      <c r="F62" s="429" t="s">
        <v>504</v>
      </c>
      <c r="G62" s="428" t="s">
        <v>404</v>
      </c>
      <c r="H62" s="428">
        <v>176150</v>
      </c>
      <c r="I62" s="428">
        <v>76150</v>
      </c>
      <c r="J62" s="428" t="s">
        <v>505</v>
      </c>
      <c r="K62" s="428" t="s">
        <v>506</v>
      </c>
      <c r="L62" s="431">
        <v>90.04</v>
      </c>
      <c r="M62" s="431">
        <v>3</v>
      </c>
      <c r="N62" s="432">
        <v>270.12</v>
      </c>
    </row>
    <row r="63" spans="1:14" ht="14.45" customHeight="1" x14ac:dyDescent="0.2">
      <c r="A63" s="426" t="s">
        <v>507</v>
      </c>
      <c r="B63" s="427" t="s">
        <v>508</v>
      </c>
      <c r="C63" s="428" t="s">
        <v>509</v>
      </c>
      <c r="D63" s="429" t="s">
        <v>510</v>
      </c>
      <c r="E63" s="430">
        <v>50113001</v>
      </c>
      <c r="F63" s="429" t="s">
        <v>403</v>
      </c>
      <c r="G63" s="428" t="s">
        <v>404</v>
      </c>
      <c r="H63" s="428">
        <v>990585</v>
      </c>
      <c r="I63" s="428">
        <v>0</v>
      </c>
      <c r="J63" s="428" t="s">
        <v>467</v>
      </c>
      <c r="K63" s="428" t="s">
        <v>235</v>
      </c>
      <c r="L63" s="431">
        <v>52.9</v>
      </c>
      <c r="M63" s="431">
        <v>1</v>
      </c>
      <c r="N63" s="432">
        <v>52.9</v>
      </c>
    </row>
    <row r="64" spans="1:14" ht="14.45" customHeight="1" x14ac:dyDescent="0.2">
      <c r="A64" s="426" t="s">
        <v>507</v>
      </c>
      <c r="B64" s="427" t="s">
        <v>508</v>
      </c>
      <c r="C64" s="428" t="s">
        <v>509</v>
      </c>
      <c r="D64" s="429" t="s">
        <v>510</v>
      </c>
      <c r="E64" s="430">
        <v>50113001</v>
      </c>
      <c r="F64" s="429" t="s">
        <v>403</v>
      </c>
      <c r="G64" s="428" t="s">
        <v>404</v>
      </c>
      <c r="H64" s="428">
        <v>192414</v>
      </c>
      <c r="I64" s="428">
        <v>92414</v>
      </c>
      <c r="J64" s="428" t="s">
        <v>409</v>
      </c>
      <c r="K64" s="428" t="s">
        <v>410</v>
      </c>
      <c r="L64" s="431">
        <v>73.950000000000017</v>
      </c>
      <c r="M64" s="431">
        <v>2</v>
      </c>
      <c r="N64" s="432">
        <v>147.90000000000003</v>
      </c>
    </row>
    <row r="65" spans="1:14" ht="14.45" customHeight="1" x14ac:dyDescent="0.2">
      <c r="A65" s="426" t="s">
        <v>511</v>
      </c>
      <c r="B65" s="427" t="s">
        <v>512</v>
      </c>
      <c r="C65" s="428" t="s">
        <v>513</v>
      </c>
      <c r="D65" s="429" t="s">
        <v>514</v>
      </c>
      <c r="E65" s="430">
        <v>50113001</v>
      </c>
      <c r="F65" s="429" t="s">
        <v>403</v>
      </c>
      <c r="G65" s="428" t="s">
        <v>404</v>
      </c>
      <c r="H65" s="428">
        <v>100362</v>
      </c>
      <c r="I65" s="428">
        <v>362</v>
      </c>
      <c r="J65" s="428" t="s">
        <v>515</v>
      </c>
      <c r="K65" s="428" t="s">
        <v>516</v>
      </c>
      <c r="L65" s="431">
        <v>72.715813953488365</v>
      </c>
      <c r="M65" s="431">
        <v>43</v>
      </c>
      <c r="N65" s="432">
        <v>3126.7799999999997</v>
      </c>
    </row>
    <row r="66" spans="1:14" ht="14.45" customHeight="1" x14ac:dyDescent="0.2">
      <c r="A66" s="426" t="s">
        <v>511</v>
      </c>
      <c r="B66" s="427" t="s">
        <v>512</v>
      </c>
      <c r="C66" s="428" t="s">
        <v>513</v>
      </c>
      <c r="D66" s="429" t="s">
        <v>514</v>
      </c>
      <c r="E66" s="430">
        <v>50113001</v>
      </c>
      <c r="F66" s="429" t="s">
        <v>403</v>
      </c>
      <c r="G66" s="428" t="s">
        <v>404</v>
      </c>
      <c r="H66" s="428">
        <v>124935</v>
      </c>
      <c r="I66" s="428">
        <v>124935</v>
      </c>
      <c r="J66" s="428" t="s">
        <v>517</v>
      </c>
      <c r="K66" s="428" t="s">
        <v>518</v>
      </c>
      <c r="L66" s="431">
        <v>4820.5200000000004</v>
      </c>
      <c r="M66" s="431">
        <v>5</v>
      </c>
      <c r="N66" s="432">
        <v>24102.600000000002</v>
      </c>
    </row>
    <row r="67" spans="1:14" ht="14.45" customHeight="1" x14ac:dyDescent="0.2">
      <c r="A67" s="426" t="s">
        <v>511</v>
      </c>
      <c r="B67" s="427" t="s">
        <v>512</v>
      </c>
      <c r="C67" s="428" t="s">
        <v>513</v>
      </c>
      <c r="D67" s="429" t="s">
        <v>514</v>
      </c>
      <c r="E67" s="430">
        <v>50113001</v>
      </c>
      <c r="F67" s="429" t="s">
        <v>403</v>
      </c>
      <c r="G67" s="428" t="s">
        <v>404</v>
      </c>
      <c r="H67" s="428">
        <v>124934</v>
      </c>
      <c r="I67" s="428">
        <v>124934</v>
      </c>
      <c r="J67" s="428" t="s">
        <v>519</v>
      </c>
      <c r="K67" s="428" t="s">
        <v>520</v>
      </c>
      <c r="L67" s="431">
        <v>2893.56</v>
      </c>
      <c r="M67" s="431">
        <v>6</v>
      </c>
      <c r="N67" s="432">
        <v>17361.36</v>
      </c>
    </row>
    <row r="68" spans="1:14" ht="14.45" customHeight="1" x14ac:dyDescent="0.2">
      <c r="A68" s="426" t="s">
        <v>511</v>
      </c>
      <c r="B68" s="427" t="s">
        <v>512</v>
      </c>
      <c r="C68" s="428" t="s">
        <v>513</v>
      </c>
      <c r="D68" s="429" t="s">
        <v>514</v>
      </c>
      <c r="E68" s="430">
        <v>50113001</v>
      </c>
      <c r="F68" s="429" t="s">
        <v>403</v>
      </c>
      <c r="G68" s="428" t="s">
        <v>404</v>
      </c>
      <c r="H68" s="428">
        <v>162320</v>
      </c>
      <c r="I68" s="428">
        <v>62320</v>
      </c>
      <c r="J68" s="428" t="s">
        <v>521</v>
      </c>
      <c r="K68" s="428" t="s">
        <v>522</v>
      </c>
      <c r="L68" s="431">
        <v>81.502399999999994</v>
      </c>
      <c r="M68" s="431">
        <v>50</v>
      </c>
      <c r="N68" s="432">
        <v>4075.12</v>
      </c>
    </row>
    <row r="69" spans="1:14" ht="14.45" customHeight="1" x14ac:dyDescent="0.2">
      <c r="A69" s="426" t="s">
        <v>511</v>
      </c>
      <c r="B69" s="427" t="s">
        <v>512</v>
      </c>
      <c r="C69" s="428" t="s">
        <v>513</v>
      </c>
      <c r="D69" s="429" t="s">
        <v>514</v>
      </c>
      <c r="E69" s="430">
        <v>50113001</v>
      </c>
      <c r="F69" s="429" t="s">
        <v>403</v>
      </c>
      <c r="G69" s="428" t="s">
        <v>404</v>
      </c>
      <c r="H69" s="428">
        <v>203323</v>
      </c>
      <c r="I69" s="428">
        <v>203323</v>
      </c>
      <c r="J69" s="428" t="s">
        <v>521</v>
      </c>
      <c r="K69" s="428" t="s">
        <v>523</v>
      </c>
      <c r="L69" s="431">
        <v>269.5</v>
      </c>
      <c r="M69" s="431">
        <v>3</v>
      </c>
      <c r="N69" s="432">
        <v>808.5</v>
      </c>
    </row>
    <row r="70" spans="1:14" ht="14.45" customHeight="1" x14ac:dyDescent="0.2">
      <c r="A70" s="426" t="s">
        <v>511</v>
      </c>
      <c r="B70" s="427" t="s">
        <v>512</v>
      </c>
      <c r="C70" s="428" t="s">
        <v>513</v>
      </c>
      <c r="D70" s="429" t="s">
        <v>514</v>
      </c>
      <c r="E70" s="430">
        <v>50113001</v>
      </c>
      <c r="F70" s="429" t="s">
        <v>403</v>
      </c>
      <c r="G70" s="428" t="s">
        <v>404</v>
      </c>
      <c r="H70" s="428">
        <v>249431</v>
      </c>
      <c r="I70" s="428">
        <v>249431</v>
      </c>
      <c r="J70" s="428" t="s">
        <v>524</v>
      </c>
      <c r="K70" s="428" t="s">
        <v>525</v>
      </c>
      <c r="L70" s="431">
        <v>132.97714285714284</v>
      </c>
      <c r="M70" s="431">
        <v>14</v>
      </c>
      <c r="N70" s="432">
        <v>1861.6799999999998</v>
      </c>
    </row>
    <row r="71" spans="1:14" ht="14.45" customHeight="1" x14ac:dyDescent="0.2">
      <c r="A71" s="426" t="s">
        <v>511</v>
      </c>
      <c r="B71" s="427" t="s">
        <v>512</v>
      </c>
      <c r="C71" s="428" t="s">
        <v>513</v>
      </c>
      <c r="D71" s="429" t="s">
        <v>514</v>
      </c>
      <c r="E71" s="430">
        <v>50113001</v>
      </c>
      <c r="F71" s="429" t="s">
        <v>403</v>
      </c>
      <c r="G71" s="428" t="s">
        <v>404</v>
      </c>
      <c r="H71" s="428">
        <v>990585</v>
      </c>
      <c r="I71" s="428">
        <v>0</v>
      </c>
      <c r="J71" s="428" t="s">
        <v>467</v>
      </c>
      <c r="K71" s="428" t="s">
        <v>235</v>
      </c>
      <c r="L71" s="431">
        <v>52.950000000000017</v>
      </c>
      <c r="M71" s="431">
        <v>1</v>
      </c>
      <c r="N71" s="432">
        <v>52.950000000000017</v>
      </c>
    </row>
    <row r="72" spans="1:14" ht="14.45" customHeight="1" x14ac:dyDescent="0.2">
      <c r="A72" s="426" t="s">
        <v>511</v>
      </c>
      <c r="B72" s="427" t="s">
        <v>512</v>
      </c>
      <c r="C72" s="428" t="s">
        <v>513</v>
      </c>
      <c r="D72" s="429" t="s">
        <v>514</v>
      </c>
      <c r="E72" s="430">
        <v>50113001</v>
      </c>
      <c r="F72" s="429" t="s">
        <v>403</v>
      </c>
      <c r="G72" s="428" t="s">
        <v>404</v>
      </c>
      <c r="H72" s="428">
        <v>841498</v>
      </c>
      <c r="I72" s="428">
        <v>31951</v>
      </c>
      <c r="J72" s="428" t="s">
        <v>405</v>
      </c>
      <c r="K72" s="428" t="s">
        <v>406</v>
      </c>
      <c r="L72" s="431">
        <v>51.76</v>
      </c>
      <c r="M72" s="431">
        <v>3</v>
      </c>
      <c r="N72" s="432">
        <v>155.28</v>
      </c>
    </row>
    <row r="73" spans="1:14" ht="14.45" customHeight="1" x14ac:dyDescent="0.2">
      <c r="A73" s="426" t="s">
        <v>511</v>
      </c>
      <c r="B73" s="427" t="s">
        <v>512</v>
      </c>
      <c r="C73" s="428" t="s">
        <v>513</v>
      </c>
      <c r="D73" s="429" t="s">
        <v>514</v>
      </c>
      <c r="E73" s="430">
        <v>50113001</v>
      </c>
      <c r="F73" s="429" t="s">
        <v>403</v>
      </c>
      <c r="G73" s="428" t="s">
        <v>450</v>
      </c>
      <c r="H73" s="428">
        <v>190044</v>
      </c>
      <c r="I73" s="428">
        <v>90044</v>
      </c>
      <c r="J73" s="428" t="s">
        <v>526</v>
      </c>
      <c r="K73" s="428" t="s">
        <v>527</v>
      </c>
      <c r="L73" s="431">
        <v>42.381666666666668</v>
      </c>
      <c r="M73" s="431">
        <v>6</v>
      </c>
      <c r="N73" s="432">
        <v>254.29000000000002</v>
      </c>
    </row>
    <row r="74" spans="1:14" ht="14.45" customHeight="1" x14ac:dyDescent="0.2">
      <c r="A74" s="426" t="s">
        <v>511</v>
      </c>
      <c r="B74" s="427" t="s">
        <v>512</v>
      </c>
      <c r="C74" s="428" t="s">
        <v>513</v>
      </c>
      <c r="D74" s="429" t="s">
        <v>514</v>
      </c>
      <c r="E74" s="430">
        <v>50113001</v>
      </c>
      <c r="F74" s="429" t="s">
        <v>403</v>
      </c>
      <c r="G74" s="428" t="s">
        <v>404</v>
      </c>
      <c r="H74" s="428">
        <v>920200</v>
      </c>
      <c r="I74" s="428">
        <v>15877</v>
      </c>
      <c r="J74" s="428" t="s">
        <v>528</v>
      </c>
      <c r="K74" s="428" t="s">
        <v>235</v>
      </c>
      <c r="L74" s="431">
        <v>252.97800000000001</v>
      </c>
      <c r="M74" s="431">
        <v>143</v>
      </c>
      <c r="N74" s="432">
        <v>36175.853999999999</v>
      </c>
    </row>
    <row r="75" spans="1:14" ht="14.45" customHeight="1" x14ac:dyDescent="0.2">
      <c r="A75" s="426" t="s">
        <v>511</v>
      </c>
      <c r="B75" s="427" t="s">
        <v>512</v>
      </c>
      <c r="C75" s="428" t="s">
        <v>513</v>
      </c>
      <c r="D75" s="429" t="s">
        <v>514</v>
      </c>
      <c r="E75" s="430">
        <v>50113001</v>
      </c>
      <c r="F75" s="429" t="s">
        <v>403</v>
      </c>
      <c r="G75" s="428" t="s">
        <v>404</v>
      </c>
      <c r="H75" s="428">
        <v>905098</v>
      </c>
      <c r="I75" s="428">
        <v>23989</v>
      </c>
      <c r="J75" s="428" t="s">
        <v>529</v>
      </c>
      <c r="K75" s="428" t="s">
        <v>235</v>
      </c>
      <c r="L75" s="431">
        <v>400.2254867321717</v>
      </c>
      <c r="M75" s="431">
        <v>37</v>
      </c>
      <c r="N75" s="432">
        <v>14808.343009090353</v>
      </c>
    </row>
    <row r="76" spans="1:14" ht="14.45" customHeight="1" x14ac:dyDescent="0.2">
      <c r="A76" s="426" t="s">
        <v>511</v>
      </c>
      <c r="B76" s="427" t="s">
        <v>512</v>
      </c>
      <c r="C76" s="428" t="s">
        <v>513</v>
      </c>
      <c r="D76" s="429" t="s">
        <v>514</v>
      </c>
      <c r="E76" s="430">
        <v>50113001</v>
      </c>
      <c r="F76" s="429" t="s">
        <v>403</v>
      </c>
      <c r="G76" s="428" t="s">
        <v>404</v>
      </c>
      <c r="H76" s="428">
        <v>501596</v>
      </c>
      <c r="I76" s="428">
        <v>0</v>
      </c>
      <c r="J76" s="428" t="s">
        <v>407</v>
      </c>
      <c r="K76" s="428" t="s">
        <v>408</v>
      </c>
      <c r="L76" s="431">
        <v>113.25999999999998</v>
      </c>
      <c r="M76" s="431">
        <v>2</v>
      </c>
      <c r="N76" s="432">
        <v>226.51999999999995</v>
      </c>
    </row>
    <row r="77" spans="1:14" ht="14.45" customHeight="1" x14ac:dyDescent="0.2">
      <c r="A77" s="426" t="s">
        <v>511</v>
      </c>
      <c r="B77" s="427" t="s">
        <v>512</v>
      </c>
      <c r="C77" s="428" t="s">
        <v>513</v>
      </c>
      <c r="D77" s="429" t="s">
        <v>514</v>
      </c>
      <c r="E77" s="430">
        <v>50113001</v>
      </c>
      <c r="F77" s="429" t="s">
        <v>403</v>
      </c>
      <c r="G77" s="428" t="s">
        <v>404</v>
      </c>
      <c r="H77" s="428">
        <v>499428</v>
      </c>
      <c r="I77" s="428">
        <v>237468</v>
      </c>
      <c r="J77" s="428" t="s">
        <v>530</v>
      </c>
      <c r="K77" s="428" t="s">
        <v>531</v>
      </c>
      <c r="L77" s="431">
        <v>762.3</v>
      </c>
      <c r="M77" s="431">
        <v>2</v>
      </c>
      <c r="N77" s="432">
        <v>1524.6</v>
      </c>
    </row>
    <row r="78" spans="1:14" ht="14.45" customHeight="1" x14ac:dyDescent="0.2">
      <c r="A78" s="426" t="s">
        <v>511</v>
      </c>
      <c r="B78" s="427" t="s">
        <v>512</v>
      </c>
      <c r="C78" s="428" t="s">
        <v>513</v>
      </c>
      <c r="D78" s="429" t="s">
        <v>514</v>
      </c>
      <c r="E78" s="430">
        <v>50113001</v>
      </c>
      <c r="F78" s="429" t="s">
        <v>403</v>
      </c>
      <c r="G78" s="428" t="s">
        <v>404</v>
      </c>
      <c r="H78" s="428">
        <v>198864</v>
      </c>
      <c r="I78" s="428">
        <v>98864</v>
      </c>
      <c r="J78" s="428" t="s">
        <v>530</v>
      </c>
      <c r="K78" s="428" t="s">
        <v>532</v>
      </c>
      <c r="L78" s="431">
        <v>537.87</v>
      </c>
      <c r="M78" s="431">
        <v>2</v>
      </c>
      <c r="N78" s="432">
        <v>1075.74</v>
      </c>
    </row>
    <row r="79" spans="1:14" ht="14.45" customHeight="1" x14ac:dyDescent="0.2">
      <c r="A79" s="426" t="s">
        <v>511</v>
      </c>
      <c r="B79" s="427" t="s">
        <v>512</v>
      </c>
      <c r="C79" s="428" t="s">
        <v>513</v>
      </c>
      <c r="D79" s="429" t="s">
        <v>514</v>
      </c>
      <c r="E79" s="430">
        <v>50113001</v>
      </c>
      <c r="F79" s="429" t="s">
        <v>403</v>
      </c>
      <c r="G79" s="428" t="s">
        <v>404</v>
      </c>
      <c r="H79" s="428">
        <v>198880</v>
      </c>
      <c r="I79" s="428">
        <v>98880</v>
      </c>
      <c r="J79" s="428" t="s">
        <v>530</v>
      </c>
      <c r="K79" s="428" t="s">
        <v>533</v>
      </c>
      <c r="L79" s="431">
        <v>201.29999999999995</v>
      </c>
      <c r="M79" s="431">
        <v>700</v>
      </c>
      <c r="N79" s="432">
        <v>140909.99999999997</v>
      </c>
    </row>
    <row r="80" spans="1:14" ht="14.45" customHeight="1" x14ac:dyDescent="0.2">
      <c r="A80" s="426" t="s">
        <v>511</v>
      </c>
      <c r="B80" s="427" t="s">
        <v>512</v>
      </c>
      <c r="C80" s="428" t="s">
        <v>513</v>
      </c>
      <c r="D80" s="429" t="s">
        <v>514</v>
      </c>
      <c r="E80" s="430">
        <v>50113001</v>
      </c>
      <c r="F80" s="429" t="s">
        <v>403</v>
      </c>
      <c r="G80" s="428" t="s">
        <v>404</v>
      </c>
      <c r="H80" s="428">
        <v>193746</v>
      </c>
      <c r="I80" s="428">
        <v>93746</v>
      </c>
      <c r="J80" s="428" t="s">
        <v>469</v>
      </c>
      <c r="K80" s="428" t="s">
        <v>470</v>
      </c>
      <c r="L80" s="431">
        <v>521.37307647685861</v>
      </c>
      <c r="M80" s="431">
        <v>26</v>
      </c>
      <c r="N80" s="432">
        <v>13555.699988398323</v>
      </c>
    </row>
    <row r="81" spans="1:14" ht="14.45" customHeight="1" x14ac:dyDescent="0.2">
      <c r="A81" s="426" t="s">
        <v>511</v>
      </c>
      <c r="B81" s="427" t="s">
        <v>512</v>
      </c>
      <c r="C81" s="428" t="s">
        <v>513</v>
      </c>
      <c r="D81" s="429" t="s">
        <v>514</v>
      </c>
      <c r="E81" s="430">
        <v>50113001</v>
      </c>
      <c r="F81" s="429" t="s">
        <v>403</v>
      </c>
      <c r="G81" s="428" t="s">
        <v>404</v>
      </c>
      <c r="H81" s="428">
        <v>394712</v>
      </c>
      <c r="I81" s="428">
        <v>0</v>
      </c>
      <c r="J81" s="428" t="s">
        <v>473</v>
      </c>
      <c r="K81" s="428" t="s">
        <v>474</v>
      </c>
      <c r="L81" s="431">
        <v>28.75</v>
      </c>
      <c r="M81" s="431">
        <v>396</v>
      </c>
      <c r="N81" s="432">
        <v>11385</v>
      </c>
    </row>
    <row r="82" spans="1:14" ht="14.45" customHeight="1" x14ac:dyDescent="0.2">
      <c r="A82" s="426" t="s">
        <v>511</v>
      </c>
      <c r="B82" s="427" t="s">
        <v>512</v>
      </c>
      <c r="C82" s="428" t="s">
        <v>513</v>
      </c>
      <c r="D82" s="429" t="s">
        <v>514</v>
      </c>
      <c r="E82" s="430">
        <v>50113001</v>
      </c>
      <c r="F82" s="429" t="s">
        <v>403</v>
      </c>
      <c r="G82" s="428" t="s">
        <v>404</v>
      </c>
      <c r="H82" s="428">
        <v>840987</v>
      </c>
      <c r="I82" s="428">
        <v>0</v>
      </c>
      <c r="J82" s="428" t="s">
        <v>475</v>
      </c>
      <c r="K82" s="428" t="s">
        <v>472</v>
      </c>
      <c r="L82" s="431">
        <v>199.67000000000004</v>
      </c>
      <c r="M82" s="431">
        <v>34</v>
      </c>
      <c r="N82" s="432">
        <v>6788.7800000000016</v>
      </c>
    </row>
    <row r="83" spans="1:14" ht="14.45" customHeight="1" x14ac:dyDescent="0.2">
      <c r="A83" s="426" t="s">
        <v>511</v>
      </c>
      <c r="B83" s="427" t="s">
        <v>512</v>
      </c>
      <c r="C83" s="428" t="s">
        <v>513</v>
      </c>
      <c r="D83" s="429" t="s">
        <v>514</v>
      </c>
      <c r="E83" s="430">
        <v>50113001</v>
      </c>
      <c r="F83" s="429" t="s">
        <v>403</v>
      </c>
      <c r="G83" s="428" t="s">
        <v>404</v>
      </c>
      <c r="H83" s="428">
        <v>501075</v>
      </c>
      <c r="I83" s="428">
        <v>0</v>
      </c>
      <c r="J83" s="428" t="s">
        <v>534</v>
      </c>
      <c r="K83" s="428" t="s">
        <v>535</v>
      </c>
      <c r="L83" s="431">
        <v>117.15999999999994</v>
      </c>
      <c r="M83" s="431">
        <v>1020</v>
      </c>
      <c r="N83" s="432">
        <v>119503.19999999994</v>
      </c>
    </row>
    <row r="84" spans="1:14" ht="14.45" customHeight="1" x14ac:dyDescent="0.2">
      <c r="A84" s="426" t="s">
        <v>511</v>
      </c>
      <c r="B84" s="427" t="s">
        <v>512</v>
      </c>
      <c r="C84" s="428" t="s">
        <v>513</v>
      </c>
      <c r="D84" s="429" t="s">
        <v>514</v>
      </c>
      <c r="E84" s="430">
        <v>50113001</v>
      </c>
      <c r="F84" s="429" t="s">
        <v>403</v>
      </c>
      <c r="G84" s="428" t="s">
        <v>404</v>
      </c>
      <c r="H84" s="428">
        <v>231686</v>
      </c>
      <c r="I84" s="428">
        <v>231686</v>
      </c>
      <c r="J84" s="428" t="s">
        <v>536</v>
      </c>
      <c r="K84" s="428" t="s">
        <v>537</v>
      </c>
      <c r="L84" s="431">
        <v>290.54000000000002</v>
      </c>
      <c r="M84" s="431">
        <v>2</v>
      </c>
      <c r="N84" s="432">
        <v>581.08000000000004</v>
      </c>
    </row>
    <row r="85" spans="1:14" ht="14.45" customHeight="1" x14ac:dyDescent="0.2">
      <c r="A85" s="426" t="s">
        <v>511</v>
      </c>
      <c r="B85" s="427" t="s">
        <v>512</v>
      </c>
      <c r="C85" s="428" t="s">
        <v>513</v>
      </c>
      <c r="D85" s="429" t="s">
        <v>514</v>
      </c>
      <c r="E85" s="430">
        <v>50113001</v>
      </c>
      <c r="F85" s="429" t="s">
        <v>403</v>
      </c>
      <c r="G85" s="428" t="s">
        <v>404</v>
      </c>
      <c r="H85" s="428">
        <v>921458</v>
      </c>
      <c r="I85" s="428">
        <v>0</v>
      </c>
      <c r="J85" s="428" t="s">
        <v>538</v>
      </c>
      <c r="K85" s="428" t="s">
        <v>235</v>
      </c>
      <c r="L85" s="431">
        <v>207.11266608653031</v>
      </c>
      <c r="M85" s="431">
        <v>100</v>
      </c>
      <c r="N85" s="432">
        <v>20711.26660865303</v>
      </c>
    </row>
    <row r="86" spans="1:14" ht="14.45" customHeight="1" x14ac:dyDescent="0.2">
      <c r="A86" s="426" t="s">
        <v>511</v>
      </c>
      <c r="B86" s="427" t="s">
        <v>512</v>
      </c>
      <c r="C86" s="428" t="s">
        <v>513</v>
      </c>
      <c r="D86" s="429" t="s">
        <v>514</v>
      </c>
      <c r="E86" s="430">
        <v>50113001</v>
      </c>
      <c r="F86" s="429" t="s">
        <v>403</v>
      </c>
      <c r="G86" s="428" t="s">
        <v>404</v>
      </c>
      <c r="H86" s="428">
        <v>500989</v>
      </c>
      <c r="I86" s="428">
        <v>0</v>
      </c>
      <c r="J86" s="428" t="s">
        <v>539</v>
      </c>
      <c r="K86" s="428" t="s">
        <v>235</v>
      </c>
      <c r="L86" s="431">
        <v>146.20752546703224</v>
      </c>
      <c r="M86" s="431">
        <v>115</v>
      </c>
      <c r="N86" s="432">
        <v>16813.865428708708</v>
      </c>
    </row>
    <row r="87" spans="1:14" ht="14.45" customHeight="1" x14ac:dyDescent="0.2">
      <c r="A87" s="426" t="s">
        <v>511</v>
      </c>
      <c r="B87" s="427" t="s">
        <v>512</v>
      </c>
      <c r="C87" s="428" t="s">
        <v>513</v>
      </c>
      <c r="D87" s="429" t="s">
        <v>514</v>
      </c>
      <c r="E87" s="430">
        <v>50113001</v>
      </c>
      <c r="F87" s="429" t="s">
        <v>403</v>
      </c>
      <c r="G87" s="428" t="s">
        <v>404</v>
      </c>
      <c r="H87" s="428">
        <v>500979</v>
      </c>
      <c r="I87" s="428">
        <v>0</v>
      </c>
      <c r="J87" s="428" t="s">
        <v>540</v>
      </c>
      <c r="K87" s="428" t="s">
        <v>235</v>
      </c>
      <c r="L87" s="431">
        <v>112.99439643722322</v>
      </c>
      <c r="M87" s="431">
        <v>8</v>
      </c>
      <c r="N87" s="432">
        <v>903.95517149778573</v>
      </c>
    </row>
    <row r="88" spans="1:14" ht="14.45" customHeight="1" x14ac:dyDescent="0.2">
      <c r="A88" s="426" t="s">
        <v>511</v>
      </c>
      <c r="B88" s="427" t="s">
        <v>512</v>
      </c>
      <c r="C88" s="428" t="s">
        <v>513</v>
      </c>
      <c r="D88" s="429" t="s">
        <v>514</v>
      </c>
      <c r="E88" s="430">
        <v>50113001</v>
      </c>
      <c r="F88" s="429" t="s">
        <v>403</v>
      </c>
      <c r="G88" s="428" t="s">
        <v>404</v>
      </c>
      <c r="H88" s="428">
        <v>500038</v>
      </c>
      <c r="I88" s="428">
        <v>0</v>
      </c>
      <c r="J88" s="428" t="s">
        <v>433</v>
      </c>
      <c r="K88" s="428" t="s">
        <v>434</v>
      </c>
      <c r="L88" s="431">
        <v>316.91285739435466</v>
      </c>
      <c r="M88" s="431">
        <v>1</v>
      </c>
      <c r="N88" s="432">
        <v>316.91285739435466</v>
      </c>
    </row>
    <row r="89" spans="1:14" ht="14.45" customHeight="1" x14ac:dyDescent="0.2">
      <c r="A89" s="426" t="s">
        <v>511</v>
      </c>
      <c r="B89" s="427" t="s">
        <v>512</v>
      </c>
      <c r="C89" s="428" t="s">
        <v>513</v>
      </c>
      <c r="D89" s="429" t="s">
        <v>514</v>
      </c>
      <c r="E89" s="430">
        <v>50113001</v>
      </c>
      <c r="F89" s="429" t="s">
        <v>403</v>
      </c>
      <c r="G89" s="428" t="s">
        <v>404</v>
      </c>
      <c r="H89" s="428">
        <v>920273</v>
      </c>
      <c r="I89" s="428">
        <v>0</v>
      </c>
      <c r="J89" s="428" t="s">
        <v>541</v>
      </c>
      <c r="K89" s="428" t="s">
        <v>235</v>
      </c>
      <c r="L89" s="431">
        <v>813.26775576587784</v>
      </c>
      <c r="M89" s="431">
        <v>494</v>
      </c>
      <c r="N89" s="432">
        <v>401754.27134834364</v>
      </c>
    </row>
    <row r="90" spans="1:14" ht="14.45" customHeight="1" x14ac:dyDescent="0.2">
      <c r="A90" s="426" t="s">
        <v>511</v>
      </c>
      <c r="B90" s="427" t="s">
        <v>512</v>
      </c>
      <c r="C90" s="428" t="s">
        <v>513</v>
      </c>
      <c r="D90" s="429" t="s">
        <v>514</v>
      </c>
      <c r="E90" s="430">
        <v>50113001</v>
      </c>
      <c r="F90" s="429" t="s">
        <v>403</v>
      </c>
      <c r="G90" s="428" t="s">
        <v>404</v>
      </c>
      <c r="H90" s="428">
        <v>501110</v>
      </c>
      <c r="I90" s="428">
        <v>0</v>
      </c>
      <c r="J90" s="428" t="s">
        <v>542</v>
      </c>
      <c r="K90" s="428" t="s">
        <v>235</v>
      </c>
      <c r="L90" s="431">
        <v>88.677855846680373</v>
      </c>
      <c r="M90" s="431">
        <v>18</v>
      </c>
      <c r="N90" s="432">
        <v>1596.2014052402467</v>
      </c>
    </row>
    <row r="91" spans="1:14" ht="14.45" customHeight="1" x14ac:dyDescent="0.2">
      <c r="A91" s="426" t="s">
        <v>511</v>
      </c>
      <c r="B91" s="427" t="s">
        <v>512</v>
      </c>
      <c r="C91" s="428" t="s">
        <v>513</v>
      </c>
      <c r="D91" s="429" t="s">
        <v>514</v>
      </c>
      <c r="E91" s="430">
        <v>50113001</v>
      </c>
      <c r="F91" s="429" t="s">
        <v>403</v>
      </c>
      <c r="G91" s="428" t="s">
        <v>450</v>
      </c>
      <c r="H91" s="428">
        <v>197125</v>
      </c>
      <c r="I91" s="428">
        <v>197125</v>
      </c>
      <c r="J91" s="428" t="s">
        <v>543</v>
      </c>
      <c r="K91" s="428" t="s">
        <v>544</v>
      </c>
      <c r="L91" s="431">
        <v>242</v>
      </c>
      <c r="M91" s="431">
        <v>45</v>
      </c>
      <c r="N91" s="432">
        <v>10890</v>
      </c>
    </row>
    <row r="92" spans="1:14" ht="14.45" customHeight="1" x14ac:dyDescent="0.2">
      <c r="A92" s="426" t="s">
        <v>511</v>
      </c>
      <c r="B92" s="427" t="s">
        <v>512</v>
      </c>
      <c r="C92" s="428" t="s">
        <v>513</v>
      </c>
      <c r="D92" s="429" t="s">
        <v>514</v>
      </c>
      <c r="E92" s="430">
        <v>50113001</v>
      </c>
      <c r="F92" s="429" t="s">
        <v>403</v>
      </c>
      <c r="G92" s="428" t="s">
        <v>404</v>
      </c>
      <c r="H92" s="428">
        <v>100502</v>
      </c>
      <c r="I92" s="428">
        <v>502</v>
      </c>
      <c r="J92" s="428" t="s">
        <v>545</v>
      </c>
      <c r="K92" s="428" t="s">
        <v>546</v>
      </c>
      <c r="L92" s="431">
        <v>268.13765957446805</v>
      </c>
      <c r="M92" s="431">
        <v>94</v>
      </c>
      <c r="N92" s="432">
        <v>25204.94</v>
      </c>
    </row>
    <row r="93" spans="1:14" ht="14.45" customHeight="1" x14ac:dyDescent="0.2">
      <c r="A93" s="426" t="s">
        <v>511</v>
      </c>
      <c r="B93" s="427" t="s">
        <v>512</v>
      </c>
      <c r="C93" s="428" t="s">
        <v>513</v>
      </c>
      <c r="D93" s="429" t="s">
        <v>514</v>
      </c>
      <c r="E93" s="430">
        <v>50113001</v>
      </c>
      <c r="F93" s="429" t="s">
        <v>403</v>
      </c>
      <c r="G93" s="428" t="s">
        <v>404</v>
      </c>
      <c r="H93" s="428">
        <v>246111</v>
      </c>
      <c r="I93" s="428">
        <v>246111</v>
      </c>
      <c r="J93" s="428" t="s">
        <v>547</v>
      </c>
      <c r="K93" s="428" t="s">
        <v>548</v>
      </c>
      <c r="L93" s="431">
        <v>89.240769230769246</v>
      </c>
      <c r="M93" s="431">
        <v>13</v>
      </c>
      <c r="N93" s="432">
        <v>1160.1300000000001</v>
      </c>
    </row>
    <row r="94" spans="1:14" ht="14.45" customHeight="1" x14ac:dyDescent="0.2">
      <c r="A94" s="426" t="s">
        <v>511</v>
      </c>
      <c r="B94" s="427" t="s">
        <v>512</v>
      </c>
      <c r="C94" s="428" t="s">
        <v>513</v>
      </c>
      <c r="D94" s="429" t="s">
        <v>514</v>
      </c>
      <c r="E94" s="430">
        <v>50113001</v>
      </c>
      <c r="F94" s="429" t="s">
        <v>403</v>
      </c>
      <c r="G94" s="428" t="s">
        <v>404</v>
      </c>
      <c r="H94" s="428">
        <v>200863</v>
      </c>
      <c r="I94" s="428">
        <v>200863</v>
      </c>
      <c r="J94" s="428" t="s">
        <v>547</v>
      </c>
      <c r="K94" s="428" t="s">
        <v>549</v>
      </c>
      <c r="L94" s="431">
        <v>86.641000199172396</v>
      </c>
      <c r="M94" s="431">
        <v>20</v>
      </c>
      <c r="N94" s="432">
        <v>1732.8200039834478</v>
      </c>
    </row>
    <row r="95" spans="1:14" ht="14.45" customHeight="1" x14ac:dyDescent="0.2">
      <c r="A95" s="426" t="s">
        <v>511</v>
      </c>
      <c r="B95" s="427" t="s">
        <v>512</v>
      </c>
      <c r="C95" s="428" t="s">
        <v>513</v>
      </c>
      <c r="D95" s="429" t="s">
        <v>514</v>
      </c>
      <c r="E95" s="430">
        <v>50113001</v>
      </c>
      <c r="F95" s="429" t="s">
        <v>403</v>
      </c>
      <c r="G95" s="428" t="s">
        <v>404</v>
      </c>
      <c r="H95" s="428">
        <v>232954</v>
      </c>
      <c r="I95" s="428">
        <v>232954</v>
      </c>
      <c r="J95" s="428" t="s">
        <v>550</v>
      </c>
      <c r="K95" s="428" t="s">
        <v>551</v>
      </c>
      <c r="L95" s="431">
        <v>109.53500000000001</v>
      </c>
      <c r="M95" s="431">
        <v>2</v>
      </c>
      <c r="N95" s="432">
        <v>219.07000000000002</v>
      </c>
    </row>
    <row r="96" spans="1:14" ht="14.45" customHeight="1" x14ac:dyDescent="0.2">
      <c r="A96" s="426" t="s">
        <v>511</v>
      </c>
      <c r="B96" s="427" t="s">
        <v>512</v>
      </c>
      <c r="C96" s="428" t="s">
        <v>513</v>
      </c>
      <c r="D96" s="429" t="s">
        <v>514</v>
      </c>
      <c r="E96" s="430">
        <v>50113001</v>
      </c>
      <c r="F96" s="429" t="s">
        <v>403</v>
      </c>
      <c r="G96" s="428" t="s">
        <v>404</v>
      </c>
      <c r="H96" s="428">
        <v>235772</v>
      </c>
      <c r="I96" s="428">
        <v>235772</v>
      </c>
      <c r="J96" s="428" t="s">
        <v>552</v>
      </c>
      <c r="K96" s="428" t="s">
        <v>553</v>
      </c>
      <c r="L96" s="431">
        <v>560.29999999999984</v>
      </c>
      <c r="M96" s="431">
        <v>5</v>
      </c>
      <c r="N96" s="432">
        <v>2801.4999999999991</v>
      </c>
    </row>
    <row r="97" spans="1:14" ht="14.45" customHeight="1" x14ac:dyDescent="0.2">
      <c r="A97" s="426" t="s">
        <v>511</v>
      </c>
      <c r="B97" s="427" t="s">
        <v>512</v>
      </c>
      <c r="C97" s="428" t="s">
        <v>513</v>
      </c>
      <c r="D97" s="429" t="s">
        <v>514</v>
      </c>
      <c r="E97" s="430">
        <v>50113001</v>
      </c>
      <c r="F97" s="429" t="s">
        <v>403</v>
      </c>
      <c r="G97" s="428" t="s">
        <v>404</v>
      </c>
      <c r="H97" s="428">
        <v>153347</v>
      </c>
      <c r="I97" s="428">
        <v>153347</v>
      </c>
      <c r="J97" s="428" t="s">
        <v>554</v>
      </c>
      <c r="K97" s="428" t="s">
        <v>555</v>
      </c>
      <c r="L97" s="431">
        <v>5003.8999999999996</v>
      </c>
      <c r="M97" s="431">
        <v>4</v>
      </c>
      <c r="N97" s="432">
        <v>20015.599999999999</v>
      </c>
    </row>
    <row r="98" spans="1:14" ht="14.45" customHeight="1" x14ac:dyDescent="0.2">
      <c r="A98" s="426" t="s">
        <v>511</v>
      </c>
      <c r="B98" s="427" t="s">
        <v>512</v>
      </c>
      <c r="C98" s="428" t="s">
        <v>513</v>
      </c>
      <c r="D98" s="429" t="s">
        <v>514</v>
      </c>
      <c r="E98" s="430">
        <v>50113001</v>
      </c>
      <c r="F98" s="429" t="s">
        <v>403</v>
      </c>
      <c r="G98" s="428" t="s">
        <v>404</v>
      </c>
      <c r="H98" s="428">
        <v>153346</v>
      </c>
      <c r="I98" s="428">
        <v>153346</v>
      </c>
      <c r="J98" s="428" t="s">
        <v>554</v>
      </c>
      <c r="K98" s="428" t="s">
        <v>556</v>
      </c>
      <c r="L98" s="431">
        <v>2803.9</v>
      </c>
      <c r="M98" s="431">
        <v>6</v>
      </c>
      <c r="N98" s="432">
        <v>16823.400000000001</v>
      </c>
    </row>
    <row r="99" spans="1:14" ht="14.45" customHeight="1" x14ac:dyDescent="0.2">
      <c r="A99" s="426" t="s">
        <v>511</v>
      </c>
      <c r="B99" s="427" t="s">
        <v>512</v>
      </c>
      <c r="C99" s="428" t="s">
        <v>513</v>
      </c>
      <c r="D99" s="429" t="s">
        <v>514</v>
      </c>
      <c r="E99" s="430">
        <v>50113001</v>
      </c>
      <c r="F99" s="429" t="s">
        <v>403</v>
      </c>
      <c r="G99" s="428" t="s">
        <v>404</v>
      </c>
      <c r="H99" s="428">
        <v>850152</v>
      </c>
      <c r="I99" s="428">
        <v>153349</v>
      </c>
      <c r="J99" s="428" t="s">
        <v>557</v>
      </c>
      <c r="K99" s="428" t="s">
        <v>235</v>
      </c>
      <c r="L99" s="431">
        <v>2368.3000000000002</v>
      </c>
      <c r="M99" s="431">
        <v>3</v>
      </c>
      <c r="N99" s="432">
        <v>7104.9000000000005</v>
      </c>
    </row>
    <row r="100" spans="1:14" ht="14.45" customHeight="1" x14ac:dyDescent="0.2">
      <c r="A100" s="426" t="s">
        <v>511</v>
      </c>
      <c r="B100" s="427" t="s">
        <v>512</v>
      </c>
      <c r="C100" s="428" t="s">
        <v>513</v>
      </c>
      <c r="D100" s="429" t="s">
        <v>514</v>
      </c>
      <c r="E100" s="430">
        <v>50113013</v>
      </c>
      <c r="F100" s="429" t="s">
        <v>445</v>
      </c>
      <c r="G100" s="428" t="s">
        <v>404</v>
      </c>
      <c r="H100" s="428">
        <v>101076</v>
      </c>
      <c r="I100" s="428">
        <v>1076</v>
      </c>
      <c r="J100" s="428" t="s">
        <v>558</v>
      </c>
      <c r="K100" s="428" t="s">
        <v>559</v>
      </c>
      <c r="L100" s="431">
        <v>78.22272152987837</v>
      </c>
      <c r="M100" s="431">
        <v>158</v>
      </c>
      <c r="N100" s="432">
        <v>12359.190001720783</v>
      </c>
    </row>
    <row r="101" spans="1:14" ht="14.45" customHeight="1" x14ac:dyDescent="0.2">
      <c r="A101" s="426" t="s">
        <v>511</v>
      </c>
      <c r="B101" s="427" t="s">
        <v>512</v>
      </c>
      <c r="C101" s="428" t="s">
        <v>560</v>
      </c>
      <c r="D101" s="429" t="s">
        <v>561</v>
      </c>
      <c r="E101" s="430">
        <v>50113001</v>
      </c>
      <c r="F101" s="429" t="s">
        <v>403</v>
      </c>
      <c r="G101" s="428" t="s">
        <v>404</v>
      </c>
      <c r="H101" s="428">
        <v>100362</v>
      </c>
      <c r="I101" s="428">
        <v>362</v>
      </c>
      <c r="J101" s="428" t="s">
        <v>515</v>
      </c>
      <c r="K101" s="428" t="s">
        <v>516</v>
      </c>
      <c r="L101" s="431">
        <v>72.840000000000018</v>
      </c>
      <c r="M101" s="431">
        <v>3</v>
      </c>
      <c r="N101" s="432">
        <v>218.52000000000004</v>
      </c>
    </row>
    <row r="102" spans="1:14" ht="14.45" customHeight="1" x14ac:dyDescent="0.2">
      <c r="A102" s="426" t="s">
        <v>511</v>
      </c>
      <c r="B102" s="427" t="s">
        <v>512</v>
      </c>
      <c r="C102" s="428" t="s">
        <v>560</v>
      </c>
      <c r="D102" s="429" t="s">
        <v>561</v>
      </c>
      <c r="E102" s="430">
        <v>50113001</v>
      </c>
      <c r="F102" s="429" t="s">
        <v>403</v>
      </c>
      <c r="G102" s="428" t="s">
        <v>404</v>
      </c>
      <c r="H102" s="428">
        <v>162320</v>
      </c>
      <c r="I102" s="428">
        <v>62320</v>
      </c>
      <c r="J102" s="428" t="s">
        <v>521</v>
      </c>
      <c r="K102" s="428" t="s">
        <v>522</v>
      </c>
      <c r="L102" s="431">
        <v>81.252499999999998</v>
      </c>
      <c r="M102" s="431">
        <v>12</v>
      </c>
      <c r="N102" s="432">
        <v>975.03</v>
      </c>
    </row>
    <row r="103" spans="1:14" ht="14.45" customHeight="1" x14ac:dyDescent="0.2">
      <c r="A103" s="426" t="s">
        <v>511</v>
      </c>
      <c r="B103" s="427" t="s">
        <v>512</v>
      </c>
      <c r="C103" s="428" t="s">
        <v>560</v>
      </c>
      <c r="D103" s="429" t="s">
        <v>561</v>
      </c>
      <c r="E103" s="430">
        <v>50113001</v>
      </c>
      <c r="F103" s="429" t="s">
        <v>403</v>
      </c>
      <c r="G103" s="428" t="s">
        <v>404</v>
      </c>
      <c r="H103" s="428">
        <v>990585</v>
      </c>
      <c r="I103" s="428">
        <v>0</v>
      </c>
      <c r="J103" s="428" t="s">
        <v>467</v>
      </c>
      <c r="K103" s="428" t="s">
        <v>235</v>
      </c>
      <c r="L103" s="431">
        <v>52.950000000000017</v>
      </c>
      <c r="M103" s="431">
        <v>1</v>
      </c>
      <c r="N103" s="432">
        <v>52.950000000000017</v>
      </c>
    </row>
    <row r="104" spans="1:14" ht="14.45" customHeight="1" x14ac:dyDescent="0.2">
      <c r="A104" s="426" t="s">
        <v>511</v>
      </c>
      <c r="B104" s="427" t="s">
        <v>512</v>
      </c>
      <c r="C104" s="428" t="s">
        <v>560</v>
      </c>
      <c r="D104" s="429" t="s">
        <v>561</v>
      </c>
      <c r="E104" s="430">
        <v>50113001</v>
      </c>
      <c r="F104" s="429" t="s">
        <v>403</v>
      </c>
      <c r="G104" s="428" t="s">
        <v>404</v>
      </c>
      <c r="H104" s="428">
        <v>920200</v>
      </c>
      <c r="I104" s="428">
        <v>15877</v>
      </c>
      <c r="J104" s="428" t="s">
        <v>528</v>
      </c>
      <c r="K104" s="428" t="s">
        <v>235</v>
      </c>
      <c r="L104" s="431">
        <v>252.97800000000001</v>
      </c>
      <c r="M104" s="431">
        <v>4</v>
      </c>
      <c r="N104" s="432">
        <v>1011.912</v>
      </c>
    </row>
    <row r="105" spans="1:14" ht="14.45" customHeight="1" x14ac:dyDescent="0.2">
      <c r="A105" s="426" t="s">
        <v>511</v>
      </c>
      <c r="B105" s="427" t="s">
        <v>512</v>
      </c>
      <c r="C105" s="428" t="s">
        <v>560</v>
      </c>
      <c r="D105" s="429" t="s">
        <v>561</v>
      </c>
      <c r="E105" s="430">
        <v>50113001</v>
      </c>
      <c r="F105" s="429" t="s">
        <v>403</v>
      </c>
      <c r="G105" s="428" t="s">
        <v>404</v>
      </c>
      <c r="H105" s="428">
        <v>905098</v>
      </c>
      <c r="I105" s="428">
        <v>23989</v>
      </c>
      <c r="J105" s="428" t="s">
        <v>529</v>
      </c>
      <c r="K105" s="428" t="s">
        <v>235</v>
      </c>
      <c r="L105" s="431">
        <v>398.86099999999999</v>
      </c>
      <c r="M105" s="431">
        <v>2</v>
      </c>
      <c r="N105" s="432">
        <v>797.72199999999998</v>
      </c>
    </row>
    <row r="106" spans="1:14" ht="14.45" customHeight="1" x14ac:dyDescent="0.2">
      <c r="A106" s="426" t="s">
        <v>511</v>
      </c>
      <c r="B106" s="427" t="s">
        <v>512</v>
      </c>
      <c r="C106" s="428" t="s">
        <v>560</v>
      </c>
      <c r="D106" s="429" t="s">
        <v>561</v>
      </c>
      <c r="E106" s="430">
        <v>50113001</v>
      </c>
      <c r="F106" s="429" t="s">
        <v>403</v>
      </c>
      <c r="G106" s="428" t="s">
        <v>404</v>
      </c>
      <c r="H106" s="428">
        <v>198864</v>
      </c>
      <c r="I106" s="428">
        <v>98864</v>
      </c>
      <c r="J106" s="428" t="s">
        <v>530</v>
      </c>
      <c r="K106" s="428" t="s">
        <v>532</v>
      </c>
      <c r="L106" s="431">
        <v>537.87</v>
      </c>
      <c r="M106" s="431">
        <v>2</v>
      </c>
      <c r="N106" s="432">
        <v>1075.74</v>
      </c>
    </row>
    <row r="107" spans="1:14" ht="14.45" customHeight="1" x14ac:dyDescent="0.2">
      <c r="A107" s="426" t="s">
        <v>511</v>
      </c>
      <c r="B107" s="427" t="s">
        <v>512</v>
      </c>
      <c r="C107" s="428" t="s">
        <v>560</v>
      </c>
      <c r="D107" s="429" t="s">
        <v>561</v>
      </c>
      <c r="E107" s="430">
        <v>50113001</v>
      </c>
      <c r="F107" s="429" t="s">
        <v>403</v>
      </c>
      <c r="G107" s="428" t="s">
        <v>404</v>
      </c>
      <c r="H107" s="428">
        <v>198880</v>
      </c>
      <c r="I107" s="428">
        <v>98880</v>
      </c>
      <c r="J107" s="428" t="s">
        <v>530</v>
      </c>
      <c r="K107" s="428" t="s">
        <v>533</v>
      </c>
      <c r="L107" s="431">
        <v>201.3</v>
      </c>
      <c r="M107" s="431">
        <v>2</v>
      </c>
      <c r="N107" s="432">
        <v>402.6</v>
      </c>
    </row>
    <row r="108" spans="1:14" ht="14.45" customHeight="1" x14ac:dyDescent="0.2">
      <c r="A108" s="426" t="s">
        <v>511</v>
      </c>
      <c r="B108" s="427" t="s">
        <v>512</v>
      </c>
      <c r="C108" s="428" t="s">
        <v>560</v>
      </c>
      <c r="D108" s="429" t="s">
        <v>561</v>
      </c>
      <c r="E108" s="430">
        <v>50113001</v>
      </c>
      <c r="F108" s="429" t="s">
        <v>403</v>
      </c>
      <c r="G108" s="428" t="s">
        <v>404</v>
      </c>
      <c r="H108" s="428">
        <v>198872</v>
      </c>
      <c r="I108" s="428">
        <v>98872</v>
      </c>
      <c r="J108" s="428" t="s">
        <v>530</v>
      </c>
      <c r="K108" s="428" t="s">
        <v>562</v>
      </c>
      <c r="L108" s="431">
        <v>312.83999999999997</v>
      </c>
      <c r="M108" s="431">
        <v>10</v>
      </c>
      <c r="N108" s="432">
        <v>3128.3999999999996</v>
      </c>
    </row>
    <row r="109" spans="1:14" ht="14.45" customHeight="1" x14ac:dyDescent="0.2">
      <c r="A109" s="426" t="s">
        <v>511</v>
      </c>
      <c r="B109" s="427" t="s">
        <v>512</v>
      </c>
      <c r="C109" s="428" t="s">
        <v>560</v>
      </c>
      <c r="D109" s="429" t="s">
        <v>561</v>
      </c>
      <c r="E109" s="430">
        <v>50113001</v>
      </c>
      <c r="F109" s="429" t="s">
        <v>403</v>
      </c>
      <c r="G109" s="428" t="s">
        <v>404</v>
      </c>
      <c r="H109" s="428">
        <v>499428</v>
      </c>
      <c r="I109" s="428">
        <v>237468</v>
      </c>
      <c r="J109" s="428" t="s">
        <v>530</v>
      </c>
      <c r="K109" s="428" t="s">
        <v>531</v>
      </c>
      <c r="L109" s="431">
        <v>762.3</v>
      </c>
      <c r="M109" s="431">
        <v>7</v>
      </c>
      <c r="N109" s="432">
        <v>5336.0999999999995</v>
      </c>
    </row>
    <row r="110" spans="1:14" ht="14.45" customHeight="1" x14ac:dyDescent="0.2">
      <c r="A110" s="426" t="s">
        <v>511</v>
      </c>
      <c r="B110" s="427" t="s">
        <v>512</v>
      </c>
      <c r="C110" s="428" t="s">
        <v>560</v>
      </c>
      <c r="D110" s="429" t="s">
        <v>561</v>
      </c>
      <c r="E110" s="430">
        <v>50113001</v>
      </c>
      <c r="F110" s="429" t="s">
        <v>403</v>
      </c>
      <c r="G110" s="428" t="s">
        <v>404</v>
      </c>
      <c r="H110" s="428">
        <v>394712</v>
      </c>
      <c r="I110" s="428">
        <v>0</v>
      </c>
      <c r="J110" s="428" t="s">
        <v>473</v>
      </c>
      <c r="K110" s="428" t="s">
        <v>474</v>
      </c>
      <c r="L110" s="431">
        <v>28.75</v>
      </c>
      <c r="M110" s="431">
        <v>6</v>
      </c>
      <c r="N110" s="432">
        <v>172.5</v>
      </c>
    </row>
    <row r="111" spans="1:14" ht="14.45" customHeight="1" x14ac:dyDescent="0.2">
      <c r="A111" s="426" t="s">
        <v>511</v>
      </c>
      <c r="B111" s="427" t="s">
        <v>512</v>
      </c>
      <c r="C111" s="428" t="s">
        <v>560</v>
      </c>
      <c r="D111" s="429" t="s">
        <v>561</v>
      </c>
      <c r="E111" s="430">
        <v>50113001</v>
      </c>
      <c r="F111" s="429" t="s">
        <v>403</v>
      </c>
      <c r="G111" s="428" t="s">
        <v>404</v>
      </c>
      <c r="H111" s="428">
        <v>844940</v>
      </c>
      <c r="I111" s="428">
        <v>0</v>
      </c>
      <c r="J111" s="428" t="s">
        <v>563</v>
      </c>
      <c r="K111" s="428" t="s">
        <v>235</v>
      </c>
      <c r="L111" s="431">
        <v>114.38247592377662</v>
      </c>
      <c r="M111" s="431">
        <v>19</v>
      </c>
      <c r="N111" s="432">
        <v>2173.2670425517558</v>
      </c>
    </row>
    <row r="112" spans="1:14" ht="14.45" customHeight="1" x14ac:dyDescent="0.2">
      <c r="A112" s="426" t="s">
        <v>511</v>
      </c>
      <c r="B112" s="427" t="s">
        <v>512</v>
      </c>
      <c r="C112" s="428" t="s">
        <v>560</v>
      </c>
      <c r="D112" s="429" t="s">
        <v>561</v>
      </c>
      <c r="E112" s="430">
        <v>50113001</v>
      </c>
      <c r="F112" s="429" t="s">
        <v>403</v>
      </c>
      <c r="G112" s="428" t="s">
        <v>404</v>
      </c>
      <c r="H112" s="428">
        <v>921458</v>
      </c>
      <c r="I112" s="428">
        <v>0</v>
      </c>
      <c r="J112" s="428" t="s">
        <v>538</v>
      </c>
      <c r="K112" s="428" t="s">
        <v>235</v>
      </c>
      <c r="L112" s="431">
        <v>212.58921747674145</v>
      </c>
      <c r="M112" s="431">
        <v>2</v>
      </c>
      <c r="N112" s="432">
        <v>425.17843495348291</v>
      </c>
    </row>
    <row r="113" spans="1:14" ht="14.45" customHeight="1" x14ac:dyDescent="0.2">
      <c r="A113" s="426" t="s">
        <v>511</v>
      </c>
      <c r="B113" s="427" t="s">
        <v>512</v>
      </c>
      <c r="C113" s="428" t="s">
        <v>560</v>
      </c>
      <c r="D113" s="429" t="s">
        <v>561</v>
      </c>
      <c r="E113" s="430">
        <v>50113001</v>
      </c>
      <c r="F113" s="429" t="s">
        <v>403</v>
      </c>
      <c r="G113" s="428" t="s">
        <v>404</v>
      </c>
      <c r="H113" s="428">
        <v>500989</v>
      </c>
      <c r="I113" s="428">
        <v>0</v>
      </c>
      <c r="J113" s="428" t="s">
        <v>539</v>
      </c>
      <c r="K113" s="428" t="s">
        <v>235</v>
      </c>
      <c r="L113" s="431">
        <v>146.24349939842813</v>
      </c>
      <c r="M113" s="431">
        <v>2</v>
      </c>
      <c r="N113" s="432">
        <v>292.48699879685626</v>
      </c>
    </row>
    <row r="114" spans="1:14" ht="14.45" customHeight="1" x14ac:dyDescent="0.2">
      <c r="A114" s="426" t="s">
        <v>511</v>
      </c>
      <c r="B114" s="427" t="s">
        <v>512</v>
      </c>
      <c r="C114" s="428" t="s">
        <v>560</v>
      </c>
      <c r="D114" s="429" t="s">
        <v>561</v>
      </c>
      <c r="E114" s="430">
        <v>50113001</v>
      </c>
      <c r="F114" s="429" t="s">
        <v>403</v>
      </c>
      <c r="G114" s="428" t="s">
        <v>404</v>
      </c>
      <c r="H114" s="428">
        <v>500979</v>
      </c>
      <c r="I114" s="428">
        <v>0</v>
      </c>
      <c r="J114" s="428" t="s">
        <v>540</v>
      </c>
      <c r="K114" s="428" t="s">
        <v>235</v>
      </c>
      <c r="L114" s="431">
        <v>112.99439643722322</v>
      </c>
      <c r="M114" s="431">
        <v>2</v>
      </c>
      <c r="N114" s="432">
        <v>225.98879287444643</v>
      </c>
    </row>
    <row r="115" spans="1:14" ht="14.45" customHeight="1" x14ac:dyDescent="0.2">
      <c r="A115" s="426" t="s">
        <v>511</v>
      </c>
      <c r="B115" s="427" t="s">
        <v>512</v>
      </c>
      <c r="C115" s="428" t="s">
        <v>560</v>
      </c>
      <c r="D115" s="429" t="s">
        <v>561</v>
      </c>
      <c r="E115" s="430">
        <v>50113001</v>
      </c>
      <c r="F115" s="429" t="s">
        <v>403</v>
      </c>
      <c r="G115" s="428" t="s">
        <v>404</v>
      </c>
      <c r="H115" s="428">
        <v>920273</v>
      </c>
      <c r="I115" s="428">
        <v>0</v>
      </c>
      <c r="J115" s="428" t="s">
        <v>541</v>
      </c>
      <c r="K115" s="428" t="s">
        <v>235</v>
      </c>
      <c r="L115" s="431">
        <v>830.76654711643903</v>
      </c>
      <c r="M115" s="431">
        <v>4</v>
      </c>
      <c r="N115" s="432">
        <v>3323.0661884657561</v>
      </c>
    </row>
    <row r="116" spans="1:14" ht="14.45" customHeight="1" x14ac:dyDescent="0.2">
      <c r="A116" s="426" t="s">
        <v>511</v>
      </c>
      <c r="B116" s="427" t="s">
        <v>512</v>
      </c>
      <c r="C116" s="428" t="s">
        <v>560</v>
      </c>
      <c r="D116" s="429" t="s">
        <v>561</v>
      </c>
      <c r="E116" s="430">
        <v>50113001</v>
      </c>
      <c r="F116" s="429" t="s">
        <v>403</v>
      </c>
      <c r="G116" s="428" t="s">
        <v>404</v>
      </c>
      <c r="H116" s="428">
        <v>500194</v>
      </c>
      <c r="I116" s="428">
        <v>0</v>
      </c>
      <c r="J116" s="428" t="s">
        <v>564</v>
      </c>
      <c r="K116" s="428" t="s">
        <v>565</v>
      </c>
      <c r="L116" s="431">
        <v>1105.2929264492045</v>
      </c>
      <c r="M116" s="431">
        <v>1</v>
      </c>
      <c r="N116" s="432">
        <v>1105.2929264492045</v>
      </c>
    </row>
    <row r="117" spans="1:14" ht="14.45" customHeight="1" x14ac:dyDescent="0.2">
      <c r="A117" s="426" t="s">
        <v>511</v>
      </c>
      <c r="B117" s="427" t="s">
        <v>512</v>
      </c>
      <c r="C117" s="428" t="s">
        <v>560</v>
      </c>
      <c r="D117" s="429" t="s">
        <v>561</v>
      </c>
      <c r="E117" s="430">
        <v>50113001</v>
      </c>
      <c r="F117" s="429" t="s">
        <v>403</v>
      </c>
      <c r="G117" s="428" t="s">
        <v>450</v>
      </c>
      <c r="H117" s="428">
        <v>197125</v>
      </c>
      <c r="I117" s="428">
        <v>197125</v>
      </c>
      <c r="J117" s="428" t="s">
        <v>543</v>
      </c>
      <c r="K117" s="428" t="s">
        <v>544</v>
      </c>
      <c r="L117" s="431">
        <v>275</v>
      </c>
      <c r="M117" s="431">
        <v>10</v>
      </c>
      <c r="N117" s="432">
        <v>2750</v>
      </c>
    </row>
    <row r="118" spans="1:14" ht="14.45" customHeight="1" x14ac:dyDescent="0.2">
      <c r="A118" s="426" t="s">
        <v>511</v>
      </c>
      <c r="B118" s="427" t="s">
        <v>512</v>
      </c>
      <c r="C118" s="428" t="s">
        <v>560</v>
      </c>
      <c r="D118" s="429" t="s">
        <v>561</v>
      </c>
      <c r="E118" s="430">
        <v>50113001</v>
      </c>
      <c r="F118" s="429" t="s">
        <v>403</v>
      </c>
      <c r="G118" s="428" t="s">
        <v>404</v>
      </c>
      <c r="H118" s="428">
        <v>100502</v>
      </c>
      <c r="I118" s="428">
        <v>502</v>
      </c>
      <c r="J118" s="428" t="s">
        <v>545</v>
      </c>
      <c r="K118" s="428" t="s">
        <v>546</v>
      </c>
      <c r="L118" s="431">
        <v>268.93999999999988</v>
      </c>
      <c r="M118" s="431">
        <v>1</v>
      </c>
      <c r="N118" s="432">
        <v>268.93999999999988</v>
      </c>
    </row>
    <row r="119" spans="1:14" ht="14.45" customHeight="1" x14ac:dyDescent="0.2">
      <c r="A119" s="426" t="s">
        <v>511</v>
      </c>
      <c r="B119" s="427" t="s">
        <v>512</v>
      </c>
      <c r="C119" s="428" t="s">
        <v>560</v>
      </c>
      <c r="D119" s="429" t="s">
        <v>561</v>
      </c>
      <c r="E119" s="430">
        <v>50113001</v>
      </c>
      <c r="F119" s="429" t="s">
        <v>403</v>
      </c>
      <c r="G119" s="428" t="s">
        <v>404</v>
      </c>
      <c r="H119" s="428">
        <v>102668</v>
      </c>
      <c r="I119" s="428">
        <v>2668</v>
      </c>
      <c r="J119" s="428" t="s">
        <v>566</v>
      </c>
      <c r="K119" s="428" t="s">
        <v>567</v>
      </c>
      <c r="L119" s="431">
        <v>33.15</v>
      </c>
      <c r="M119" s="431">
        <v>1</v>
      </c>
      <c r="N119" s="432">
        <v>33.15</v>
      </c>
    </row>
    <row r="120" spans="1:14" ht="14.45" customHeight="1" x14ac:dyDescent="0.2">
      <c r="A120" s="426" t="s">
        <v>511</v>
      </c>
      <c r="B120" s="427" t="s">
        <v>512</v>
      </c>
      <c r="C120" s="428" t="s">
        <v>560</v>
      </c>
      <c r="D120" s="429" t="s">
        <v>561</v>
      </c>
      <c r="E120" s="430">
        <v>50113001</v>
      </c>
      <c r="F120" s="429" t="s">
        <v>403</v>
      </c>
      <c r="G120" s="428" t="s">
        <v>404</v>
      </c>
      <c r="H120" s="428">
        <v>200863</v>
      </c>
      <c r="I120" s="428">
        <v>200863</v>
      </c>
      <c r="J120" s="428" t="s">
        <v>547</v>
      </c>
      <c r="K120" s="428" t="s">
        <v>549</v>
      </c>
      <c r="L120" s="431">
        <v>85.449999999999989</v>
      </c>
      <c r="M120" s="431">
        <v>1</v>
      </c>
      <c r="N120" s="432">
        <v>85.449999999999989</v>
      </c>
    </row>
    <row r="121" spans="1:14" ht="14.45" customHeight="1" x14ac:dyDescent="0.2">
      <c r="A121" s="426" t="s">
        <v>511</v>
      </c>
      <c r="B121" s="427" t="s">
        <v>512</v>
      </c>
      <c r="C121" s="428" t="s">
        <v>560</v>
      </c>
      <c r="D121" s="429" t="s">
        <v>561</v>
      </c>
      <c r="E121" s="430">
        <v>50113001</v>
      </c>
      <c r="F121" s="429" t="s">
        <v>403</v>
      </c>
      <c r="G121" s="428" t="s">
        <v>404</v>
      </c>
      <c r="H121" s="428">
        <v>208646</v>
      </c>
      <c r="I121" s="428">
        <v>208646</v>
      </c>
      <c r="J121" s="428" t="s">
        <v>568</v>
      </c>
      <c r="K121" s="428" t="s">
        <v>569</v>
      </c>
      <c r="L121" s="431">
        <v>69.84999999999998</v>
      </c>
      <c r="M121" s="431">
        <v>3</v>
      </c>
      <c r="N121" s="432">
        <v>209.54999999999995</v>
      </c>
    </row>
    <row r="122" spans="1:14" ht="14.45" customHeight="1" x14ac:dyDescent="0.2">
      <c r="A122" s="426" t="s">
        <v>511</v>
      </c>
      <c r="B122" s="427" t="s">
        <v>512</v>
      </c>
      <c r="C122" s="428" t="s">
        <v>560</v>
      </c>
      <c r="D122" s="429" t="s">
        <v>561</v>
      </c>
      <c r="E122" s="430">
        <v>50113009</v>
      </c>
      <c r="F122" s="429" t="s">
        <v>478</v>
      </c>
      <c r="G122" s="428" t="s">
        <v>450</v>
      </c>
      <c r="H122" s="428">
        <v>17039</v>
      </c>
      <c r="I122" s="428">
        <v>17039</v>
      </c>
      <c r="J122" s="428" t="s">
        <v>570</v>
      </c>
      <c r="K122" s="428" t="s">
        <v>571</v>
      </c>
      <c r="L122" s="431">
        <v>4372.5</v>
      </c>
      <c r="M122" s="431">
        <v>3</v>
      </c>
      <c r="N122" s="432">
        <v>13117.5</v>
      </c>
    </row>
    <row r="123" spans="1:14" ht="14.45" customHeight="1" x14ac:dyDescent="0.2">
      <c r="A123" s="426" t="s">
        <v>511</v>
      </c>
      <c r="B123" s="427" t="s">
        <v>512</v>
      </c>
      <c r="C123" s="428" t="s">
        <v>560</v>
      </c>
      <c r="D123" s="429" t="s">
        <v>561</v>
      </c>
      <c r="E123" s="430">
        <v>50113013</v>
      </c>
      <c r="F123" s="429" t="s">
        <v>445</v>
      </c>
      <c r="G123" s="428" t="s">
        <v>404</v>
      </c>
      <c r="H123" s="428">
        <v>101066</v>
      </c>
      <c r="I123" s="428">
        <v>1066</v>
      </c>
      <c r="J123" s="428" t="s">
        <v>572</v>
      </c>
      <c r="K123" s="428" t="s">
        <v>573</v>
      </c>
      <c r="L123" s="431">
        <v>57.10499999999999</v>
      </c>
      <c r="M123" s="431">
        <v>2</v>
      </c>
      <c r="N123" s="432">
        <v>114.20999999999998</v>
      </c>
    </row>
    <row r="124" spans="1:14" ht="14.45" customHeight="1" x14ac:dyDescent="0.2">
      <c r="A124" s="426" t="s">
        <v>511</v>
      </c>
      <c r="B124" s="427" t="s">
        <v>512</v>
      </c>
      <c r="C124" s="428" t="s">
        <v>560</v>
      </c>
      <c r="D124" s="429" t="s">
        <v>561</v>
      </c>
      <c r="E124" s="430">
        <v>50113013</v>
      </c>
      <c r="F124" s="429" t="s">
        <v>445</v>
      </c>
      <c r="G124" s="428" t="s">
        <v>404</v>
      </c>
      <c r="H124" s="428">
        <v>114875</v>
      </c>
      <c r="I124" s="428">
        <v>14875</v>
      </c>
      <c r="J124" s="428" t="s">
        <v>574</v>
      </c>
      <c r="K124" s="428" t="s">
        <v>506</v>
      </c>
      <c r="L124" s="431">
        <v>87.489999999999981</v>
      </c>
      <c r="M124" s="431">
        <v>5</v>
      </c>
      <c r="N124" s="432">
        <v>437.44999999999993</v>
      </c>
    </row>
    <row r="125" spans="1:14" ht="14.45" customHeight="1" x14ac:dyDescent="0.2">
      <c r="A125" s="426" t="s">
        <v>511</v>
      </c>
      <c r="B125" s="427" t="s">
        <v>512</v>
      </c>
      <c r="C125" s="428" t="s">
        <v>560</v>
      </c>
      <c r="D125" s="429" t="s">
        <v>561</v>
      </c>
      <c r="E125" s="430">
        <v>50113013</v>
      </c>
      <c r="F125" s="429" t="s">
        <v>445</v>
      </c>
      <c r="G125" s="428" t="s">
        <v>404</v>
      </c>
      <c r="H125" s="428">
        <v>101076</v>
      </c>
      <c r="I125" s="428">
        <v>1076</v>
      </c>
      <c r="J125" s="428" t="s">
        <v>558</v>
      </c>
      <c r="K125" s="428" t="s">
        <v>559</v>
      </c>
      <c r="L125" s="431">
        <v>78.04285714285713</v>
      </c>
      <c r="M125" s="431">
        <v>21</v>
      </c>
      <c r="N125" s="432">
        <v>1638.8999999999999</v>
      </c>
    </row>
    <row r="126" spans="1:14" ht="14.45" customHeight="1" x14ac:dyDescent="0.2">
      <c r="A126" s="426" t="s">
        <v>511</v>
      </c>
      <c r="B126" s="427" t="s">
        <v>512</v>
      </c>
      <c r="C126" s="428" t="s">
        <v>560</v>
      </c>
      <c r="D126" s="429" t="s">
        <v>561</v>
      </c>
      <c r="E126" s="430">
        <v>50113013</v>
      </c>
      <c r="F126" s="429" t="s">
        <v>445</v>
      </c>
      <c r="G126" s="428" t="s">
        <v>404</v>
      </c>
      <c r="H126" s="428">
        <v>101077</v>
      </c>
      <c r="I126" s="428">
        <v>1077</v>
      </c>
      <c r="J126" s="428" t="s">
        <v>575</v>
      </c>
      <c r="K126" s="428" t="s">
        <v>559</v>
      </c>
      <c r="L126" s="431">
        <v>55.721333333333334</v>
      </c>
      <c r="M126" s="431">
        <v>15</v>
      </c>
      <c r="N126" s="432">
        <v>835.82</v>
      </c>
    </row>
    <row r="127" spans="1:14" ht="14.45" customHeight="1" x14ac:dyDescent="0.2">
      <c r="A127" s="426" t="s">
        <v>576</v>
      </c>
      <c r="B127" s="427" t="s">
        <v>577</v>
      </c>
      <c r="C127" s="428" t="s">
        <v>578</v>
      </c>
      <c r="D127" s="429" t="s">
        <v>579</v>
      </c>
      <c r="E127" s="430">
        <v>50113001</v>
      </c>
      <c r="F127" s="429" t="s">
        <v>403</v>
      </c>
      <c r="G127" s="428" t="s">
        <v>404</v>
      </c>
      <c r="H127" s="428">
        <v>175868</v>
      </c>
      <c r="I127" s="428">
        <v>75868</v>
      </c>
      <c r="J127" s="428" t="s">
        <v>580</v>
      </c>
      <c r="K127" s="428" t="s">
        <v>581</v>
      </c>
      <c r="L127" s="431">
        <v>1.133</v>
      </c>
      <c r="M127" s="431">
        <v>40</v>
      </c>
      <c r="N127" s="432">
        <v>45.32</v>
      </c>
    </row>
    <row r="128" spans="1:14" ht="14.45" customHeight="1" x14ac:dyDescent="0.2">
      <c r="A128" s="426" t="s">
        <v>576</v>
      </c>
      <c r="B128" s="427" t="s">
        <v>577</v>
      </c>
      <c r="C128" s="428" t="s">
        <v>582</v>
      </c>
      <c r="D128" s="429" t="s">
        <v>583</v>
      </c>
      <c r="E128" s="430">
        <v>50113001</v>
      </c>
      <c r="F128" s="429" t="s">
        <v>403</v>
      </c>
      <c r="G128" s="428" t="s">
        <v>404</v>
      </c>
      <c r="H128" s="428">
        <v>846758</v>
      </c>
      <c r="I128" s="428">
        <v>103387</v>
      </c>
      <c r="J128" s="428" t="s">
        <v>584</v>
      </c>
      <c r="K128" s="428" t="s">
        <v>585</v>
      </c>
      <c r="L128" s="431">
        <v>81.221111111111099</v>
      </c>
      <c r="M128" s="431">
        <v>9</v>
      </c>
      <c r="N128" s="432">
        <v>730.9899999999999</v>
      </c>
    </row>
    <row r="129" spans="1:14" ht="14.45" customHeight="1" x14ac:dyDescent="0.2">
      <c r="A129" s="426" t="s">
        <v>576</v>
      </c>
      <c r="B129" s="427" t="s">
        <v>577</v>
      </c>
      <c r="C129" s="428" t="s">
        <v>582</v>
      </c>
      <c r="D129" s="429" t="s">
        <v>583</v>
      </c>
      <c r="E129" s="430">
        <v>50113001</v>
      </c>
      <c r="F129" s="429" t="s">
        <v>403</v>
      </c>
      <c r="G129" s="428" t="s">
        <v>404</v>
      </c>
      <c r="H129" s="428">
        <v>243014</v>
      </c>
      <c r="I129" s="428">
        <v>243014</v>
      </c>
      <c r="J129" s="428" t="s">
        <v>586</v>
      </c>
      <c r="K129" s="428" t="s">
        <v>587</v>
      </c>
      <c r="L129" s="431">
        <v>140.17000000000002</v>
      </c>
      <c r="M129" s="431">
        <v>4</v>
      </c>
      <c r="N129" s="432">
        <v>560.68000000000006</v>
      </c>
    </row>
    <row r="130" spans="1:14" ht="14.45" customHeight="1" x14ac:dyDescent="0.2">
      <c r="A130" s="426" t="s">
        <v>576</v>
      </c>
      <c r="B130" s="427" t="s">
        <v>577</v>
      </c>
      <c r="C130" s="428" t="s">
        <v>582</v>
      </c>
      <c r="D130" s="429" t="s">
        <v>583</v>
      </c>
      <c r="E130" s="430">
        <v>50113001</v>
      </c>
      <c r="F130" s="429" t="s">
        <v>403</v>
      </c>
      <c r="G130" s="428" t="s">
        <v>404</v>
      </c>
      <c r="H130" s="428">
        <v>126304</v>
      </c>
      <c r="I130" s="428">
        <v>26304</v>
      </c>
      <c r="J130" s="428" t="s">
        <v>588</v>
      </c>
      <c r="K130" s="428" t="s">
        <v>589</v>
      </c>
      <c r="L130" s="431">
        <v>256</v>
      </c>
      <c r="M130" s="431">
        <v>1</v>
      </c>
      <c r="N130" s="432">
        <v>256</v>
      </c>
    </row>
    <row r="131" spans="1:14" ht="14.45" customHeight="1" x14ac:dyDescent="0.2">
      <c r="A131" s="426" t="s">
        <v>576</v>
      </c>
      <c r="B131" s="427" t="s">
        <v>577</v>
      </c>
      <c r="C131" s="428" t="s">
        <v>582</v>
      </c>
      <c r="D131" s="429" t="s">
        <v>583</v>
      </c>
      <c r="E131" s="430">
        <v>50113001</v>
      </c>
      <c r="F131" s="429" t="s">
        <v>403</v>
      </c>
      <c r="G131" s="428" t="s">
        <v>404</v>
      </c>
      <c r="H131" s="428">
        <v>221862</v>
      </c>
      <c r="I131" s="428">
        <v>221862</v>
      </c>
      <c r="J131" s="428" t="s">
        <v>590</v>
      </c>
      <c r="K131" s="428" t="s">
        <v>591</v>
      </c>
      <c r="L131" s="431">
        <v>172.62</v>
      </c>
      <c r="M131" s="431">
        <v>1</v>
      </c>
      <c r="N131" s="432">
        <v>172.62</v>
      </c>
    </row>
    <row r="132" spans="1:14" ht="14.45" customHeight="1" x14ac:dyDescent="0.2">
      <c r="A132" s="426" t="s">
        <v>576</v>
      </c>
      <c r="B132" s="427" t="s">
        <v>577</v>
      </c>
      <c r="C132" s="428" t="s">
        <v>582</v>
      </c>
      <c r="D132" s="429" t="s">
        <v>583</v>
      </c>
      <c r="E132" s="430">
        <v>50113001</v>
      </c>
      <c r="F132" s="429" t="s">
        <v>403</v>
      </c>
      <c r="G132" s="428" t="s">
        <v>404</v>
      </c>
      <c r="H132" s="428">
        <v>100362</v>
      </c>
      <c r="I132" s="428">
        <v>362</v>
      </c>
      <c r="J132" s="428" t="s">
        <v>515</v>
      </c>
      <c r="K132" s="428" t="s">
        <v>516</v>
      </c>
      <c r="L132" s="431">
        <v>72.854285714285723</v>
      </c>
      <c r="M132" s="431">
        <v>7</v>
      </c>
      <c r="N132" s="432">
        <v>509.98</v>
      </c>
    </row>
    <row r="133" spans="1:14" ht="14.45" customHeight="1" x14ac:dyDescent="0.2">
      <c r="A133" s="426" t="s">
        <v>576</v>
      </c>
      <c r="B133" s="427" t="s">
        <v>577</v>
      </c>
      <c r="C133" s="428" t="s">
        <v>582</v>
      </c>
      <c r="D133" s="429" t="s">
        <v>583</v>
      </c>
      <c r="E133" s="430">
        <v>50113001</v>
      </c>
      <c r="F133" s="429" t="s">
        <v>403</v>
      </c>
      <c r="G133" s="428" t="s">
        <v>404</v>
      </c>
      <c r="H133" s="428">
        <v>202701</v>
      </c>
      <c r="I133" s="428">
        <v>202701</v>
      </c>
      <c r="J133" s="428" t="s">
        <v>592</v>
      </c>
      <c r="K133" s="428" t="s">
        <v>593</v>
      </c>
      <c r="L133" s="431">
        <v>149.06</v>
      </c>
      <c r="M133" s="431">
        <v>4</v>
      </c>
      <c r="N133" s="432">
        <v>596.24</v>
      </c>
    </row>
    <row r="134" spans="1:14" ht="14.45" customHeight="1" x14ac:dyDescent="0.2">
      <c r="A134" s="426" t="s">
        <v>576</v>
      </c>
      <c r="B134" s="427" t="s">
        <v>577</v>
      </c>
      <c r="C134" s="428" t="s">
        <v>582</v>
      </c>
      <c r="D134" s="429" t="s">
        <v>583</v>
      </c>
      <c r="E134" s="430">
        <v>50113001</v>
      </c>
      <c r="F134" s="429" t="s">
        <v>403</v>
      </c>
      <c r="G134" s="428" t="s">
        <v>450</v>
      </c>
      <c r="H134" s="428">
        <v>102954</v>
      </c>
      <c r="I134" s="428">
        <v>2954</v>
      </c>
      <c r="J134" s="428" t="s">
        <v>594</v>
      </c>
      <c r="K134" s="428" t="s">
        <v>595</v>
      </c>
      <c r="L134" s="431">
        <v>14.930000000000001</v>
      </c>
      <c r="M134" s="431">
        <v>3</v>
      </c>
      <c r="N134" s="432">
        <v>44.790000000000006</v>
      </c>
    </row>
    <row r="135" spans="1:14" ht="14.45" customHeight="1" x14ac:dyDescent="0.2">
      <c r="A135" s="426" t="s">
        <v>576</v>
      </c>
      <c r="B135" s="427" t="s">
        <v>577</v>
      </c>
      <c r="C135" s="428" t="s">
        <v>582</v>
      </c>
      <c r="D135" s="429" t="s">
        <v>583</v>
      </c>
      <c r="E135" s="430">
        <v>50113001</v>
      </c>
      <c r="F135" s="429" t="s">
        <v>403</v>
      </c>
      <c r="G135" s="428" t="s">
        <v>450</v>
      </c>
      <c r="H135" s="428">
        <v>115379</v>
      </c>
      <c r="I135" s="428">
        <v>15379</v>
      </c>
      <c r="J135" s="428" t="s">
        <v>594</v>
      </c>
      <c r="K135" s="428" t="s">
        <v>596</v>
      </c>
      <c r="L135" s="431">
        <v>54.19</v>
      </c>
      <c r="M135" s="431">
        <v>1</v>
      </c>
      <c r="N135" s="432">
        <v>54.19</v>
      </c>
    </row>
    <row r="136" spans="1:14" ht="14.45" customHeight="1" x14ac:dyDescent="0.2">
      <c r="A136" s="426" t="s">
        <v>576</v>
      </c>
      <c r="B136" s="427" t="s">
        <v>577</v>
      </c>
      <c r="C136" s="428" t="s">
        <v>582</v>
      </c>
      <c r="D136" s="429" t="s">
        <v>583</v>
      </c>
      <c r="E136" s="430">
        <v>50113001</v>
      </c>
      <c r="F136" s="429" t="s">
        <v>403</v>
      </c>
      <c r="G136" s="428" t="s">
        <v>450</v>
      </c>
      <c r="H136" s="428">
        <v>115378</v>
      </c>
      <c r="I136" s="428">
        <v>15378</v>
      </c>
      <c r="J136" s="428" t="s">
        <v>597</v>
      </c>
      <c r="K136" s="428" t="s">
        <v>598</v>
      </c>
      <c r="L136" s="431">
        <v>21.236666666666665</v>
      </c>
      <c r="M136" s="431">
        <v>6</v>
      </c>
      <c r="N136" s="432">
        <v>127.41999999999999</v>
      </c>
    </row>
    <row r="137" spans="1:14" ht="14.45" customHeight="1" x14ac:dyDescent="0.2">
      <c r="A137" s="426" t="s">
        <v>576</v>
      </c>
      <c r="B137" s="427" t="s">
        <v>577</v>
      </c>
      <c r="C137" s="428" t="s">
        <v>582</v>
      </c>
      <c r="D137" s="429" t="s">
        <v>583</v>
      </c>
      <c r="E137" s="430">
        <v>50113001</v>
      </c>
      <c r="F137" s="429" t="s">
        <v>403</v>
      </c>
      <c r="G137" s="428" t="s">
        <v>404</v>
      </c>
      <c r="H137" s="428">
        <v>201384</v>
      </c>
      <c r="I137" s="428">
        <v>201384</v>
      </c>
      <c r="J137" s="428" t="s">
        <v>599</v>
      </c>
      <c r="K137" s="428" t="s">
        <v>600</v>
      </c>
      <c r="L137" s="431">
        <v>1176.6000000000004</v>
      </c>
      <c r="M137" s="431">
        <v>2</v>
      </c>
      <c r="N137" s="432">
        <v>2353.2000000000007</v>
      </c>
    </row>
    <row r="138" spans="1:14" ht="14.45" customHeight="1" x14ac:dyDescent="0.2">
      <c r="A138" s="426" t="s">
        <v>576</v>
      </c>
      <c r="B138" s="427" t="s">
        <v>577</v>
      </c>
      <c r="C138" s="428" t="s">
        <v>582</v>
      </c>
      <c r="D138" s="429" t="s">
        <v>583</v>
      </c>
      <c r="E138" s="430">
        <v>50113001</v>
      </c>
      <c r="F138" s="429" t="s">
        <v>403</v>
      </c>
      <c r="G138" s="428" t="s">
        <v>404</v>
      </c>
      <c r="H138" s="428">
        <v>167547</v>
      </c>
      <c r="I138" s="428">
        <v>67547</v>
      </c>
      <c r="J138" s="428" t="s">
        <v>601</v>
      </c>
      <c r="K138" s="428" t="s">
        <v>602</v>
      </c>
      <c r="L138" s="431">
        <v>48.982499999999987</v>
      </c>
      <c r="M138" s="431">
        <v>4</v>
      </c>
      <c r="N138" s="432">
        <v>195.92999999999995</v>
      </c>
    </row>
    <row r="139" spans="1:14" ht="14.45" customHeight="1" x14ac:dyDescent="0.2">
      <c r="A139" s="426" t="s">
        <v>576</v>
      </c>
      <c r="B139" s="427" t="s">
        <v>577</v>
      </c>
      <c r="C139" s="428" t="s">
        <v>582</v>
      </c>
      <c r="D139" s="429" t="s">
        <v>583</v>
      </c>
      <c r="E139" s="430">
        <v>50113001</v>
      </c>
      <c r="F139" s="429" t="s">
        <v>403</v>
      </c>
      <c r="G139" s="428" t="s">
        <v>450</v>
      </c>
      <c r="H139" s="428">
        <v>127272</v>
      </c>
      <c r="I139" s="428">
        <v>127272</v>
      </c>
      <c r="J139" s="428" t="s">
        <v>603</v>
      </c>
      <c r="K139" s="428" t="s">
        <v>604</v>
      </c>
      <c r="L139" s="431">
        <v>48.539999999999985</v>
      </c>
      <c r="M139" s="431">
        <v>1</v>
      </c>
      <c r="N139" s="432">
        <v>48.539999999999985</v>
      </c>
    </row>
    <row r="140" spans="1:14" ht="14.45" customHeight="1" x14ac:dyDescent="0.2">
      <c r="A140" s="426" t="s">
        <v>576</v>
      </c>
      <c r="B140" s="427" t="s">
        <v>577</v>
      </c>
      <c r="C140" s="428" t="s">
        <v>582</v>
      </c>
      <c r="D140" s="429" t="s">
        <v>583</v>
      </c>
      <c r="E140" s="430">
        <v>50113001</v>
      </c>
      <c r="F140" s="429" t="s">
        <v>403</v>
      </c>
      <c r="G140" s="428" t="s">
        <v>450</v>
      </c>
      <c r="H140" s="428">
        <v>127263</v>
      </c>
      <c r="I140" s="428">
        <v>127263</v>
      </c>
      <c r="J140" s="428" t="s">
        <v>603</v>
      </c>
      <c r="K140" s="428" t="s">
        <v>605</v>
      </c>
      <c r="L140" s="431">
        <v>53.94</v>
      </c>
      <c r="M140" s="431">
        <v>5</v>
      </c>
      <c r="N140" s="432">
        <v>269.7</v>
      </c>
    </row>
    <row r="141" spans="1:14" ht="14.45" customHeight="1" x14ac:dyDescent="0.2">
      <c r="A141" s="426" t="s">
        <v>576</v>
      </c>
      <c r="B141" s="427" t="s">
        <v>577</v>
      </c>
      <c r="C141" s="428" t="s">
        <v>582</v>
      </c>
      <c r="D141" s="429" t="s">
        <v>583</v>
      </c>
      <c r="E141" s="430">
        <v>50113001</v>
      </c>
      <c r="F141" s="429" t="s">
        <v>403</v>
      </c>
      <c r="G141" s="428" t="s">
        <v>450</v>
      </c>
      <c r="H141" s="428">
        <v>849453</v>
      </c>
      <c r="I141" s="428">
        <v>163077</v>
      </c>
      <c r="J141" s="428" t="s">
        <v>606</v>
      </c>
      <c r="K141" s="428" t="s">
        <v>607</v>
      </c>
      <c r="L141" s="431">
        <v>15.52</v>
      </c>
      <c r="M141" s="431">
        <v>2</v>
      </c>
      <c r="N141" s="432">
        <v>31.04</v>
      </c>
    </row>
    <row r="142" spans="1:14" ht="14.45" customHeight="1" x14ac:dyDescent="0.2">
      <c r="A142" s="426" t="s">
        <v>576</v>
      </c>
      <c r="B142" s="427" t="s">
        <v>577</v>
      </c>
      <c r="C142" s="428" t="s">
        <v>582</v>
      </c>
      <c r="D142" s="429" t="s">
        <v>583</v>
      </c>
      <c r="E142" s="430">
        <v>50113001</v>
      </c>
      <c r="F142" s="429" t="s">
        <v>403</v>
      </c>
      <c r="G142" s="428" t="s">
        <v>450</v>
      </c>
      <c r="H142" s="428">
        <v>849444</v>
      </c>
      <c r="I142" s="428">
        <v>163085</v>
      </c>
      <c r="J142" s="428" t="s">
        <v>608</v>
      </c>
      <c r="K142" s="428" t="s">
        <v>609</v>
      </c>
      <c r="L142" s="431">
        <v>23.22</v>
      </c>
      <c r="M142" s="431">
        <v>2</v>
      </c>
      <c r="N142" s="432">
        <v>46.44</v>
      </c>
    </row>
    <row r="143" spans="1:14" ht="14.45" customHeight="1" x14ac:dyDescent="0.2">
      <c r="A143" s="426" t="s">
        <v>576</v>
      </c>
      <c r="B143" s="427" t="s">
        <v>577</v>
      </c>
      <c r="C143" s="428" t="s">
        <v>582</v>
      </c>
      <c r="D143" s="429" t="s">
        <v>583</v>
      </c>
      <c r="E143" s="430">
        <v>50113001</v>
      </c>
      <c r="F143" s="429" t="s">
        <v>403</v>
      </c>
      <c r="G143" s="428" t="s">
        <v>404</v>
      </c>
      <c r="H143" s="428">
        <v>194916</v>
      </c>
      <c r="I143" s="428">
        <v>94916</v>
      </c>
      <c r="J143" s="428" t="s">
        <v>610</v>
      </c>
      <c r="K143" s="428" t="s">
        <v>611</v>
      </c>
      <c r="L143" s="431">
        <v>84.494615384615386</v>
      </c>
      <c r="M143" s="431">
        <v>13</v>
      </c>
      <c r="N143" s="432">
        <v>1098.43</v>
      </c>
    </row>
    <row r="144" spans="1:14" ht="14.45" customHeight="1" x14ac:dyDescent="0.2">
      <c r="A144" s="426" t="s">
        <v>576</v>
      </c>
      <c r="B144" s="427" t="s">
        <v>577</v>
      </c>
      <c r="C144" s="428" t="s">
        <v>582</v>
      </c>
      <c r="D144" s="429" t="s">
        <v>583</v>
      </c>
      <c r="E144" s="430">
        <v>50113001</v>
      </c>
      <c r="F144" s="429" t="s">
        <v>403</v>
      </c>
      <c r="G144" s="428" t="s">
        <v>404</v>
      </c>
      <c r="H144" s="428">
        <v>194920</v>
      </c>
      <c r="I144" s="428">
        <v>94920</v>
      </c>
      <c r="J144" s="428" t="s">
        <v>612</v>
      </c>
      <c r="K144" s="428" t="s">
        <v>613</v>
      </c>
      <c r="L144" s="431">
        <v>74.20578947368422</v>
      </c>
      <c r="M144" s="431">
        <v>38</v>
      </c>
      <c r="N144" s="432">
        <v>2819.8200000000006</v>
      </c>
    </row>
    <row r="145" spans="1:14" ht="14.45" customHeight="1" x14ac:dyDescent="0.2">
      <c r="A145" s="426" t="s">
        <v>576</v>
      </c>
      <c r="B145" s="427" t="s">
        <v>577</v>
      </c>
      <c r="C145" s="428" t="s">
        <v>582</v>
      </c>
      <c r="D145" s="429" t="s">
        <v>583</v>
      </c>
      <c r="E145" s="430">
        <v>50113001</v>
      </c>
      <c r="F145" s="429" t="s">
        <v>403</v>
      </c>
      <c r="G145" s="428" t="s">
        <v>404</v>
      </c>
      <c r="H145" s="428">
        <v>194919</v>
      </c>
      <c r="I145" s="428">
        <v>94919</v>
      </c>
      <c r="J145" s="428" t="s">
        <v>612</v>
      </c>
      <c r="K145" s="428" t="s">
        <v>614</v>
      </c>
      <c r="L145" s="431">
        <v>51.520000000000017</v>
      </c>
      <c r="M145" s="431">
        <v>7</v>
      </c>
      <c r="N145" s="432">
        <v>360.6400000000001</v>
      </c>
    </row>
    <row r="146" spans="1:14" ht="14.45" customHeight="1" x14ac:dyDescent="0.2">
      <c r="A146" s="426" t="s">
        <v>576</v>
      </c>
      <c r="B146" s="427" t="s">
        <v>577</v>
      </c>
      <c r="C146" s="428" t="s">
        <v>582</v>
      </c>
      <c r="D146" s="429" t="s">
        <v>583</v>
      </c>
      <c r="E146" s="430">
        <v>50113001</v>
      </c>
      <c r="F146" s="429" t="s">
        <v>403</v>
      </c>
      <c r="G146" s="428" t="s">
        <v>404</v>
      </c>
      <c r="H146" s="428">
        <v>223855</v>
      </c>
      <c r="I146" s="428">
        <v>223855</v>
      </c>
      <c r="J146" s="428" t="s">
        <v>615</v>
      </c>
      <c r="K146" s="428" t="s">
        <v>616</v>
      </c>
      <c r="L146" s="431">
        <v>150.75</v>
      </c>
      <c r="M146" s="431">
        <v>88</v>
      </c>
      <c r="N146" s="432">
        <v>13266</v>
      </c>
    </row>
    <row r="147" spans="1:14" ht="14.45" customHeight="1" x14ac:dyDescent="0.2">
      <c r="A147" s="426" t="s">
        <v>576</v>
      </c>
      <c r="B147" s="427" t="s">
        <v>577</v>
      </c>
      <c r="C147" s="428" t="s">
        <v>582</v>
      </c>
      <c r="D147" s="429" t="s">
        <v>583</v>
      </c>
      <c r="E147" s="430">
        <v>50113001</v>
      </c>
      <c r="F147" s="429" t="s">
        <v>403</v>
      </c>
      <c r="G147" s="428" t="s">
        <v>404</v>
      </c>
      <c r="H147" s="428">
        <v>246096</v>
      </c>
      <c r="I147" s="428">
        <v>246096</v>
      </c>
      <c r="J147" s="428" t="s">
        <v>617</v>
      </c>
      <c r="K147" s="428" t="s">
        <v>447</v>
      </c>
      <c r="L147" s="431">
        <v>322.31285714285718</v>
      </c>
      <c r="M147" s="431">
        <v>35</v>
      </c>
      <c r="N147" s="432">
        <v>11280.95</v>
      </c>
    </row>
    <row r="148" spans="1:14" ht="14.45" customHeight="1" x14ac:dyDescent="0.2">
      <c r="A148" s="426" t="s">
        <v>576</v>
      </c>
      <c r="B148" s="427" t="s">
        <v>577</v>
      </c>
      <c r="C148" s="428" t="s">
        <v>582</v>
      </c>
      <c r="D148" s="429" t="s">
        <v>583</v>
      </c>
      <c r="E148" s="430">
        <v>50113001</v>
      </c>
      <c r="F148" s="429" t="s">
        <v>403</v>
      </c>
      <c r="G148" s="428" t="s">
        <v>404</v>
      </c>
      <c r="H148" s="428">
        <v>845369</v>
      </c>
      <c r="I148" s="428">
        <v>107987</v>
      </c>
      <c r="J148" s="428" t="s">
        <v>618</v>
      </c>
      <c r="K148" s="428" t="s">
        <v>619</v>
      </c>
      <c r="L148" s="431">
        <v>123.39</v>
      </c>
      <c r="M148" s="431">
        <v>2</v>
      </c>
      <c r="N148" s="432">
        <v>246.78</v>
      </c>
    </row>
    <row r="149" spans="1:14" ht="14.45" customHeight="1" x14ac:dyDescent="0.2">
      <c r="A149" s="426" t="s">
        <v>576</v>
      </c>
      <c r="B149" s="427" t="s">
        <v>577</v>
      </c>
      <c r="C149" s="428" t="s">
        <v>582</v>
      </c>
      <c r="D149" s="429" t="s">
        <v>583</v>
      </c>
      <c r="E149" s="430">
        <v>50113001</v>
      </c>
      <c r="F149" s="429" t="s">
        <v>403</v>
      </c>
      <c r="G149" s="428" t="s">
        <v>404</v>
      </c>
      <c r="H149" s="428">
        <v>187680</v>
      </c>
      <c r="I149" s="428">
        <v>87680</v>
      </c>
      <c r="J149" s="428" t="s">
        <v>620</v>
      </c>
      <c r="K149" s="428" t="s">
        <v>621</v>
      </c>
      <c r="L149" s="431">
        <v>37.129999656255244</v>
      </c>
      <c r="M149" s="431">
        <v>4</v>
      </c>
      <c r="N149" s="432">
        <v>148.51999862502097</v>
      </c>
    </row>
    <row r="150" spans="1:14" ht="14.45" customHeight="1" x14ac:dyDescent="0.2">
      <c r="A150" s="426" t="s">
        <v>576</v>
      </c>
      <c r="B150" s="427" t="s">
        <v>577</v>
      </c>
      <c r="C150" s="428" t="s">
        <v>582</v>
      </c>
      <c r="D150" s="429" t="s">
        <v>583</v>
      </c>
      <c r="E150" s="430">
        <v>50113001</v>
      </c>
      <c r="F150" s="429" t="s">
        <v>403</v>
      </c>
      <c r="G150" s="428" t="s">
        <v>404</v>
      </c>
      <c r="H150" s="428">
        <v>235897</v>
      </c>
      <c r="I150" s="428">
        <v>235897</v>
      </c>
      <c r="J150" s="428" t="s">
        <v>620</v>
      </c>
      <c r="K150" s="428" t="s">
        <v>622</v>
      </c>
      <c r="L150" s="431">
        <v>72.895713752756222</v>
      </c>
      <c r="M150" s="431">
        <v>28</v>
      </c>
      <c r="N150" s="432">
        <v>2041.0799850771741</v>
      </c>
    </row>
    <row r="151" spans="1:14" ht="14.45" customHeight="1" x14ac:dyDescent="0.2">
      <c r="A151" s="426" t="s">
        <v>576</v>
      </c>
      <c r="B151" s="427" t="s">
        <v>577</v>
      </c>
      <c r="C151" s="428" t="s">
        <v>582</v>
      </c>
      <c r="D151" s="429" t="s">
        <v>583</v>
      </c>
      <c r="E151" s="430">
        <v>50113001</v>
      </c>
      <c r="F151" s="429" t="s">
        <v>403</v>
      </c>
      <c r="G151" s="428" t="s">
        <v>404</v>
      </c>
      <c r="H151" s="428">
        <v>207931</v>
      </c>
      <c r="I151" s="428">
        <v>207931</v>
      </c>
      <c r="J151" s="428" t="s">
        <v>623</v>
      </c>
      <c r="K151" s="428" t="s">
        <v>624</v>
      </c>
      <c r="L151" s="431">
        <v>33.82375063940637</v>
      </c>
      <c r="M151" s="431">
        <v>16</v>
      </c>
      <c r="N151" s="432">
        <v>541.18001023050192</v>
      </c>
    </row>
    <row r="152" spans="1:14" ht="14.45" customHeight="1" x14ac:dyDescent="0.2">
      <c r="A152" s="426" t="s">
        <v>576</v>
      </c>
      <c r="B152" s="427" t="s">
        <v>577</v>
      </c>
      <c r="C152" s="428" t="s">
        <v>582</v>
      </c>
      <c r="D152" s="429" t="s">
        <v>583</v>
      </c>
      <c r="E152" s="430">
        <v>50113001</v>
      </c>
      <c r="F152" s="429" t="s">
        <v>403</v>
      </c>
      <c r="G152" s="428" t="s">
        <v>404</v>
      </c>
      <c r="H152" s="428">
        <v>196610</v>
      </c>
      <c r="I152" s="428">
        <v>96610</v>
      </c>
      <c r="J152" s="428" t="s">
        <v>625</v>
      </c>
      <c r="K152" s="428" t="s">
        <v>626</v>
      </c>
      <c r="L152" s="431">
        <v>51.739999999999995</v>
      </c>
      <c r="M152" s="431">
        <v>1</v>
      </c>
      <c r="N152" s="432">
        <v>51.739999999999995</v>
      </c>
    </row>
    <row r="153" spans="1:14" ht="14.45" customHeight="1" x14ac:dyDescent="0.2">
      <c r="A153" s="426" t="s">
        <v>576</v>
      </c>
      <c r="B153" s="427" t="s">
        <v>577</v>
      </c>
      <c r="C153" s="428" t="s">
        <v>582</v>
      </c>
      <c r="D153" s="429" t="s">
        <v>583</v>
      </c>
      <c r="E153" s="430">
        <v>50113001</v>
      </c>
      <c r="F153" s="429" t="s">
        <v>403</v>
      </c>
      <c r="G153" s="428" t="s">
        <v>404</v>
      </c>
      <c r="H153" s="428">
        <v>173314</v>
      </c>
      <c r="I153" s="428">
        <v>173314</v>
      </c>
      <c r="J153" s="428" t="s">
        <v>415</v>
      </c>
      <c r="K153" s="428" t="s">
        <v>416</v>
      </c>
      <c r="L153" s="431">
        <v>207.56999999999985</v>
      </c>
      <c r="M153" s="431">
        <v>71</v>
      </c>
      <c r="N153" s="432">
        <v>14737.46999999999</v>
      </c>
    </row>
    <row r="154" spans="1:14" ht="14.45" customHeight="1" x14ac:dyDescent="0.2">
      <c r="A154" s="426" t="s">
        <v>576</v>
      </c>
      <c r="B154" s="427" t="s">
        <v>577</v>
      </c>
      <c r="C154" s="428" t="s">
        <v>582</v>
      </c>
      <c r="D154" s="429" t="s">
        <v>583</v>
      </c>
      <c r="E154" s="430">
        <v>50113001</v>
      </c>
      <c r="F154" s="429" t="s">
        <v>403</v>
      </c>
      <c r="G154" s="428" t="s">
        <v>404</v>
      </c>
      <c r="H154" s="428">
        <v>173316</v>
      </c>
      <c r="I154" s="428">
        <v>173316</v>
      </c>
      <c r="J154" s="428" t="s">
        <v>627</v>
      </c>
      <c r="K154" s="428" t="s">
        <v>628</v>
      </c>
      <c r="L154" s="431">
        <v>503.69000000000005</v>
      </c>
      <c r="M154" s="431">
        <v>2</v>
      </c>
      <c r="N154" s="432">
        <v>1007.3800000000001</v>
      </c>
    </row>
    <row r="155" spans="1:14" ht="14.45" customHeight="1" x14ac:dyDescent="0.2">
      <c r="A155" s="426" t="s">
        <v>576</v>
      </c>
      <c r="B155" s="427" t="s">
        <v>577</v>
      </c>
      <c r="C155" s="428" t="s">
        <v>582</v>
      </c>
      <c r="D155" s="429" t="s">
        <v>583</v>
      </c>
      <c r="E155" s="430">
        <v>50113001</v>
      </c>
      <c r="F155" s="429" t="s">
        <v>403</v>
      </c>
      <c r="G155" s="428" t="s">
        <v>404</v>
      </c>
      <c r="H155" s="428">
        <v>173319</v>
      </c>
      <c r="I155" s="428">
        <v>173319</v>
      </c>
      <c r="J155" s="428" t="s">
        <v>629</v>
      </c>
      <c r="K155" s="428" t="s">
        <v>630</v>
      </c>
      <c r="L155" s="431">
        <v>419.53999999999996</v>
      </c>
      <c r="M155" s="431">
        <v>0.1</v>
      </c>
      <c r="N155" s="432">
        <v>41.954000000000001</v>
      </c>
    </row>
    <row r="156" spans="1:14" ht="14.45" customHeight="1" x14ac:dyDescent="0.2">
      <c r="A156" s="426" t="s">
        <v>576</v>
      </c>
      <c r="B156" s="427" t="s">
        <v>577</v>
      </c>
      <c r="C156" s="428" t="s">
        <v>582</v>
      </c>
      <c r="D156" s="429" t="s">
        <v>583</v>
      </c>
      <c r="E156" s="430">
        <v>50113001</v>
      </c>
      <c r="F156" s="429" t="s">
        <v>403</v>
      </c>
      <c r="G156" s="428" t="s">
        <v>404</v>
      </c>
      <c r="H156" s="428">
        <v>187822</v>
      </c>
      <c r="I156" s="428">
        <v>87822</v>
      </c>
      <c r="J156" s="428" t="s">
        <v>631</v>
      </c>
      <c r="K156" s="428" t="s">
        <v>632</v>
      </c>
      <c r="L156" s="431">
        <v>1322.32</v>
      </c>
      <c r="M156" s="431">
        <v>1</v>
      </c>
      <c r="N156" s="432">
        <v>1322.32</v>
      </c>
    </row>
    <row r="157" spans="1:14" ht="14.45" customHeight="1" x14ac:dyDescent="0.2">
      <c r="A157" s="426" t="s">
        <v>576</v>
      </c>
      <c r="B157" s="427" t="s">
        <v>577</v>
      </c>
      <c r="C157" s="428" t="s">
        <v>582</v>
      </c>
      <c r="D157" s="429" t="s">
        <v>583</v>
      </c>
      <c r="E157" s="430">
        <v>50113001</v>
      </c>
      <c r="F157" s="429" t="s">
        <v>403</v>
      </c>
      <c r="G157" s="428" t="s">
        <v>404</v>
      </c>
      <c r="H157" s="428">
        <v>243864</v>
      </c>
      <c r="I157" s="428">
        <v>243864</v>
      </c>
      <c r="J157" s="428" t="s">
        <v>633</v>
      </c>
      <c r="K157" s="428" t="s">
        <v>591</v>
      </c>
      <c r="L157" s="431">
        <v>72.22</v>
      </c>
      <c r="M157" s="431">
        <v>1</v>
      </c>
      <c r="N157" s="432">
        <v>72.22</v>
      </c>
    </row>
    <row r="158" spans="1:14" ht="14.45" customHeight="1" x14ac:dyDescent="0.2">
      <c r="A158" s="426" t="s">
        <v>576</v>
      </c>
      <c r="B158" s="427" t="s">
        <v>577</v>
      </c>
      <c r="C158" s="428" t="s">
        <v>582</v>
      </c>
      <c r="D158" s="429" t="s">
        <v>583</v>
      </c>
      <c r="E158" s="430">
        <v>50113001</v>
      </c>
      <c r="F158" s="429" t="s">
        <v>403</v>
      </c>
      <c r="G158" s="428" t="s">
        <v>404</v>
      </c>
      <c r="H158" s="428">
        <v>192351</v>
      </c>
      <c r="I158" s="428">
        <v>92351</v>
      </c>
      <c r="J158" s="428" t="s">
        <v>634</v>
      </c>
      <c r="K158" s="428" t="s">
        <v>635</v>
      </c>
      <c r="L158" s="431">
        <v>86.219999999999985</v>
      </c>
      <c r="M158" s="431">
        <v>3</v>
      </c>
      <c r="N158" s="432">
        <v>258.65999999999997</v>
      </c>
    </row>
    <row r="159" spans="1:14" ht="14.45" customHeight="1" x14ac:dyDescent="0.2">
      <c r="A159" s="426" t="s">
        <v>576</v>
      </c>
      <c r="B159" s="427" t="s">
        <v>577</v>
      </c>
      <c r="C159" s="428" t="s">
        <v>582</v>
      </c>
      <c r="D159" s="429" t="s">
        <v>583</v>
      </c>
      <c r="E159" s="430">
        <v>50113001</v>
      </c>
      <c r="F159" s="429" t="s">
        <v>403</v>
      </c>
      <c r="G159" s="428" t="s">
        <v>404</v>
      </c>
      <c r="H159" s="428">
        <v>112895</v>
      </c>
      <c r="I159" s="428">
        <v>12895</v>
      </c>
      <c r="J159" s="428" t="s">
        <v>636</v>
      </c>
      <c r="K159" s="428" t="s">
        <v>637</v>
      </c>
      <c r="L159" s="431">
        <v>106.46</v>
      </c>
      <c r="M159" s="431">
        <v>1</v>
      </c>
      <c r="N159" s="432">
        <v>106.46</v>
      </c>
    </row>
    <row r="160" spans="1:14" ht="14.45" customHeight="1" x14ac:dyDescent="0.2">
      <c r="A160" s="426" t="s">
        <v>576</v>
      </c>
      <c r="B160" s="427" t="s">
        <v>577</v>
      </c>
      <c r="C160" s="428" t="s">
        <v>582</v>
      </c>
      <c r="D160" s="429" t="s">
        <v>583</v>
      </c>
      <c r="E160" s="430">
        <v>50113001</v>
      </c>
      <c r="F160" s="429" t="s">
        <v>403</v>
      </c>
      <c r="G160" s="428" t="s">
        <v>404</v>
      </c>
      <c r="H160" s="428">
        <v>140274</v>
      </c>
      <c r="I160" s="428">
        <v>40274</v>
      </c>
      <c r="J160" s="428" t="s">
        <v>638</v>
      </c>
      <c r="K160" s="428" t="s">
        <v>639</v>
      </c>
      <c r="L160" s="431">
        <v>87.470000000000013</v>
      </c>
      <c r="M160" s="431">
        <v>1</v>
      </c>
      <c r="N160" s="432">
        <v>87.470000000000013</v>
      </c>
    </row>
    <row r="161" spans="1:14" ht="14.45" customHeight="1" x14ac:dyDescent="0.2">
      <c r="A161" s="426" t="s">
        <v>576</v>
      </c>
      <c r="B161" s="427" t="s">
        <v>577</v>
      </c>
      <c r="C161" s="428" t="s">
        <v>582</v>
      </c>
      <c r="D161" s="429" t="s">
        <v>583</v>
      </c>
      <c r="E161" s="430">
        <v>50113001</v>
      </c>
      <c r="F161" s="429" t="s">
        <v>403</v>
      </c>
      <c r="G161" s="428" t="s">
        <v>404</v>
      </c>
      <c r="H161" s="428">
        <v>237886</v>
      </c>
      <c r="I161" s="428">
        <v>237886</v>
      </c>
      <c r="J161" s="428" t="s">
        <v>640</v>
      </c>
      <c r="K161" s="428" t="s">
        <v>641</v>
      </c>
      <c r="L161" s="431">
        <v>82.970000000000013</v>
      </c>
      <c r="M161" s="431">
        <v>1</v>
      </c>
      <c r="N161" s="432">
        <v>82.970000000000013</v>
      </c>
    </row>
    <row r="162" spans="1:14" ht="14.45" customHeight="1" x14ac:dyDescent="0.2">
      <c r="A162" s="426" t="s">
        <v>576</v>
      </c>
      <c r="B162" s="427" t="s">
        <v>577</v>
      </c>
      <c r="C162" s="428" t="s">
        <v>582</v>
      </c>
      <c r="D162" s="429" t="s">
        <v>583</v>
      </c>
      <c r="E162" s="430">
        <v>50113001</v>
      </c>
      <c r="F162" s="429" t="s">
        <v>403</v>
      </c>
      <c r="G162" s="428" t="s">
        <v>404</v>
      </c>
      <c r="H162" s="428">
        <v>237830</v>
      </c>
      <c r="I162" s="428">
        <v>237830</v>
      </c>
      <c r="J162" s="428" t="s">
        <v>642</v>
      </c>
      <c r="K162" s="428" t="s">
        <v>643</v>
      </c>
      <c r="L162" s="431">
        <v>118.86000000000003</v>
      </c>
      <c r="M162" s="431">
        <v>1</v>
      </c>
      <c r="N162" s="432">
        <v>118.86000000000003</v>
      </c>
    </row>
    <row r="163" spans="1:14" ht="14.45" customHeight="1" x14ac:dyDescent="0.2">
      <c r="A163" s="426" t="s">
        <v>576</v>
      </c>
      <c r="B163" s="427" t="s">
        <v>577</v>
      </c>
      <c r="C163" s="428" t="s">
        <v>582</v>
      </c>
      <c r="D163" s="429" t="s">
        <v>583</v>
      </c>
      <c r="E163" s="430">
        <v>50113001</v>
      </c>
      <c r="F163" s="429" t="s">
        <v>403</v>
      </c>
      <c r="G163" s="428" t="s">
        <v>404</v>
      </c>
      <c r="H163" s="428">
        <v>176496</v>
      </c>
      <c r="I163" s="428">
        <v>76496</v>
      </c>
      <c r="J163" s="428" t="s">
        <v>644</v>
      </c>
      <c r="K163" s="428" t="s">
        <v>645</v>
      </c>
      <c r="L163" s="431">
        <v>125.43</v>
      </c>
      <c r="M163" s="431">
        <v>2</v>
      </c>
      <c r="N163" s="432">
        <v>250.86</v>
      </c>
    </row>
    <row r="164" spans="1:14" ht="14.45" customHeight="1" x14ac:dyDescent="0.2">
      <c r="A164" s="426" t="s">
        <v>576</v>
      </c>
      <c r="B164" s="427" t="s">
        <v>577</v>
      </c>
      <c r="C164" s="428" t="s">
        <v>582</v>
      </c>
      <c r="D164" s="429" t="s">
        <v>583</v>
      </c>
      <c r="E164" s="430">
        <v>50113001</v>
      </c>
      <c r="F164" s="429" t="s">
        <v>403</v>
      </c>
      <c r="G164" s="428" t="s">
        <v>404</v>
      </c>
      <c r="H164" s="428">
        <v>102679</v>
      </c>
      <c r="I164" s="428">
        <v>2679</v>
      </c>
      <c r="J164" s="428" t="s">
        <v>646</v>
      </c>
      <c r="K164" s="428" t="s">
        <v>647</v>
      </c>
      <c r="L164" s="431">
        <v>164.48000000000002</v>
      </c>
      <c r="M164" s="431">
        <v>4</v>
      </c>
      <c r="N164" s="432">
        <v>657.92000000000007</v>
      </c>
    </row>
    <row r="165" spans="1:14" ht="14.45" customHeight="1" x14ac:dyDescent="0.2">
      <c r="A165" s="426" t="s">
        <v>576</v>
      </c>
      <c r="B165" s="427" t="s">
        <v>577</v>
      </c>
      <c r="C165" s="428" t="s">
        <v>582</v>
      </c>
      <c r="D165" s="429" t="s">
        <v>583</v>
      </c>
      <c r="E165" s="430">
        <v>50113001</v>
      </c>
      <c r="F165" s="429" t="s">
        <v>403</v>
      </c>
      <c r="G165" s="428" t="s">
        <v>450</v>
      </c>
      <c r="H165" s="428">
        <v>231703</v>
      </c>
      <c r="I165" s="428">
        <v>231703</v>
      </c>
      <c r="J165" s="428" t="s">
        <v>648</v>
      </c>
      <c r="K165" s="428" t="s">
        <v>649</v>
      </c>
      <c r="L165" s="431">
        <v>88.34</v>
      </c>
      <c r="M165" s="431">
        <v>7</v>
      </c>
      <c r="N165" s="432">
        <v>618.38</v>
      </c>
    </row>
    <row r="166" spans="1:14" ht="14.45" customHeight="1" x14ac:dyDescent="0.2">
      <c r="A166" s="426" t="s">
        <v>576</v>
      </c>
      <c r="B166" s="427" t="s">
        <v>577</v>
      </c>
      <c r="C166" s="428" t="s">
        <v>582</v>
      </c>
      <c r="D166" s="429" t="s">
        <v>583</v>
      </c>
      <c r="E166" s="430">
        <v>50113001</v>
      </c>
      <c r="F166" s="429" t="s">
        <v>403</v>
      </c>
      <c r="G166" s="428" t="s">
        <v>450</v>
      </c>
      <c r="H166" s="428">
        <v>231688</v>
      </c>
      <c r="I166" s="428">
        <v>231688</v>
      </c>
      <c r="J166" s="428" t="s">
        <v>650</v>
      </c>
      <c r="K166" s="428" t="s">
        <v>651</v>
      </c>
      <c r="L166" s="431">
        <v>97.359999999999943</v>
      </c>
      <c r="M166" s="431">
        <v>1</v>
      </c>
      <c r="N166" s="432">
        <v>97.359999999999943</v>
      </c>
    </row>
    <row r="167" spans="1:14" ht="14.45" customHeight="1" x14ac:dyDescent="0.2">
      <c r="A167" s="426" t="s">
        <v>576</v>
      </c>
      <c r="B167" s="427" t="s">
        <v>577</v>
      </c>
      <c r="C167" s="428" t="s">
        <v>582</v>
      </c>
      <c r="D167" s="429" t="s">
        <v>583</v>
      </c>
      <c r="E167" s="430">
        <v>50113001</v>
      </c>
      <c r="F167" s="429" t="s">
        <v>403</v>
      </c>
      <c r="G167" s="428" t="s">
        <v>450</v>
      </c>
      <c r="H167" s="428">
        <v>231692</v>
      </c>
      <c r="I167" s="428">
        <v>231692</v>
      </c>
      <c r="J167" s="428" t="s">
        <v>652</v>
      </c>
      <c r="K167" s="428" t="s">
        <v>653</v>
      </c>
      <c r="L167" s="431">
        <v>125.97999999999998</v>
      </c>
      <c r="M167" s="431">
        <v>1</v>
      </c>
      <c r="N167" s="432">
        <v>125.97999999999998</v>
      </c>
    </row>
    <row r="168" spans="1:14" ht="14.45" customHeight="1" x14ac:dyDescent="0.2">
      <c r="A168" s="426" t="s">
        <v>576</v>
      </c>
      <c r="B168" s="427" t="s">
        <v>577</v>
      </c>
      <c r="C168" s="428" t="s">
        <v>582</v>
      </c>
      <c r="D168" s="429" t="s">
        <v>583</v>
      </c>
      <c r="E168" s="430">
        <v>50113001</v>
      </c>
      <c r="F168" s="429" t="s">
        <v>403</v>
      </c>
      <c r="G168" s="428" t="s">
        <v>450</v>
      </c>
      <c r="H168" s="428">
        <v>231702</v>
      </c>
      <c r="I168" s="428">
        <v>231702</v>
      </c>
      <c r="J168" s="428" t="s">
        <v>652</v>
      </c>
      <c r="K168" s="428" t="s">
        <v>654</v>
      </c>
      <c r="L168" s="431">
        <v>249.59000000000006</v>
      </c>
      <c r="M168" s="431">
        <v>5</v>
      </c>
      <c r="N168" s="432">
        <v>1247.9500000000003</v>
      </c>
    </row>
    <row r="169" spans="1:14" ht="14.45" customHeight="1" x14ac:dyDescent="0.2">
      <c r="A169" s="426" t="s">
        <v>576</v>
      </c>
      <c r="B169" s="427" t="s">
        <v>577</v>
      </c>
      <c r="C169" s="428" t="s">
        <v>582</v>
      </c>
      <c r="D169" s="429" t="s">
        <v>583</v>
      </c>
      <c r="E169" s="430">
        <v>50113001</v>
      </c>
      <c r="F169" s="429" t="s">
        <v>403</v>
      </c>
      <c r="G169" s="428" t="s">
        <v>450</v>
      </c>
      <c r="H169" s="428">
        <v>231696</v>
      </c>
      <c r="I169" s="428">
        <v>231696</v>
      </c>
      <c r="J169" s="428" t="s">
        <v>652</v>
      </c>
      <c r="K169" s="428" t="s">
        <v>655</v>
      </c>
      <c r="L169" s="431">
        <v>207.22999999999993</v>
      </c>
      <c r="M169" s="431">
        <v>5</v>
      </c>
      <c r="N169" s="432">
        <v>1036.1499999999996</v>
      </c>
    </row>
    <row r="170" spans="1:14" ht="14.45" customHeight="1" x14ac:dyDescent="0.2">
      <c r="A170" s="426" t="s">
        <v>576</v>
      </c>
      <c r="B170" s="427" t="s">
        <v>577</v>
      </c>
      <c r="C170" s="428" t="s">
        <v>582</v>
      </c>
      <c r="D170" s="429" t="s">
        <v>583</v>
      </c>
      <c r="E170" s="430">
        <v>50113001</v>
      </c>
      <c r="F170" s="429" t="s">
        <v>403</v>
      </c>
      <c r="G170" s="428" t="s">
        <v>450</v>
      </c>
      <c r="H170" s="428">
        <v>231691</v>
      </c>
      <c r="I170" s="428">
        <v>231691</v>
      </c>
      <c r="J170" s="428" t="s">
        <v>656</v>
      </c>
      <c r="K170" s="428" t="s">
        <v>657</v>
      </c>
      <c r="L170" s="431">
        <v>101.63999999999999</v>
      </c>
      <c r="M170" s="431">
        <v>1</v>
      </c>
      <c r="N170" s="432">
        <v>101.63999999999999</v>
      </c>
    </row>
    <row r="171" spans="1:14" ht="14.45" customHeight="1" x14ac:dyDescent="0.2">
      <c r="A171" s="426" t="s">
        <v>576</v>
      </c>
      <c r="B171" s="427" t="s">
        <v>577</v>
      </c>
      <c r="C171" s="428" t="s">
        <v>582</v>
      </c>
      <c r="D171" s="429" t="s">
        <v>583</v>
      </c>
      <c r="E171" s="430">
        <v>50113001</v>
      </c>
      <c r="F171" s="429" t="s">
        <v>403</v>
      </c>
      <c r="G171" s="428" t="s">
        <v>450</v>
      </c>
      <c r="H171" s="428">
        <v>229646</v>
      </c>
      <c r="I171" s="428">
        <v>229646</v>
      </c>
      <c r="J171" s="428" t="s">
        <v>658</v>
      </c>
      <c r="K171" s="428" t="s">
        <v>659</v>
      </c>
      <c r="L171" s="431">
        <v>77.099999999999966</v>
      </c>
      <c r="M171" s="431">
        <v>1</v>
      </c>
      <c r="N171" s="432">
        <v>77.099999999999966</v>
      </c>
    </row>
    <row r="172" spans="1:14" ht="14.45" customHeight="1" x14ac:dyDescent="0.2">
      <c r="A172" s="426" t="s">
        <v>576</v>
      </c>
      <c r="B172" s="427" t="s">
        <v>577</v>
      </c>
      <c r="C172" s="428" t="s">
        <v>582</v>
      </c>
      <c r="D172" s="429" t="s">
        <v>583</v>
      </c>
      <c r="E172" s="430">
        <v>50113001</v>
      </c>
      <c r="F172" s="429" t="s">
        <v>403</v>
      </c>
      <c r="G172" s="428" t="s">
        <v>450</v>
      </c>
      <c r="H172" s="428">
        <v>188616</v>
      </c>
      <c r="I172" s="428">
        <v>188616</v>
      </c>
      <c r="J172" s="428" t="s">
        <v>660</v>
      </c>
      <c r="K172" s="428" t="s">
        <v>661</v>
      </c>
      <c r="L172" s="431">
        <v>174.23000000000002</v>
      </c>
      <c r="M172" s="431">
        <v>2</v>
      </c>
      <c r="N172" s="432">
        <v>348.46000000000004</v>
      </c>
    </row>
    <row r="173" spans="1:14" ht="14.45" customHeight="1" x14ac:dyDescent="0.2">
      <c r="A173" s="426" t="s">
        <v>576</v>
      </c>
      <c r="B173" s="427" t="s">
        <v>577</v>
      </c>
      <c r="C173" s="428" t="s">
        <v>582</v>
      </c>
      <c r="D173" s="429" t="s">
        <v>583</v>
      </c>
      <c r="E173" s="430">
        <v>50113001</v>
      </c>
      <c r="F173" s="429" t="s">
        <v>403</v>
      </c>
      <c r="G173" s="428" t="s">
        <v>404</v>
      </c>
      <c r="H173" s="428">
        <v>991568</v>
      </c>
      <c r="I173" s="428">
        <v>0</v>
      </c>
      <c r="J173" s="428" t="s">
        <v>662</v>
      </c>
      <c r="K173" s="428" t="s">
        <v>235</v>
      </c>
      <c r="L173" s="431">
        <v>242.81999999999996</v>
      </c>
      <c r="M173" s="431">
        <v>3</v>
      </c>
      <c r="N173" s="432">
        <v>728.45999999999992</v>
      </c>
    </row>
    <row r="174" spans="1:14" ht="14.45" customHeight="1" x14ac:dyDescent="0.2">
      <c r="A174" s="426" t="s">
        <v>576</v>
      </c>
      <c r="B174" s="427" t="s">
        <v>577</v>
      </c>
      <c r="C174" s="428" t="s">
        <v>582</v>
      </c>
      <c r="D174" s="429" t="s">
        <v>583</v>
      </c>
      <c r="E174" s="430">
        <v>50113001</v>
      </c>
      <c r="F174" s="429" t="s">
        <v>403</v>
      </c>
      <c r="G174" s="428" t="s">
        <v>404</v>
      </c>
      <c r="H174" s="428">
        <v>993603</v>
      </c>
      <c r="I174" s="428">
        <v>0</v>
      </c>
      <c r="J174" s="428" t="s">
        <v>663</v>
      </c>
      <c r="K174" s="428" t="s">
        <v>235</v>
      </c>
      <c r="L174" s="431">
        <v>238.03000000000006</v>
      </c>
      <c r="M174" s="431">
        <v>23</v>
      </c>
      <c r="N174" s="432">
        <v>5474.6900000000014</v>
      </c>
    </row>
    <row r="175" spans="1:14" ht="14.45" customHeight="1" x14ac:dyDescent="0.2">
      <c r="A175" s="426" t="s">
        <v>576</v>
      </c>
      <c r="B175" s="427" t="s">
        <v>577</v>
      </c>
      <c r="C175" s="428" t="s">
        <v>582</v>
      </c>
      <c r="D175" s="429" t="s">
        <v>583</v>
      </c>
      <c r="E175" s="430">
        <v>50113001</v>
      </c>
      <c r="F175" s="429" t="s">
        <v>403</v>
      </c>
      <c r="G175" s="428" t="s">
        <v>404</v>
      </c>
      <c r="H175" s="428">
        <v>241307</v>
      </c>
      <c r="I175" s="428">
        <v>241307</v>
      </c>
      <c r="J175" s="428" t="s">
        <v>417</v>
      </c>
      <c r="K175" s="428" t="s">
        <v>418</v>
      </c>
      <c r="L175" s="431">
        <v>102.58</v>
      </c>
      <c r="M175" s="431">
        <v>1</v>
      </c>
      <c r="N175" s="432">
        <v>102.58</v>
      </c>
    </row>
    <row r="176" spans="1:14" ht="14.45" customHeight="1" x14ac:dyDescent="0.2">
      <c r="A176" s="426" t="s">
        <v>576</v>
      </c>
      <c r="B176" s="427" t="s">
        <v>577</v>
      </c>
      <c r="C176" s="428" t="s">
        <v>582</v>
      </c>
      <c r="D176" s="429" t="s">
        <v>583</v>
      </c>
      <c r="E176" s="430">
        <v>50113001</v>
      </c>
      <c r="F176" s="429" t="s">
        <v>403</v>
      </c>
      <c r="G176" s="428" t="s">
        <v>450</v>
      </c>
      <c r="H176" s="428">
        <v>233559</v>
      </c>
      <c r="I176" s="428">
        <v>233559</v>
      </c>
      <c r="J176" s="428" t="s">
        <v>664</v>
      </c>
      <c r="K176" s="428" t="s">
        <v>665</v>
      </c>
      <c r="L176" s="431">
        <v>26.431428508585913</v>
      </c>
      <c r="M176" s="431">
        <v>42</v>
      </c>
      <c r="N176" s="432">
        <v>1110.1199973606083</v>
      </c>
    </row>
    <row r="177" spans="1:14" ht="14.45" customHeight="1" x14ac:dyDescent="0.2">
      <c r="A177" s="426" t="s">
        <v>576</v>
      </c>
      <c r="B177" s="427" t="s">
        <v>577</v>
      </c>
      <c r="C177" s="428" t="s">
        <v>582</v>
      </c>
      <c r="D177" s="429" t="s">
        <v>583</v>
      </c>
      <c r="E177" s="430">
        <v>50113001</v>
      </c>
      <c r="F177" s="429" t="s">
        <v>403</v>
      </c>
      <c r="G177" s="428" t="s">
        <v>450</v>
      </c>
      <c r="H177" s="428">
        <v>233579</v>
      </c>
      <c r="I177" s="428">
        <v>233579</v>
      </c>
      <c r="J177" s="428" t="s">
        <v>666</v>
      </c>
      <c r="K177" s="428" t="s">
        <v>667</v>
      </c>
      <c r="L177" s="431">
        <v>26.110000492765653</v>
      </c>
      <c r="M177" s="431">
        <v>16</v>
      </c>
      <c r="N177" s="432">
        <v>417.76000788425046</v>
      </c>
    </row>
    <row r="178" spans="1:14" ht="14.45" customHeight="1" x14ac:dyDescent="0.2">
      <c r="A178" s="426" t="s">
        <v>576</v>
      </c>
      <c r="B178" s="427" t="s">
        <v>577</v>
      </c>
      <c r="C178" s="428" t="s">
        <v>582</v>
      </c>
      <c r="D178" s="429" t="s">
        <v>583</v>
      </c>
      <c r="E178" s="430">
        <v>50113001</v>
      </c>
      <c r="F178" s="429" t="s">
        <v>403</v>
      </c>
      <c r="G178" s="428" t="s">
        <v>450</v>
      </c>
      <c r="H178" s="428">
        <v>233584</v>
      </c>
      <c r="I178" s="428">
        <v>233584</v>
      </c>
      <c r="J178" s="428" t="s">
        <v>666</v>
      </c>
      <c r="K178" s="428" t="s">
        <v>668</v>
      </c>
      <c r="L178" s="431">
        <v>87.019999999999968</v>
      </c>
      <c r="M178" s="431">
        <v>1</v>
      </c>
      <c r="N178" s="432">
        <v>87.019999999999968</v>
      </c>
    </row>
    <row r="179" spans="1:14" ht="14.45" customHeight="1" x14ac:dyDescent="0.2">
      <c r="A179" s="426" t="s">
        <v>576</v>
      </c>
      <c r="B179" s="427" t="s">
        <v>577</v>
      </c>
      <c r="C179" s="428" t="s">
        <v>582</v>
      </c>
      <c r="D179" s="429" t="s">
        <v>583</v>
      </c>
      <c r="E179" s="430">
        <v>50113001</v>
      </c>
      <c r="F179" s="429" t="s">
        <v>403</v>
      </c>
      <c r="G179" s="428" t="s">
        <v>404</v>
      </c>
      <c r="H179" s="428">
        <v>249431</v>
      </c>
      <c r="I179" s="428">
        <v>249431</v>
      </c>
      <c r="J179" s="428" t="s">
        <v>524</v>
      </c>
      <c r="K179" s="428" t="s">
        <v>525</v>
      </c>
      <c r="L179" s="431">
        <v>133.74</v>
      </c>
      <c r="M179" s="431">
        <v>2</v>
      </c>
      <c r="N179" s="432">
        <v>267.48</v>
      </c>
    </row>
    <row r="180" spans="1:14" ht="14.45" customHeight="1" x14ac:dyDescent="0.2">
      <c r="A180" s="426" t="s">
        <v>576</v>
      </c>
      <c r="B180" s="427" t="s">
        <v>577</v>
      </c>
      <c r="C180" s="428" t="s">
        <v>582</v>
      </c>
      <c r="D180" s="429" t="s">
        <v>583</v>
      </c>
      <c r="E180" s="430">
        <v>50113001</v>
      </c>
      <c r="F180" s="429" t="s">
        <v>403</v>
      </c>
      <c r="G180" s="428" t="s">
        <v>404</v>
      </c>
      <c r="H180" s="428">
        <v>167939</v>
      </c>
      <c r="I180" s="428">
        <v>167939</v>
      </c>
      <c r="J180" s="428" t="s">
        <v>669</v>
      </c>
      <c r="K180" s="428" t="s">
        <v>670</v>
      </c>
      <c r="L180" s="431">
        <v>1618.9493333333335</v>
      </c>
      <c r="M180" s="431">
        <v>15</v>
      </c>
      <c r="N180" s="432">
        <v>24284.240000000002</v>
      </c>
    </row>
    <row r="181" spans="1:14" ht="14.45" customHeight="1" x14ac:dyDescent="0.2">
      <c r="A181" s="426" t="s">
        <v>576</v>
      </c>
      <c r="B181" s="427" t="s">
        <v>577</v>
      </c>
      <c r="C181" s="428" t="s">
        <v>582</v>
      </c>
      <c r="D181" s="429" t="s">
        <v>583</v>
      </c>
      <c r="E181" s="430">
        <v>50113001</v>
      </c>
      <c r="F181" s="429" t="s">
        <v>403</v>
      </c>
      <c r="G181" s="428" t="s">
        <v>404</v>
      </c>
      <c r="H181" s="428">
        <v>199466</v>
      </c>
      <c r="I181" s="428">
        <v>199466</v>
      </c>
      <c r="J181" s="428" t="s">
        <v>671</v>
      </c>
      <c r="K181" s="428" t="s">
        <v>672</v>
      </c>
      <c r="L181" s="431">
        <v>112.38000000000001</v>
      </c>
      <c r="M181" s="431">
        <v>7</v>
      </c>
      <c r="N181" s="432">
        <v>786.66000000000008</v>
      </c>
    </row>
    <row r="182" spans="1:14" ht="14.45" customHeight="1" x14ac:dyDescent="0.2">
      <c r="A182" s="426" t="s">
        <v>576</v>
      </c>
      <c r="B182" s="427" t="s">
        <v>577</v>
      </c>
      <c r="C182" s="428" t="s">
        <v>582</v>
      </c>
      <c r="D182" s="429" t="s">
        <v>583</v>
      </c>
      <c r="E182" s="430">
        <v>50113001</v>
      </c>
      <c r="F182" s="429" t="s">
        <v>403</v>
      </c>
      <c r="G182" s="428" t="s">
        <v>404</v>
      </c>
      <c r="H182" s="428">
        <v>243198</v>
      </c>
      <c r="I182" s="428">
        <v>243198</v>
      </c>
      <c r="J182" s="428" t="s">
        <v>673</v>
      </c>
      <c r="K182" s="428" t="s">
        <v>674</v>
      </c>
      <c r="L182" s="431">
        <v>78.88</v>
      </c>
      <c r="M182" s="431">
        <v>3</v>
      </c>
      <c r="N182" s="432">
        <v>236.64</v>
      </c>
    </row>
    <row r="183" spans="1:14" ht="14.45" customHeight="1" x14ac:dyDescent="0.2">
      <c r="A183" s="426" t="s">
        <v>576</v>
      </c>
      <c r="B183" s="427" t="s">
        <v>577</v>
      </c>
      <c r="C183" s="428" t="s">
        <v>582</v>
      </c>
      <c r="D183" s="429" t="s">
        <v>583</v>
      </c>
      <c r="E183" s="430">
        <v>50113001</v>
      </c>
      <c r="F183" s="429" t="s">
        <v>403</v>
      </c>
      <c r="G183" s="428" t="s">
        <v>450</v>
      </c>
      <c r="H183" s="428">
        <v>130543</v>
      </c>
      <c r="I183" s="428">
        <v>30543</v>
      </c>
      <c r="J183" s="428" t="s">
        <v>675</v>
      </c>
      <c r="K183" s="428" t="s">
        <v>676</v>
      </c>
      <c r="L183" s="431">
        <v>57.78</v>
      </c>
      <c r="M183" s="431">
        <v>1</v>
      </c>
      <c r="N183" s="432">
        <v>57.78</v>
      </c>
    </row>
    <row r="184" spans="1:14" ht="14.45" customHeight="1" x14ac:dyDescent="0.2">
      <c r="A184" s="426" t="s">
        <v>576</v>
      </c>
      <c r="B184" s="427" t="s">
        <v>577</v>
      </c>
      <c r="C184" s="428" t="s">
        <v>582</v>
      </c>
      <c r="D184" s="429" t="s">
        <v>583</v>
      </c>
      <c r="E184" s="430">
        <v>50113001</v>
      </c>
      <c r="F184" s="429" t="s">
        <v>403</v>
      </c>
      <c r="G184" s="428" t="s">
        <v>404</v>
      </c>
      <c r="H184" s="428">
        <v>147515</v>
      </c>
      <c r="I184" s="428">
        <v>47515</v>
      </c>
      <c r="J184" s="428" t="s">
        <v>677</v>
      </c>
      <c r="K184" s="428" t="s">
        <v>678</v>
      </c>
      <c r="L184" s="431">
        <v>159.58000000000001</v>
      </c>
      <c r="M184" s="431">
        <v>1</v>
      </c>
      <c r="N184" s="432">
        <v>159.58000000000001</v>
      </c>
    </row>
    <row r="185" spans="1:14" ht="14.45" customHeight="1" x14ac:dyDescent="0.2">
      <c r="A185" s="426" t="s">
        <v>576</v>
      </c>
      <c r="B185" s="427" t="s">
        <v>577</v>
      </c>
      <c r="C185" s="428" t="s">
        <v>582</v>
      </c>
      <c r="D185" s="429" t="s">
        <v>583</v>
      </c>
      <c r="E185" s="430">
        <v>50113001</v>
      </c>
      <c r="F185" s="429" t="s">
        <v>403</v>
      </c>
      <c r="G185" s="428" t="s">
        <v>404</v>
      </c>
      <c r="H185" s="428">
        <v>188663</v>
      </c>
      <c r="I185" s="428">
        <v>17994</v>
      </c>
      <c r="J185" s="428" t="s">
        <v>679</v>
      </c>
      <c r="K185" s="428" t="s">
        <v>680</v>
      </c>
      <c r="L185" s="431">
        <v>115.42000000000003</v>
      </c>
      <c r="M185" s="431">
        <v>2</v>
      </c>
      <c r="N185" s="432">
        <v>230.84000000000006</v>
      </c>
    </row>
    <row r="186" spans="1:14" ht="14.45" customHeight="1" x14ac:dyDescent="0.2">
      <c r="A186" s="426" t="s">
        <v>576</v>
      </c>
      <c r="B186" s="427" t="s">
        <v>577</v>
      </c>
      <c r="C186" s="428" t="s">
        <v>582</v>
      </c>
      <c r="D186" s="429" t="s">
        <v>583</v>
      </c>
      <c r="E186" s="430">
        <v>50113001</v>
      </c>
      <c r="F186" s="429" t="s">
        <v>403</v>
      </c>
      <c r="G186" s="428" t="s">
        <v>404</v>
      </c>
      <c r="H186" s="428">
        <v>189775</v>
      </c>
      <c r="I186" s="428">
        <v>89775</v>
      </c>
      <c r="J186" s="428" t="s">
        <v>679</v>
      </c>
      <c r="K186" s="428" t="s">
        <v>681</v>
      </c>
      <c r="L186" s="431">
        <v>69.480000000000018</v>
      </c>
      <c r="M186" s="431">
        <v>2</v>
      </c>
      <c r="N186" s="432">
        <v>138.96000000000004</v>
      </c>
    </row>
    <row r="187" spans="1:14" ht="14.45" customHeight="1" x14ac:dyDescent="0.2">
      <c r="A187" s="426" t="s">
        <v>576</v>
      </c>
      <c r="B187" s="427" t="s">
        <v>577</v>
      </c>
      <c r="C187" s="428" t="s">
        <v>582</v>
      </c>
      <c r="D187" s="429" t="s">
        <v>583</v>
      </c>
      <c r="E187" s="430">
        <v>50113001</v>
      </c>
      <c r="F187" s="429" t="s">
        <v>403</v>
      </c>
      <c r="G187" s="428" t="s">
        <v>404</v>
      </c>
      <c r="H187" s="428">
        <v>100407</v>
      </c>
      <c r="I187" s="428">
        <v>407</v>
      </c>
      <c r="J187" s="428" t="s">
        <v>682</v>
      </c>
      <c r="K187" s="428" t="s">
        <v>683</v>
      </c>
      <c r="L187" s="431">
        <v>203.53998954210186</v>
      </c>
      <c r="M187" s="431">
        <v>2</v>
      </c>
      <c r="N187" s="432">
        <v>407.07997908420373</v>
      </c>
    </row>
    <row r="188" spans="1:14" ht="14.45" customHeight="1" x14ac:dyDescent="0.2">
      <c r="A188" s="426" t="s">
        <v>576</v>
      </c>
      <c r="B188" s="427" t="s">
        <v>577</v>
      </c>
      <c r="C188" s="428" t="s">
        <v>582</v>
      </c>
      <c r="D188" s="429" t="s">
        <v>583</v>
      </c>
      <c r="E188" s="430">
        <v>50113001</v>
      </c>
      <c r="F188" s="429" t="s">
        <v>403</v>
      </c>
      <c r="G188" s="428" t="s">
        <v>404</v>
      </c>
      <c r="H188" s="428">
        <v>149317</v>
      </c>
      <c r="I188" s="428">
        <v>49317</v>
      </c>
      <c r="J188" s="428" t="s">
        <v>684</v>
      </c>
      <c r="K188" s="428" t="s">
        <v>685</v>
      </c>
      <c r="L188" s="431">
        <v>299.00070588235297</v>
      </c>
      <c r="M188" s="431">
        <v>17</v>
      </c>
      <c r="N188" s="432">
        <v>5083.0120000000006</v>
      </c>
    </row>
    <row r="189" spans="1:14" ht="14.45" customHeight="1" x14ac:dyDescent="0.2">
      <c r="A189" s="426" t="s">
        <v>576</v>
      </c>
      <c r="B189" s="427" t="s">
        <v>577</v>
      </c>
      <c r="C189" s="428" t="s">
        <v>582</v>
      </c>
      <c r="D189" s="429" t="s">
        <v>583</v>
      </c>
      <c r="E189" s="430">
        <v>50113001</v>
      </c>
      <c r="F189" s="429" t="s">
        <v>403</v>
      </c>
      <c r="G189" s="428" t="s">
        <v>404</v>
      </c>
      <c r="H189" s="428">
        <v>100409</v>
      </c>
      <c r="I189" s="428">
        <v>409</v>
      </c>
      <c r="J189" s="428" t="s">
        <v>686</v>
      </c>
      <c r="K189" s="428" t="s">
        <v>687</v>
      </c>
      <c r="L189" s="431">
        <v>79.669998510003012</v>
      </c>
      <c r="M189" s="431">
        <v>2</v>
      </c>
      <c r="N189" s="432">
        <v>159.33999702000602</v>
      </c>
    </row>
    <row r="190" spans="1:14" ht="14.45" customHeight="1" x14ac:dyDescent="0.2">
      <c r="A190" s="426" t="s">
        <v>576</v>
      </c>
      <c r="B190" s="427" t="s">
        <v>577</v>
      </c>
      <c r="C190" s="428" t="s">
        <v>582</v>
      </c>
      <c r="D190" s="429" t="s">
        <v>583</v>
      </c>
      <c r="E190" s="430">
        <v>50113001</v>
      </c>
      <c r="F190" s="429" t="s">
        <v>403</v>
      </c>
      <c r="G190" s="428" t="s">
        <v>404</v>
      </c>
      <c r="H190" s="428">
        <v>137275</v>
      </c>
      <c r="I190" s="428">
        <v>137275</v>
      </c>
      <c r="J190" s="428" t="s">
        <v>688</v>
      </c>
      <c r="K190" s="428" t="s">
        <v>689</v>
      </c>
      <c r="L190" s="431">
        <v>1054.6499999999999</v>
      </c>
      <c r="M190" s="431">
        <v>1</v>
      </c>
      <c r="N190" s="432">
        <v>1054.6499999999999</v>
      </c>
    </row>
    <row r="191" spans="1:14" ht="14.45" customHeight="1" x14ac:dyDescent="0.2">
      <c r="A191" s="426" t="s">
        <v>576</v>
      </c>
      <c r="B191" s="427" t="s">
        <v>577</v>
      </c>
      <c r="C191" s="428" t="s">
        <v>582</v>
      </c>
      <c r="D191" s="429" t="s">
        <v>583</v>
      </c>
      <c r="E191" s="430">
        <v>50113001</v>
      </c>
      <c r="F191" s="429" t="s">
        <v>403</v>
      </c>
      <c r="G191" s="428" t="s">
        <v>404</v>
      </c>
      <c r="H191" s="428">
        <v>990585</v>
      </c>
      <c r="I191" s="428">
        <v>0</v>
      </c>
      <c r="J191" s="428" t="s">
        <v>467</v>
      </c>
      <c r="K191" s="428" t="s">
        <v>235</v>
      </c>
      <c r="L191" s="431">
        <v>52.9</v>
      </c>
      <c r="M191" s="431">
        <v>1</v>
      </c>
      <c r="N191" s="432">
        <v>52.9</v>
      </c>
    </row>
    <row r="192" spans="1:14" ht="14.45" customHeight="1" x14ac:dyDescent="0.2">
      <c r="A192" s="426" t="s">
        <v>576</v>
      </c>
      <c r="B192" s="427" t="s">
        <v>577</v>
      </c>
      <c r="C192" s="428" t="s">
        <v>582</v>
      </c>
      <c r="D192" s="429" t="s">
        <v>583</v>
      </c>
      <c r="E192" s="430">
        <v>50113001</v>
      </c>
      <c r="F192" s="429" t="s">
        <v>403</v>
      </c>
      <c r="G192" s="428" t="s">
        <v>404</v>
      </c>
      <c r="H192" s="428">
        <v>841498</v>
      </c>
      <c r="I192" s="428">
        <v>31951</v>
      </c>
      <c r="J192" s="428" t="s">
        <v>405</v>
      </c>
      <c r="K192" s="428" t="s">
        <v>406</v>
      </c>
      <c r="L192" s="431">
        <v>51.760000000000005</v>
      </c>
      <c r="M192" s="431">
        <v>4</v>
      </c>
      <c r="N192" s="432">
        <v>207.04000000000002</v>
      </c>
    </row>
    <row r="193" spans="1:14" ht="14.45" customHeight="1" x14ac:dyDescent="0.2">
      <c r="A193" s="426" t="s">
        <v>576</v>
      </c>
      <c r="B193" s="427" t="s">
        <v>577</v>
      </c>
      <c r="C193" s="428" t="s">
        <v>582</v>
      </c>
      <c r="D193" s="429" t="s">
        <v>583</v>
      </c>
      <c r="E193" s="430">
        <v>50113001</v>
      </c>
      <c r="F193" s="429" t="s">
        <v>403</v>
      </c>
      <c r="G193" s="428" t="s">
        <v>404</v>
      </c>
      <c r="H193" s="428">
        <v>102132</v>
      </c>
      <c r="I193" s="428">
        <v>2132</v>
      </c>
      <c r="J193" s="428" t="s">
        <v>690</v>
      </c>
      <c r="K193" s="428" t="s">
        <v>691</v>
      </c>
      <c r="L193" s="431">
        <v>168.64000000000001</v>
      </c>
      <c r="M193" s="431">
        <v>2</v>
      </c>
      <c r="N193" s="432">
        <v>337.28000000000003</v>
      </c>
    </row>
    <row r="194" spans="1:14" ht="14.45" customHeight="1" x14ac:dyDescent="0.2">
      <c r="A194" s="426" t="s">
        <v>576</v>
      </c>
      <c r="B194" s="427" t="s">
        <v>577</v>
      </c>
      <c r="C194" s="428" t="s">
        <v>582</v>
      </c>
      <c r="D194" s="429" t="s">
        <v>583</v>
      </c>
      <c r="E194" s="430">
        <v>50113001</v>
      </c>
      <c r="F194" s="429" t="s">
        <v>403</v>
      </c>
      <c r="G194" s="428" t="s">
        <v>404</v>
      </c>
      <c r="H194" s="428">
        <v>850078</v>
      </c>
      <c r="I194" s="428">
        <v>102608</v>
      </c>
      <c r="J194" s="428" t="s">
        <v>692</v>
      </c>
      <c r="K194" s="428" t="s">
        <v>693</v>
      </c>
      <c r="L194" s="431">
        <v>43.77000000000001</v>
      </c>
      <c r="M194" s="431">
        <v>3</v>
      </c>
      <c r="N194" s="432">
        <v>131.31000000000003</v>
      </c>
    </row>
    <row r="195" spans="1:14" ht="14.45" customHeight="1" x14ac:dyDescent="0.2">
      <c r="A195" s="426" t="s">
        <v>576</v>
      </c>
      <c r="B195" s="427" t="s">
        <v>577</v>
      </c>
      <c r="C195" s="428" t="s">
        <v>582</v>
      </c>
      <c r="D195" s="429" t="s">
        <v>583</v>
      </c>
      <c r="E195" s="430">
        <v>50113001</v>
      </c>
      <c r="F195" s="429" t="s">
        <v>403</v>
      </c>
      <c r="G195" s="428" t="s">
        <v>404</v>
      </c>
      <c r="H195" s="428">
        <v>850390</v>
      </c>
      <c r="I195" s="428">
        <v>102600</v>
      </c>
      <c r="J195" s="428" t="s">
        <v>694</v>
      </c>
      <c r="K195" s="428" t="s">
        <v>695</v>
      </c>
      <c r="L195" s="431">
        <v>67.910003998541967</v>
      </c>
      <c r="M195" s="431">
        <v>1</v>
      </c>
      <c r="N195" s="432">
        <v>67.910003998541967</v>
      </c>
    </row>
    <row r="196" spans="1:14" ht="14.45" customHeight="1" x14ac:dyDescent="0.2">
      <c r="A196" s="426" t="s">
        <v>576</v>
      </c>
      <c r="B196" s="427" t="s">
        <v>577</v>
      </c>
      <c r="C196" s="428" t="s">
        <v>582</v>
      </c>
      <c r="D196" s="429" t="s">
        <v>583</v>
      </c>
      <c r="E196" s="430">
        <v>50113001</v>
      </c>
      <c r="F196" s="429" t="s">
        <v>403</v>
      </c>
      <c r="G196" s="428" t="s">
        <v>450</v>
      </c>
      <c r="H196" s="428">
        <v>104062</v>
      </c>
      <c r="I196" s="428">
        <v>4062</v>
      </c>
      <c r="J196" s="428" t="s">
        <v>696</v>
      </c>
      <c r="K196" s="428" t="s">
        <v>626</v>
      </c>
      <c r="L196" s="431">
        <v>111.90000000000002</v>
      </c>
      <c r="M196" s="431">
        <v>2</v>
      </c>
      <c r="N196" s="432">
        <v>223.80000000000004</v>
      </c>
    </row>
    <row r="197" spans="1:14" ht="14.45" customHeight="1" x14ac:dyDescent="0.2">
      <c r="A197" s="426" t="s">
        <v>576</v>
      </c>
      <c r="B197" s="427" t="s">
        <v>577</v>
      </c>
      <c r="C197" s="428" t="s">
        <v>582</v>
      </c>
      <c r="D197" s="429" t="s">
        <v>583</v>
      </c>
      <c r="E197" s="430">
        <v>50113001</v>
      </c>
      <c r="F197" s="429" t="s">
        <v>403</v>
      </c>
      <c r="G197" s="428" t="s">
        <v>404</v>
      </c>
      <c r="H197" s="428">
        <v>848477</v>
      </c>
      <c r="I197" s="428">
        <v>124346</v>
      </c>
      <c r="J197" s="428" t="s">
        <v>697</v>
      </c>
      <c r="K197" s="428" t="s">
        <v>698</v>
      </c>
      <c r="L197" s="431">
        <v>131.12</v>
      </c>
      <c r="M197" s="431">
        <v>3</v>
      </c>
      <c r="N197" s="432">
        <v>393.36</v>
      </c>
    </row>
    <row r="198" spans="1:14" ht="14.45" customHeight="1" x14ac:dyDescent="0.2">
      <c r="A198" s="426" t="s">
        <v>576</v>
      </c>
      <c r="B198" s="427" t="s">
        <v>577</v>
      </c>
      <c r="C198" s="428" t="s">
        <v>582</v>
      </c>
      <c r="D198" s="429" t="s">
        <v>583</v>
      </c>
      <c r="E198" s="430">
        <v>50113001</v>
      </c>
      <c r="F198" s="429" t="s">
        <v>403</v>
      </c>
      <c r="G198" s="428" t="s">
        <v>404</v>
      </c>
      <c r="H198" s="428">
        <v>846446</v>
      </c>
      <c r="I198" s="428">
        <v>124343</v>
      </c>
      <c r="J198" s="428" t="s">
        <v>697</v>
      </c>
      <c r="K198" s="428" t="s">
        <v>699</v>
      </c>
      <c r="L198" s="431">
        <v>43.699999999999996</v>
      </c>
      <c r="M198" s="431">
        <v>3</v>
      </c>
      <c r="N198" s="432">
        <v>131.1</v>
      </c>
    </row>
    <row r="199" spans="1:14" ht="14.45" customHeight="1" x14ac:dyDescent="0.2">
      <c r="A199" s="426" t="s">
        <v>576</v>
      </c>
      <c r="B199" s="427" t="s">
        <v>577</v>
      </c>
      <c r="C199" s="428" t="s">
        <v>582</v>
      </c>
      <c r="D199" s="429" t="s">
        <v>583</v>
      </c>
      <c r="E199" s="430">
        <v>50113001</v>
      </c>
      <c r="F199" s="429" t="s">
        <v>403</v>
      </c>
      <c r="G199" s="428" t="s">
        <v>404</v>
      </c>
      <c r="H199" s="428">
        <v>225143</v>
      </c>
      <c r="I199" s="428">
        <v>225143</v>
      </c>
      <c r="J199" s="428" t="s">
        <v>700</v>
      </c>
      <c r="K199" s="428" t="s">
        <v>701</v>
      </c>
      <c r="L199" s="431">
        <v>74.509999999999991</v>
      </c>
      <c r="M199" s="431">
        <v>1</v>
      </c>
      <c r="N199" s="432">
        <v>74.509999999999991</v>
      </c>
    </row>
    <row r="200" spans="1:14" ht="14.45" customHeight="1" x14ac:dyDescent="0.2">
      <c r="A200" s="426" t="s">
        <v>576</v>
      </c>
      <c r="B200" s="427" t="s">
        <v>577</v>
      </c>
      <c r="C200" s="428" t="s">
        <v>582</v>
      </c>
      <c r="D200" s="429" t="s">
        <v>583</v>
      </c>
      <c r="E200" s="430">
        <v>50113001</v>
      </c>
      <c r="F200" s="429" t="s">
        <v>403</v>
      </c>
      <c r="G200" s="428" t="s">
        <v>450</v>
      </c>
      <c r="H200" s="428">
        <v>230417</v>
      </c>
      <c r="I200" s="428">
        <v>230417</v>
      </c>
      <c r="J200" s="428" t="s">
        <v>702</v>
      </c>
      <c r="K200" s="428" t="s">
        <v>703</v>
      </c>
      <c r="L200" s="431">
        <v>54.129999999999988</v>
      </c>
      <c r="M200" s="431">
        <v>3</v>
      </c>
      <c r="N200" s="432">
        <v>162.38999999999996</v>
      </c>
    </row>
    <row r="201" spans="1:14" ht="14.45" customHeight="1" x14ac:dyDescent="0.2">
      <c r="A201" s="426" t="s">
        <v>576</v>
      </c>
      <c r="B201" s="427" t="s">
        <v>577</v>
      </c>
      <c r="C201" s="428" t="s">
        <v>582</v>
      </c>
      <c r="D201" s="429" t="s">
        <v>583</v>
      </c>
      <c r="E201" s="430">
        <v>50113001</v>
      </c>
      <c r="F201" s="429" t="s">
        <v>403</v>
      </c>
      <c r="G201" s="428" t="s">
        <v>450</v>
      </c>
      <c r="H201" s="428">
        <v>230409</v>
      </c>
      <c r="I201" s="428">
        <v>230409</v>
      </c>
      <c r="J201" s="428" t="s">
        <v>704</v>
      </c>
      <c r="K201" s="428" t="s">
        <v>705</v>
      </c>
      <c r="L201" s="431">
        <v>19.899999517312917</v>
      </c>
      <c r="M201" s="431">
        <v>7</v>
      </c>
      <c r="N201" s="432">
        <v>139.29999662119042</v>
      </c>
    </row>
    <row r="202" spans="1:14" ht="14.45" customHeight="1" x14ac:dyDescent="0.2">
      <c r="A202" s="426" t="s">
        <v>576</v>
      </c>
      <c r="B202" s="427" t="s">
        <v>577</v>
      </c>
      <c r="C202" s="428" t="s">
        <v>582</v>
      </c>
      <c r="D202" s="429" t="s">
        <v>583</v>
      </c>
      <c r="E202" s="430">
        <v>50113001</v>
      </c>
      <c r="F202" s="429" t="s">
        <v>403</v>
      </c>
      <c r="G202" s="428" t="s">
        <v>450</v>
      </c>
      <c r="H202" s="428">
        <v>230415</v>
      </c>
      <c r="I202" s="428">
        <v>230415</v>
      </c>
      <c r="J202" s="428" t="s">
        <v>706</v>
      </c>
      <c r="K202" s="428" t="s">
        <v>707</v>
      </c>
      <c r="L202" s="431">
        <v>27.20000088162849</v>
      </c>
      <c r="M202" s="431">
        <v>5</v>
      </c>
      <c r="N202" s="432">
        <v>136.00000440814244</v>
      </c>
    </row>
    <row r="203" spans="1:14" ht="14.45" customHeight="1" x14ac:dyDescent="0.2">
      <c r="A203" s="426" t="s">
        <v>576</v>
      </c>
      <c r="B203" s="427" t="s">
        <v>577</v>
      </c>
      <c r="C203" s="428" t="s">
        <v>582</v>
      </c>
      <c r="D203" s="429" t="s">
        <v>583</v>
      </c>
      <c r="E203" s="430">
        <v>50113001</v>
      </c>
      <c r="F203" s="429" t="s">
        <v>403</v>
      </c>
      <c r="G203" s="428" t="s">
        <v>404</v>
      </c>
      <c r="H203" s="428">
        <v>216104</v>
      </c>
      <c r="I203" s="428">
        <v>216104</v>
      </c>
      <c r="J203" s="428" t="s">
        <v>708</v>
      </c>
      <c r="K203" s="428" t="s">
        <v>709</v>
      </c>
      <c r="L203" s="431">
        <v>199.35</v>
      </c>
      <c r="M203" s="431">
        <v>2</v>
      </c>
      <c r="N203" s="432">
        <v>398.7</v>
      </c>
    </row>
    <row r="204" spans="1:14" ht="14.45" customHeight="1" x14ac:dyDescent="0.2">
      <c r="A204" s="426" t="s">
        <v>576</v>
      </c>
      <c r="B204" s="427" t="s">
        <v>577</v>
      </c>
      <c r="C204" s="428" t="s">
        <v>582</v>
      </c>
      <c r="D204" s="429" t="s">
        <v>583</v>
      </c>
      <c r="E204" s="430">
        <v>50113001</v>
      </c>
      <c r="F204" s="429" t="s">
        <v>403</v>
      </c>
      <c r="G204" s="428" t="s">
        <v>404</v>
      </c>
      <c r="H204" s="428">
        <v>207939</v>
      </c>
      <c r="I204" s="428">
        <v>207939</v>
      </c>
      <c r="J204" s="428" t="s">
        <v>710</v>
      </c>
      <c r="K204" s="428" t="s">
        <v>711</v>
      </c>
      <c r="L204" s="431">
        <v>58.81</v>
      </c>
      <c r="M204" s="431">
        <v>1</v>
      </c>
      <c r="N204" s="432">
        <v>58.81</v>
      </c>
    </row>
    <row r="205" spans="1:14" ht="14.45" customHeight="1" x14ac:dyDescent="0.2">
      <c r="A205" s="426" t="s">
        <v>576</v>
      </c>
      <c r="B205" s="427" t="s">
        <v>577</v>
      </c>
      <c r="C205" s="428" t="s">
        <v>582</v>
      </c>
      <c r="D205" s="429" t="s">
        <v>583</v>
      </c>
      <c r="E205" s="430">
        <v>50113001</v>
      </c>
      <c r="F205" s="429" t="s">
        <v>403</v>
      </c>
      <c r="G205" s="428" t="s">
        <v>404</v>
      </c>
      <c r="H205" s="428">
        <v>207940</v>
      </c>
      <c r="I205" s="428">
        <v>207940</v>
      </c>
      <c r="J205" s="428" t="s">
        <v>712</v>
      </c>
      <c r="K205" s="428" t="s">
        <v>713</v>
      </c>
      <c r="L205" s="431">
        <v>72.440000000000012</v>
      </c>
      <c r="M205" s="431">
        <v>53</v>
      </c>
      <c r="N205" s="432">
        <v>3839.3200000000006</v>
      </c>
    </row>
    <row r="206" spans="1:14" ht="14.45" customHeight="1" x14ac:dyDescent="0.2">
      <c r="A206" s="426" t="s">
        <v>576</v>
      </c>
      <c r="B206" s="427" t="s">
        <v>577</v>
      </c>
      <c r="C206" s="428" t="s">
        <v>582</v>
      </c>
      <c r="D206" s="429" t="s">
        <v>583</v>
      </c>
      <c r="E206" s="430">
        <v>50113001</v>
      </c>
      <c r="F206" s="429" t="s">
        <v>403</v>
      </c>
      <c r="G206" s="428" t="s">
        <v>404</v>
      </c>
      <c r="H206" s="428">
        <v>119698</v>
      </c>
      <c r="I206" s="428">
        <v>119698</v>
      </c>
      <c r="J206" s="428" t="s">
        <v>714</v>
      </c>
      <c r="K206" s="428" t="s">
        <v>715</v>
      </c>
      <c r="L206" s="431">
        <v>430.05999999999995</v>
      </c>
      <c r="M206" s="431">
        <v>3</v>
      </c>
      <c r="N206" s="432">
        <v>1290.1799999999998</v>
      </c>
    </row>
    <row r="207" spans="1:14" ht="14.45" customHeight="1" x14ac:dyDescent="0.2">
      <c r="A207" s="426" t="s">
        <v>576</v>
      </c>
      <c r="B207" s="427" t="s">
        <v>577</v>
      </c>
      <c r="C207" s="428" t="s">
        <v>582</v>
      </c>
      <c r="D207" s="429" t="s">
        <v>583</v>
      </c>
      <c r="E207" s="430">
        <v>50113001</v>
      </c>
      <c r="F207" s="429" t="s">
        <v>403</v>
      </c>
      <c r="G207" s="428" t="s">
        <v>404</v>
      </c>
      <c r="H207" s="428">
        <v>849382</v>
      </c>
      <c r="I207" s="428">
        <v>119697</v>
      </c>
      <c r="J207" s="428" t="s">
        <v>714</v>
      </c>
      <c r="K207" s="428" t="s">
        <v>716</v>
      </c>
      <c r="L207" s="431">
        <v>172.04333333333332</v>
      </c>
      <c r="M207" s="431">
        <v>3</v>
      </c>
      <c r="N207" s="432">
        <v>516.13</v>
      </c>
    </row>
    <row r="208" spans="1:14" ht="14.45" customHeight="1" x14ac:dyDescent="0.2">
      <c r="A208" s="426" t="s">
        <v>576</v>
      </c>
      <c r="B208" s="427" t="s">
        <v>577</v>
      </c>
      <c r="C208" s="428" t="s">
        <v>582</v>
      </c>
      <c r="D208" s="429" t="s">
        <v>583</v>
      </c>
      <c r="E208" s="430">
        <v>50113001</v>
      </c>
      <c r="F208" s="429" t="s">
        <v>403</v>
      </c>
      <c r="G208" s="428" t="s">
        <v>404</v>
      </c>
      <c r="H208" s="428">
        <v>214526</v>
      </c>
      <c r="I208" s="428">
        <v>214526</v>
      </c>
      <c r="J208" s="428" t="s">
        <v>717</v>
      </c>
      <c r="K208" s="428" t="s">
        <v>718</v>
      </c>
      <c r="L208" s="431">
        <v>85.783636363636361</v>
      </c>
      <c r="M208" s="431">
        <v>33</v>
      </c>
      <c r="N208" s="432">
        <v>2830.86</v>
      </c>
    </row>
    <row r="209" spans="1:14" ht="14.45" customHeight="1" x14ac:dyDescent="0.2">
      <c r="A209" s="426" t="s">
        <v>576</v>
      </c>
      <c r="B209" s="427" t="s">
        <v>577</v>
      </c>
      <c r="C209" s="428" t="s">
        <v>582</v>
      </c>
      <c r="D209" s="429" t="s">
        <v>583</v>
      </c>
      <c r="E209" s="430">
        <v>50113001</v>
      </c>
      <c r="F209" s="429" t="s">
        <v>403</v>
      </c>
      <c r="G209" s="428" t="s">
        <v>450</v>
      </c>
      <c r="H209" s="428">
        <v>214435</v>
      </c>
      <c r="I209" s="428">
        <v>214435</v>
      </c>
      <c r="J209" s="428" t="s">
        <v>487</v>
      </c>
      <c r="K209" s="428" t="s">
        <v>488</v>
      </c>
      <c r="L209" s="431">
        <v>42.968947368421063</v>
      </c>
      <c r="M209" s="431">
        <v>19</v>
      </c>
      <c r="N209" s="432">
        <v>816.4100000000002</v>
      </c>
    </row>
    <row r="210" spans="1:14" ht="14.45" customHeight="1" x14ac:dyDescent="0.2">
      <c r="A210" s="426" t="s">
        <v>576</v>
      </c>
      <c r="B210" s="427" t="s">
        <v>577</v>
      </c>
      <c r="C210" s="428" t="s">
        <v>582</v>
      </c>
      <c r="D210" s="429" t="s">
        <v>583</v>
      </c>
      <c r="E210" s="430">
        <v>50113001</v>
      </c>
      <c r="F210" s="429" t="s">
        <v>403</v>
      </c>
      <c r="G210" s="428" t="s">
        <v>404</v>
      </c>
      <c r="H210" s="428">
        <v>214525</v>
      </c>
      <c r="I210" s="428">
        <v>214525</v>
      </c>
      <c r="J210" s="428" t="s">
        <v>719</v>
      </c>
      <c r="K210" s="428" t="s">
        <v>720</v>
      </c>
      <c r="L210" s="431">
        <v>26.43399999999999</v>
      </c>
      <c r="M210" s="431">
        <v>45</v>
      </c>
      <c r="N210" s="432">
        <v>1189.5299999999995</v>
      </c>
    </row>
    <row r="211" spans="1:14" ht="14.45" customHeight="1" x14ac:dyDescent="0.2">
      <c r="A211" s="426" t="s">
        <v>576</v>
      </c>
      <c r="B211" s="427" t="s">
        <v>577</v>
      </c>
      <c r="C211" s="428" t="s">
        <v>582</v>
      </c>
      <c r="D211" s="429" t="s">
        <v>583</v>
      </c>
      <c r="E211" s="430">
        <v>50113001</v>
      </c>
      <c r="F211" s="429" t="s">
        <v>403</v>
      </c>
      <c r="G211" s="428" t="s">
        <v>450</v>
      </c>
      <c r="H211" s="428">
        <v>214427</v>
      </c>
      <c r="I211" s="428">
        <v>214427</v>
      </c>
      <c r="J211" s="428" t="s">
        <v>721</v>
      </c>
      <c r="K211" s="428" t="s">
        <v>722</v>
      </c>
      <c r="L211" s="431">
        <v>16.572520833333336</v>
      </c>
      <c r="M211" s="431">
        <v>96</v>
      </c>
      <c r="N211" s="432">
        <v>1590.9620000000002</v>
      </c>
    </row>
    <row r="212" spans="1:14" ht="14.45" customHeight="1" x14ac:dyDescent="0.2">
      <c r="A212" s="426" t="s">
        <v>576</v>
      </c>
      <c r="B212" s="427" t="s">
        <v>577</v>
      </c>
      <c r="C212" s="428" t="s">
        <v>582</v>
      </c>
      <c r="D212" s="429" t="s">
        <v>583</v>
      </c>
      <c r="E212" s="430">
        <v>50113001</v>
      </c>
      <c r="F212" s="429" t="s">
        <v>403</v>
      </c>
      <c r="G212" s="428" t="s">
        <v>450</v>
      </c>
      <c r="H212" s="428">
        <v>113767</v>
      </c>
      <c r="I212" s="428">
        <v>13767</v>
      </c>
      <c r="J212" s="428" t="s">
        <v>723</v>
      </c>
      <c r="K212" s="428" t="s">
        <v>724</v>
      </c>
      <c r="L212" s="431">
        <v>44.83</v>
      </c>
      <c r="M212" s="431">
        <v>4</v>
      </c>
      <c r="N212" s="432">
        <v>179.32</v>
      </c>
    </row>
    <row r="213" spans="1:14" ht="14.45" customHeight="1" x14ac:dyDescent="0.2">
      <c r="A213" s="426" t="s">
        <v>576</v>
      </c>
      <c r="B213" s="427" t="s">
        <v>577</v>
      </c>
      <c r="C213" s="428" t="s">
        <v>582</v>
      </c>
      <c r="D213" s="429" t="s">
        <v>583</v>
      </c>
      <c r="E213" s="430">
        <v>50113001</v>
      </c>
      <c r="F213" s="429" t="s">
        <v>403</v>
      </c>
      <c r="G213" s="428" t="s">
        <v>450</v>
      </c>
      <c r="H213" s="428">
        <v>113768</v>
      </c>
      <c r="I213" s="428">
        <v>13768</v>
      </c>
      <c r="J213" s="428" t="s">
        <v>723</v>
      </c>
      <c r="K213" s="428" t="s">
        <v>725</v>
      </c>
      <c r="L213" s="431">
        <v>89.65000000000002</v>
      </c>
      <c r="M213" s="431">
        <v>32</v>
      </c>
      <c r="N213" s="432">
        <v>2868.8000000000006</v>
      </c>
    </row>
    <row r="214" spans="1:14" ht="14.45" customHeight="1" x14ac:dyDescent="0.2">
      <c r="A214" s="426" t="s">
        <v>576</v>
      </c>
      <c r="B214" s="427" t="s">
        <v>577</v>
      </c>
      <c r="C214" s="428" t="s">
        <v>582</v>
      </c>
      <c r="D214" s="429" t="s">
        <v>583</v>
      </c>
      <c r="E214" s="430">
        <v>50113001</v>
      </c>
      <c r="F214" s="429" t="s">
        <v>403</v>
      </c>
      <c r="G214" s="428" t="s">
        <v>404</v>
      </c>
      <c r="H214" s="428">
        <v>176155</v>
      </c>
      <c r="I214" s="428">
        <v>76155</v>
      </c>
      <c r="J214" s="428" t="s">
        <v>726</v>
      </c>
      <c r="K214" s="428" t="s">
        <v>727</v>
      </c>
      <c r="L214" s="431">
        <v>58.33</v>
      </c>
      <c r="M214" s="431">
        <v>2</v>
      </c>
      <c r="N214" s="432">
        <v>116.66</v>
      </c>
    </row>
    <row r="215" spans="1:14" ht="14.45" customHeight="1" x14ac:dyDescent="0.2">
      <c r="A215" s="426" t="s">
        <v>576</v>
      </c>
      <c r="B215" s="427" t="s">
        <v>577</v>
      </c>
      <c r="C215" s="428" t="s">
        <v>582</v>
      </c>
      <c r="D215" s="429" t="s">
        <v>583</v>
      </c>
      <c r="E215" s="430">
        <v>50113001</v>
      </c>
      <c r="F215" s="429" t="s">
        <v>403</v>
      </c>
      <c r="G215" s="428" t="s">
        <v>404</v>
      </c>
      <c r="H215" s="428">
        <v>213264</v>
      </c>
      <c r="I215" s="428">
        <v>213264</v>
      </c>
      <c r="J215" s="428" t="s">
        <v>728</v>
      </c>
      <c r="K215" s="428" t="s">
        <v>729</v>
      </c>
      <c r="L215" s="431">
        <v>188.39000000000001</v>
      </c>
      <c r="M215" s="431">
        <v>1</v>
      </c>
      <c r="N215" s="432">
        <v>188.39000000000001</v>
      </c>
    </row>
    <row r="216" spans="1:14" ht="14.45" customHeight="1" x14ac:dyDescent="0.2">
      <c r="A216" s="426" t="s">
        <v>576</v>
      </c>
      <c r="B216" s="427" t="s">
        <v>577</v>
      </c>
      <c r="C216" s="428" t="s">
        <v>582</v>
      </c>
      <c r="D216" s="429" t="s">
        <v>583</v>
      </c>
      <c r="E216" s="430">
        <v>50113001</v>
      </c>
      <c r="F216" s="429" t="s">
        <v>403</v>
      </c>
      <c r="G216" s="428" t="s">
        <v>404</v>
      </c>
      <c r="H216" s="428">
        <v>213258</v>
      </c>
      <c r="I216" s="428">
        <v>213258</v>
      </c>
      <c r="J216" s="428" t="s">
        <v>730</v>
      </c>
      <c r="K216" s="428" t="s">
        <v>731</v>
      </c>
      <c r="L216" s="431">
        <v>142.12999999999997</v>
      </c>
      <c r="M216" s="431">
        <v>1</v>
      </c>
      <c r="N216" s="432">
        <v>142.12999999999997</v>
      </c>
    </row>
    <row r="217" spans="1:14" ht="14.45" customHeight="1" x14ac:dyDescent="0.2">
      <c r="A217" s="426" t="s">
        <v>576</v>
      </c>
      <c r="B217" s="427" t="s">
        <v>577</v>
      </c>
      <c r="C217" s="428" t="s">
        <v>582</v>
      </c>
      <c r="D217" s="429" t="s">
        <v>583</v>
      </c>
      <c r="E217" s="430">
        <v>50113001</v>
      </c>
      <c r="F217" s="429" t="s">
        <v>403</v>
      </c>
      <c r="G217" s="428" t="s">
        <v>404</v>
      </c>
      <c r="H217" s="428">
        <v>213255</v>
      </c>
      <c r="I217" s="428">
        <v>213255</v>
      </c>
      <c r="J217" s="428" t="s">
        <v>732</v>
      </c>
      <c r="K217" s="428" t="s">
        <v>731</v>
      </c>
      <c r="L217" s="431">
        <v>126.1257142857143</v>
      </c>
      <c r="M217" s="431">
        <v>7</v>
      </c>
      <c r="N217" s="432">
        <v>882.88000000000011</v>
      </c>
    </row>
    <row r="218" spans="1:14" ht="14.45" customHeight="1" x14ac:dyDescent="0.2">
      <c r="A218" s="426" t="s">
        <v>576</v>
      </c>
      <c r="B218" s="427" t="s">
        <v>577</v>
      </c>
      <c r="C218" s="428" t="s">
        <v>582</v>
      </c>
      <c r="D218" s="429" t="s">
        <v>583</v>
      </c>
      <c r="E218" s="430">
        <v>50113001</v>
      </c>
      <c r="F218" s="429" t="s">
        <v>403</v>
      </c>
      <c r="G218" s="428" t="s">
        <v>404</v>
      </c>
      <c r="H218" s="428">
        <v>845813</v>
      </c>
      <c r="I218" s="428">
        <v>9999999</v>
      </c>
      <c r="J218" s="428" t="s">
        <v>733</v>
      </c>
      <c r="K218" s="428" t="s">
        <v>235</v>
      </c>
      <c r="L218" s="431">
        <v>188.10649999999998</v>
      </c>
      <c r="M218" s="431">
        <v>20</v>
      </c>
      <c r="N218" s="432">
        <v>3762.1299999999997</v>
      </c>
    </row>
    <row r="219" spans="1:14" ht="14.45" customHeight="1" x14ac:dyDescent="0.2">
      <c r="A219" s="426" t="s">
        <v>576</v>
      </c>
      <c r="B219" s="427" t="s">
        <v>577</v>
      </c>
      <c r="C219" s="428" t="s">
        <v>582</v>
      </c>
      <c r="D219" s="429" t="s">
        <v>583</v>
      </c>
      <c r="E219" s="430">
        <v>50113001</v>
      </c>
      <c r="F219" s="429" t="s">
        <v>403</v>
      </c>
      <c r="G219" s="428" t="s">
        <v>404</v>
      </c>
      <c r="H219" s="428">
        <v>193104</v>
      </c>
      <c r="I219" s="428">
        <v>93104</v>
      </c>
      <c r="J219" s="428" t="s">
        <v>734</v>
      </c>
      <c r="K219" s="428" t="s">
        <v>735</v>
      </c>
      <c r="L219" s="431">
        <v>30.89</v>
      </c>
      <c r="M219" s="431">
        <v>4</v>
      </c>
      <c r="N219" s="432">
        <v>123.56</v>
      </c>
    </row>
    <row r="220" spans="1:14" ht="14.45" customHeight="1" x14ac:dyDescent="0.2">
      <c r="A220" s="426" t="s">
        <v>576</v>
      </c>
      <c r="B220" s="427" t="s">
        <v>577</v>
      </c>
      <c r="C220" s="428" t="s">
        <v>582</v>
      </c>
      <c r="D220" s="429" t="s">
        <v>583</v>
      </c>
      <c r="E220" s="430">
        <v>50113001</v>
      </c>
      <c r="F220" s="429" t="s">
        <v>403</v>
      </c>
      <c r="G220" s="428" t="s">
        <v>404</v>
      </c>
      <c r="H220" s="428">
        <v>193105</v>
      </c>
      <c r="I220" s="428">
        <v>93105</v>
      </c>
      <c r="J220" s="428" t="s">
        <v>734</v>
      </c>
      <c r="K220" s="428" t="s">
        <v>736</v>
      </c>
      <c r="L220" s="431">
        <v>204.08999999999997</v>
      </c>
      <c r="M220" s="431">
        <v>2</v>
      </c>
      <c r="N220" s="432">
        <v>408.17999999999995</v>
      </c>
    </row>
    <row r="221" spans="1:14" ht="14.45" customHeight="1" x14ac:dyDescent="0.2">
      <c r="A221" s="426" t="s">
        <v>576</v>
      </c>
      <c r="B221" s="427" t="s">
        <v>577</v>
      </c>
      <c r="C221" s="428" t="s">
        <v>582</v>
      </c>
      <c r="D221" s="429" t="s">
        <v>583</v>
      </c>
      <c r="E221" s="430">
        <v>50113001</v>
      </c>
      <c r="F221" s="429" t="s">
        <v>403</v>
      </c>
      <c r="G221" s="428" t="s">
        <v>404</v>
      </c>
      <c r="H221" s="428">
        <v>198791</v>
      </c>
      <c r="I221" s="428">
        <v>98791</v>
      </c>
      <c r="J221" s="428" t="s">
        <v>737</v>
      </c>
      <c r="K221" s="428" t="s">
        <v>738</v>
      </c>
      <c r="L221" s="431">
        <v>97.319999999999965</v>
      </c>
      <c r="M221" s="431">
        <v>1</v>
      </c>
      <c r="N221" s="432">
        <v>97.319999999999965</v>
      </c>
    </row>
    <row r="222" spans="1:14" ht="14.45" customHeight="1" x14ac:dyDescent="0.2">
      <c r="A222" s="426" t="s">
        <v>576</v>
      </c>
      <c r="B222" s="427" t="s">
        <v>577</v>
      </c>
      <c r="C222" s="428" t="s">
        <v>582</v>
      </c>
      <c r="D222" s="429" t="s">
        <v>583</v>
      </c>
      <c r="E222" s="430">
        <v>50113001</v>
      </c>
      <c r="F222" s="429" t="s">
        <v>403</v>
      </c>
      <c r="G222" s="428" t="s">
        <v>404</v>
      </c>
      <c r="H222" s="428">
        <v>114075</v>
      </c>
      <c r="I222" s="428">
        <v>14075</v>
      </c>
      <c r="J222" s="428" t="s">
        <v>739</v>
      </c>
      <c r="K222" s="428" t="s">
        <v>740</v>
      </c>
      <c r="L222" s="431">
        <v>294.61</v>
      </c>
      <c r="M222" s="431">
        <v>2</v>
      </c>
      <c r="N222" s="432">
        <v>589.22</v>
      </c>
    </row>
    <row r="223" spans="1:14" ht="14.45" customHeight="1" x14ac:dyDescent="0.2">
      <c r="A223" s="426" t="s">
        <v>576</v>
      </c>
      <c r="B223" s="427" t="s">
        <v>577</v>
      </c>
      <c r="C223" s="428" t="s">
        <v>582</v>
      </c>
      <c r="D223" s="429" t="s">
        <v>583</v>
      </c>
      <c r="E223" s="430">
        <v>50113001</v>
      </c>
      <c r="F223" s="429" t="s">
        <v>403</v>
      </c>
      <c r="G223" s="428" t="s">
        <v>404</v>
      </c>
      <c r="H223" s="428">
        <v>201992</v>
      </c>
      <c r="I223" s="428">
        <v>201992</v>
      </c>
      <c r="J223" s="428" t="s">
        <v>739</v>
      </c>
      <c r="K223" s="428" t="s">
        <v>741</v>
      </c>
      <c r="L223" s="431">
        <v>552.81000000000017</v>
      </c>
      <c r="M223" s="431">
        <v>1</v>
      </c>
      <c r="N223" s="432">
        <v>552.81000000000017</v>
      </c>
    </row>
    <row r="224" spans="1:14" ht="14.45" customHeight="1" x14ac:dyDescent="0.2">
      <c r="A224" s="426" t="s">
        <v>576</v>
      </c>
      <c r="B224" s="427" t="s">
        <v>577</v>
      </c>
      <c r="C224" s="428" t="s">
        <v>582</v>
      </c>
      <c r="D224" s="429" t="s">
        <v>583</v>
      </c>
      <c r="E224" s="430">
        <v>50113001</v>
      </c>
      <c r="F224" s="429" t="s">
        <v>403</v>
      </c>
      <c r="G224" s="428" t="s">
        <v>404</v>
      </c>
      <c r="H224" s="428">
        <v>197522</v>
      </c>
      <c r="I224" s="428">
        <v>97522</v>
      </c>
      <c r="J224" s="428" t="s">
        <v>739</v>
      </c>
      <c r="K224" s="428" t="s">
        <v>742</v>
      </c>
      <c r="L224" s="431">
        <v>159.02000000000004</v>
      </c>
      <c r="M224" s="431">
        <v>4</v>
      </c>
      <c r="N224" s="432">
        <v>636.08000000000015</v>
      </c>
    </row>
    <row r="225" spans="1:14" ht="14.45" customHeight="1" x14ac:dyDescent="0.2">
      <c r="A225" s="426" t="s">
        <v>576</v>
      </c>
      <c r="B225" s="427" t="s">
        <v>577</v>
      </c>
      <c r="C225" s="428" t="s">
        <v>582</v>
      </c>
      <c r="D225" s="429" t="s">
        <v>583</v>
      </c>
      <c r="E225" s="430">
        <v>50113001</v>
      </c>
      <c r="F225" s="429" t="s">
        <v>403</v>
      </c>
      <c r="G225" s="428" t="s">
        <v>404</v>
      </c>
      <c r="H225" s="428">
        <v>184090</v>
      </c>
      <c r="I225" s="428">
        <v>84090</v>
      </c>
      <c r="J225" s="428" t="s">
        <v>743</v>
      </c>
      <c r="K225" s="428" t="s">
        <v>744</v>
      </c>
      <c r="L225" s="431">
        <v>60.120000000000005</v>
      </c>
      <c r="M225" s="431">
        <v>6</v>
      </c>
      <c r="N225" s="432">
        <v>360.72</v>
      </c>
    </row>
    <row r="226" spans="1:14" ht="14.45" customHeight="1" x14ac:dyDescent="0.2">
      <c r="A226" s="426" t="s">
        <v>576</v>
      </c>
      <c r="B226" s="427" t="s">
        <v>577</v>
      </c>
      <c r="C226" s="428" t="s">
        <v>582</v>
      </c>
      <c r="D226" s="429" t="s">
        <v>583</v>
      </c>
      <c r="E226" s="430">
        <v>50113001</v>
      </c>
      <c r="F226" s="429" t="s">
        <v>403</v>
      </c>
      <c r="G226" s="428" t="s">
        <v>404</v>
      </c>
      <c r="H226" s="428">
        <v>141824</v>
      </c>
      <c r="I226" s="428">
        <v>41824</v>
      </c>
      <c r="J226" s="428" t="s">
        <v>745</v>
      </c>
      <c r="K226" s="428" t="s">
        <v>746</v>
      </c>
      <c r="L226" s="431">
        <v>225.93</v>
      </c>
      <c r="M226" s="431">
        <v>1</v>
      </c>
      <c r="N226" s="432">
        <v>225.93</v>
      </c>
    </row>
    <row r="227" spans="1:14" ht="14.45" customHeight="1" x14ac:dyDescent="0.2">
      <c r="A227" s="426" t="s">
        <v>576</v>
      </c>
      <c r="B227" s="427" t="s">
        <v>577</v>
      </c>
      <c r="C227" s="428" t="s">
        <v>582</v>
      </c>
      <c r="D227" s="429" t="s">
        <v>583</v>
      </c>
      <c r="E227" s="430">
        <v>50113001</v>
      </c>
      <c r="F227" s="429" t="s">
        <v>403</v>
      </c>
      <c r="G227" s="428" t="s">
        <v>404</v>
      </c>
      <c r="H227" s="428">
        <v>118390</v>
      </c>
      <c r="I227" s="428">
        <v>18390</v>
      </c>
      <c r="J227" s="428" t="s">
        <v>747</v>
      </c>
      <c r="K227" s="428" t="s">
        <v>748</v>
      </c>
      <c r="L227" s="431">
        <v>256.54000000000002</v>
      </c>
      <c r="M227" s="431">
        <v>2</v>
      </c>
      <c r="N227" s="432">
        <v>513.08000000000004</v>
      </c>
    </row>
    <row r="228" spans="1:14" ht="14.45" customHeight="1" x14ac:dyDescent="0.2">
      <c r="A228" s="426" t="s">
        <v>576</v>
      </c>
      <c r="B228" s="427" t="s">
        <v>577</v>
      </c>
      <c r="C228" s="428" t="s">
        <v>582</v>
      </c>
      <c r="D228" s="429" t="s">
        <v>583</v>
      </c>
      <c r="E228" s="430">
        <v>50113001</v>
      </c>
      <c r="F228" s="429" t="s">
        <v>403</v>
      </c>
      <c r="G228" s="428" t="s">
        <v>404</v>
      </c>
      <c r="H228" s="428">
        <v>101290</v>
      </c>
      <c r="I228" s="428">
        <v>1290</v>
      </c>
      <c r="J228" s="428" t="s">
        <v>747</v>
      </c>
      <c r="K228" s="428" t="s">
        <v>749</v>
      </c>
      <c r="L228" s="431">
        <v>134.43</v>
      </c>
      <c r="M228" s="431">
        <v>1</v>
      </c>
      <c r="N228" s="432">
        <v>134.43</v>
      </c>
    </row>
    <row r="229" spans="1:14" ht="14.45" customHeight="1" x14ac:dyDescent="0.2">
      <c r="A229" s="426" t="s">
        <v>576</v>
      </c>
      <c r="B229" s="427" t="s">
        <v>577</v>
      </c>
      <c r="C229" s="428" t="s">
        <v>582</v>
      </c>
      <c r="D229" s="429" t="s">
        <v>583</v>
      </c>
      <c r="E229" s="430">
        <v>50113001</v>
      </c>
      <c r="F229" s="429" t="s">
        <v>403</v>
      </c>
      <c r="G229" s="428" t="s">
        <v>404</v>
      </c>
      <c r="H229" s="428">
        <v>230421</v>
      </c>
      <c r="I229" s="428">
        <v>230421</v>
      </c>
      <c r="J229" s="428" t="s">
        <v>750</v>
      </c>
      <c r="K229" s="428" t="s">
        <v>751</v>
      </c>
      <c r="L229" s="431">
        <v>76.939031496728603</v>
      </c>
      <c r="M229" s="431">
        <v>31</v>
      </c>
      <c r="N229" s="432">
        <v>2385.1099763985867</v>
      </c>
    </row>
    <row r="230" spans="1:14" ht="14.45" customHeight="1" x14ac:dyDescent="0.2">
      <c r="A230" s="426" t="s">
        <v>576</v>
      </c>
      <c r="B230" s="427" t="s">
        <v>577</v>
      </c>
      <c r="C230" s="428" t="s">
        <v>582</v>
      </c>
      <c r="D230" s="429" t="s">
        <v>583</v>
      </c>
      <c r="E230" s="430">
        <v>50113001</v>
      </c>
      <c r="F230" s="429" t="s">
        <v>403</v>
      </c>
      <c r="G230" s="428" t="s">
        <v>404</v>
      </c>
      <c r="H230" s="428">
        <v>230423</v>
      </c>
      <c r="I230" s="428">
        <v>230423</v>
      </c>
      <c r="J230" s="428" t="s">
        <v>750</v>
      </c>
      <c r="K230" s="428" t="s">
        <v>752</v>
      </c>
      <c r="L230" s="431">
        <v>39.698888888888888</v>
      </c>
      <c r="M230" s="431">
        <v>9</v>
      </c>
      <c r="N230" s="432">
        <v>357.29</v>
      </c>
    </row>
    <row r="231" spans="1:14" ht="14.45" customHeight="1" x14ac:dyDescent="0.2">
      <c r="A231" s="426" t="s">
        <v>576</v>
      </c>
      <c r="B231" s="427" t="s">
        <v>577</v>
      </c>
      <c r="C231" s="428" t="s">
        <v>582</v>
      </c>
      <c r="D231" s="429" t="s">
        <v>583</v>
      </c>
      <c r="E231" s="430">
        <v>50113001</v>
      </c>
      <c r="F231" s="429" t="s">
        <v>403</v>
      </c>
      <c r="G231" s="428" t="s">
        <v>404</v>
      </c>
      <c r="H231" s="428">
        <v>175632</v>
      </c>
      <c r="I231" s="428">
        <v>75632</v>
      </c>
      <c r="J231" s="428" t="s">
        <v>753</v>
      </c>
      <c r="K231" s="428" t="s">
        <v>754</v>
      </c>
      <c r="L231" s="431">
        <v>87.356666666666683</v>
      </c>
      <c r="M231" s="431">
        <v>3</v>
      </c>
      <c r="N231" s="432">
        <v>262.07000000000005</v>
      </c>
    </row>
    <row r="232" spans="1:14" ht="14.45" customHeight="1" x14ac:dyDescent="0.2">
      <c r="A232" s="426" t="s">
        <v>576</v>
      </c>
      <c r="B232" s="427" t="s">
        <v>577</v>
      </c>
      <c r="C232" s="428" t="s">
        <v>582</v>
      </c>
      <c r="D232" s="429" t="s">
        <v>583</v>
      </c>
      <c r="E232" s="430">
        <v>50113001</v>
      </c>
      <c r="F232" s="429" t="s">
        <v>403</v>
      </c>
      <c r="G232" s="428" t="s">
        <v>404</v>
      </c>
      <c r="H232" s="428">
        <v>245251</v>
      </c>
      <c r="I232" s="428">
        <v>245251</v>
      </c>
      <c r="J232" s="428" t="s">
        <v>755</v>
      </c>
      <c r="K232" s="428" t="s">
        <v>756</v>
      </c>
      <c r="L232" s="431">
        <v>75.389999999999986</v>
      </c>
      <c r="M232" s="431">
        <v>1</v>
      </c>
      <c r="N232" s="432">
        <v>75.389999999999986</v>
      </c>
    </row>
    <row r="233" spans="1:14" ht="14.45" customHeight="1" x14ac:dyDescent="0.2">
      <c r="A233" s="426" t="s">
        <v>576</v>
      </c>
      <c r="B233" s="427" t="s">
        <v>577</v>
      </c>
      <c r="C233" s="428" t="s">
        <v>582</v>
      </c>
      <c r="D233" s="429" t="s">
        <v>583</v>
      </c>
      <c r="E233" s="430">
        <v>50113001</v>
      </c>
      <c r="F233" s="429" t="s">
        <v>403</v>
      </c>
      <c r="G233" s="428" t="s">
        <v>404</v>
      </c>
      <c r="H233" s="428">
        <v>247409</v>
      </c>
      <c r="I233" s="428">
        <v>247409</v>
      </c>
      <c r="J233" s="428" t="s">
        <v>757</v>
      </c>
      <c r="K233" s="428" t="s">
        <v>758</v>
      </c>
      <c r="L233" s="431">
        <v>120.9825</v>
      </c>
      <c r="M233" s="431">
        <v>4</v>
      </c>
      <c r="N233" s="432">
        <v>483.93</v>
      </c>
    </row>
    <row r="234" spans="1:14" ht="14.45" customHeight="1" x14ac:dyDescent="0.2">
      <c r="A234" s="426" t="s">
        <v>576</v>
      </c>
      <c r="B234" s="427" t="s">
        <v>577</v>
      </c>
      <c r="C234" s="428" t="s">
        <v>582</v>
      </c>
      <c r="D234" s="429" t="s">
        <v>583</v>
      </c>
      <c r="E234" s="430">
        <v>50113001</v>
      </c>
      <c r="F234" s="429" t="s">
        <v>403</v>
      </c>
      <c r="G234" s="428" t="s">
        <v>404</v>
      </c>
      <c r="H234" s="428">
        <v>846346</v>
      </c>
      <c r="I234" s="428">
        <v>119672</v>
      </c>
      <c r="J234" s="428" t="s">
        <v>757</v>
      </c>
      <c r="K234" s="428" t="s">
        <v>758</v>
      </c>
      <c r="L234" s="431">
        <v>120.96000000000002</v>
      </c>
      <c r="M234" s="431">
        <v>1</v>
      </c>
      <c r="N234" s="432">
        <v>120.96000000000002</v>
      </c>
    </row>
    <row r="235" spans="1:14" ht="14.45" customHeight="1" x14ac:dyDescent="0.2">
      <c r="A235" s="426" t="s">
        <v>576</v>
      </c>
      <c r="B235" s="427" t="s">
        <v>577</v>
      </c>
      <c r="C235" s="428" t="s">
        <v>582</v>
      </c>
      <c r="D235" s="429" t="s">
        <v>583</v>
      </c>
      <c r="E235" s="430">
        <v>50113001</v>
      </c>
      <c r="F235" s="429" t="s">
        <v>403</v>
      </c>
      <c r="G235" s="428" t="s">
        <v>404</v>
      </c>
      <c r="H235" s="428">
        <v>117011</v>
      </c>
      <c r="I235" s="428">
        <v>17011</v>
      </c>
      <c r="J235" s="428" t="s">
        <v>759</v>
      </c>
      <c r="K235" s="428" t="s">
        <v>760</v>
      </c>
      <c r="L235" s="431">
        <v>144.87</v>
      </c>
      <c r="M235" s="431">
        <v>5</v>
      </c>
      <c r="N235" s="432">
        <v>724.35</v>
      </c>
    </row>
    <row r="236" spans="1:14" ht="14.45" customHeight="1" x14ac:dyDescent="0.2">
      <c r="A236" s="426" t="s">
        <v>576</v>
      </c>
      <c r="B236" s="427" t="s">
        <v>577</v>
      </c>
      <c r="C236" s="428" t="s">
        <v>582</v>
      </c>
      <c r="D236" s="429" t="s">
        <v>583</v>
      </c>
      <c r="E236" s="430">
        <v>50113001</v>
      </c>
      <c r="F236" s="429" t="s">
        <v>403</v>
      </c>
      <c r="G236" s="428" t="s">
        <v>404</v>
      </c>
      <c r="H236" s="428">
        <v>183318</v>
      </c>
      <c r="I236" s="428">
        <v>83318</v>
      </c>
      <c r="J236" s="428" t="s">
        <v>761</v>
      </c>
      <c r="K236" s="428" t="s">
        <v>762</v>
      </c>
      <c r="L236" s="431">
        <v>31.77</v>
      </c>
      <c r="M236" s="431">
        <v>2</v>
      </c>
      <c r="N236" s="432">
        <v>63.54</v>
      </c>
    </row>
    <row r="237" spans="1:14" ht="14.45" customHeight="1" x14ac:dyDescent="0.2">
      <c r="A237" s="426" t="s">
        <v>576</v>
      </c>
      <c r="B237" s="427" t="s">
        <v>577</v>
      </c>
      <c r="C237" s="428" t="s">
        <v>582</v>
      </c>
      <c r="D237" s="429" t="s">
        <v>583</v>
      </c>
      <c r="E237" s="430">
        <v>50113001</v>
      </c>
      <c r="F237" s="429" t="s">
        <v>403</v>
      </c>
      <c r="G237" s="428" t="s">
        <v>404</v>
      </c>
      <c r="H237" s="428">
        <v>103542</v>
      </c>
      <c r="I237" s="428">
        <v>3542</v>
      </c>
      <c r="J237" s="428" t="s">
        <v>763</v>
      </c>
      <c r="K237" s="428" t="s">
        <v>764</v>
      </c>
      <c r="L237" s="431">
        <v>35.290000000000006</v>
      </c>
      <c r="M237" s="431">
        <v>3</v>
      </c>
      <c r="N237" s="432">
        <v>105.87000000000002</v>
      </c>
    </row>
    <row r="238" spans="1:14" ht="14.45" customHeight="1" x14ac:dyDescent="0.2">
      <c r="A238" s="426" t="s">
        <v>576</v>
      </c>
      <c r="B238" s="427" t="s">
        <v>577</v>
      </c>
      <c r="C238" s="428" t="s">
        <v>582</v>
      </c>
      <c r="D238" s="429" t="s">
        <v>583</v>
      </c>
      <c r="E238" s="430">
        <v>50113001</v>
      </c>
      <c r="F238" s="429" t="s">
        <v>403</v>
      </c>
      <c r="G238" s="428" t="s">
        <v>404</v>
      </c>
      <c r="H238" s="428">
        <v>232606</v>
      </c>
      <c r="I238" s="428">
        <v>232606</v>
      </c>
      <c r="J238" s="428" t="s">
        <v>765</v>
      </c>
      <c r="K238" s="428" t="s">
        <v>766</v>
      </c>
      <c r="L238" s="431">
        <v>154.78</v>
      </c>
      <c r="M238" s="431">
        <v>5</v>
      </c>
      <c r="N238" s="432">
        <v>773.9</v>
      </c>
    </row>
    <row r="239" spans="1:14" ht="14.45" customHeight="1" x14ac:dyDescent="0.2">
      <c r="A239" s="426" t="s">
        <v>576</v>
      </c>
      <c r="B239" s="427" t="s">
        <v>577</v>
      </c>
      <c r="C239" s="428" t="s">
        <v>582</v>
      </c>
      <c r="D239" s="429" t="s">
        <v>583</v>
      </c>
      <c r="E239" s="430">
        <v>50113001</v>
      </c>
      <c r="F239" s="429" t="s">
        <v>403</v>
      </c>
      <c r="G239" s="428" t="s">
        <v>404</v>
      </c>
      <c r="H239" s="428">
        <v>241672</v>
      </c>
      <c r="I239" s="428">
        <v>241672</v>
      </c>
      <c r="J239" s="428" t="s">
        <v>767</v>
      </c>
      <c r="K239" s="428" t="s">
        <v>768</v>
      </c>
      <c r="L239" s="431">
        <v>104.49</v>
      </c>
      <c r="M239" s="431">
        <v>30</v>
      </c>
      <c r="N239" s="432">
        <v>3134.7</v>
      </c>
    </row>
    <row r="240" spans="1:14" ht="14.45" customHeight="1" x14ac:dyDescent="0.2">
      <c r="A240" s="426" t="s">
        <v>576</v>
      </c>
      <c r="B240" s="427" t="s">
        <v>577</v>
      </c>
      <c r="C240" s="428" t="s">
        <v>582</v>
      </c>
      <c r="D240" s="429" t="s">
        <v>583</v>
      </c>
      <c r="E240" s="430">
        <v>50113001</v>
      </c>
      <c r="F240" s="429" t="s">
        <v>403</v>
      </c>
      <c r="G240" s="428" t="s">
        <v>404</v>
      </c>
      <c r="H240" s="428">
        <v>111006</v>
      </c>
      <c r="I240" s="428">
        <v>11006</v>
      </c>
      <c r="J240" s="428" t="s">
        <v>769</v>
      </c>
      <c r="K240" s="428" t="s">
        <v>770</v>
      </c>
      <c r="L240" s="431">
        <v>145.66999999999999</v>
      </c>
      <c r="M240" s="431">
        <v>1</v>
      </c>
      <c r="N240" s="432">
        <v>145.66999999999999</v>
      </c>
    </row>
    <row r="241" spans="1:14" ht="14.45" customHeight="1" x14ac:dyDescent="0.2">
      <c r="A241" s="426" t="s">
        <v>576</v>
      </c>
      <c r="B241" s="427" t="s">
        <v>577</v>
      </c>
      <c r="C241" s="428" t="s">
        <v>582</v>
      </c>
      <c r="D241" s="429" t="s">
        <v>583</v>
      </c>
      <c r="E241" s="430">
        <v>50113001</v>
      </c>
      <c r="F241" s="429" t="s">
        <v>403</v>
      </c>
      <c r="G241" s="428" t="s">
        <v>404</v>
      </c>
      <c r="H241" s="428">
        <v>104071</v>
      </c>
      <c r="I241" s="428">
        <v>4071</v>
      </c>
      <c r="J241" s="428" t="s">
        <v>771</v>
      </c>
      <c r="K241" s="428" t="s">
        <v>772</v>
      </c>
      <c r="L241" s="431">
        <v>224.11</v>
      </c>
      <c r="M241" s="431">
        <v>2</v>
      </c>
      <c r="N241" s="432">
        <v>448.22</v>
      </c>
    </row>
    <row r="242" spans="1:14" ht="14.45" customHeight="1" x14ac:dyDescent="0.2">
      <c r="A242" s="426" t="s">
        <v>576</v>
      </c>
      <c r="B242" s="427" t="s">
        <v>577</v>
      </c>
      <c r="C242" s="428" t="s">
        <v>582</v>
      </c>
      <c r="D242" s="429" t="s">
        <v>583</v>
      </c>
      <c r="E242" s="430">
        <v>50113001</v>
      </c>
      <c r="F242" s="429" t="s">
        <v>403</v>
      </c>
      <c r="G242" s="428" t="s">
        <v>404</v>
      </c>
      <c r="H242" s="428">
        <v>102479</v>
      </c>
      <c r="I242" s="428">
        <v>2479</v>
      </c>
      <c r="J242" s="428" t="s">
        <v>771</v>
      </c>
      <c r="K242" s="428" t="s">
        <v>773</v>
      </c>
      <c r="L242" s="431">
        <v>64.929999999999993</v>
      </c>
      <c r="M242" s="431">
        <v>1</v>
      </c>
      <c r="N242" s="432">
        <v>64.929999999999993</v>
      </c>
    </row>
    <row r="243" spans="1:14" ht="14.45" customHeight="1" x14ac:dyDescent="0.2">
      <c r="A243" s="426" t="s">
        <v>576</v>
      </c>
      <c r="B243" s="427" t="s">
        <v>577</v>
      </c>
      <c r="C243" s="428" t="s">
        <v>582</v>
      </c>
      <c r="D243" s="429" t="s">
        <v>583</v>
      </c>
      <c r="E243" s="430">
        <v>50113001</v>
      </c>
      <c r="F243" s="429" t="s">
        <v>403</v>
      </c>
      <c r="G243" s="428" t="s">
        <v>404</v>
      </c>
      <c r="H243" s="428">
        <v>846599</v>
      </c>
      <c r="I243" s="428">
        <v>107754</v>
      </c>
      <c r="J243" s="428" t="s">
        <v>774</v>
      </c>
      <c r="K243" s="428" t="s">
        <v>235</v>
      </c>
      <c r="L243" s="431">
        <v>132.83200000000002</v>
      </c>
      <c r="M243" s="431">
        <v>5</v>
      </c>
      <c r="N243" s="432">
        <v>664.16000000000008</v>
      </c>
    </row>
    <row r="244" spans="1:14" ht="14.45" customHeight="1" x14ac:dyDescent="0.2">
      <c r="A244" s="426" t="s">
        <v>576</v>
      </c>
      <c r="B244" s="427" t="s">
        <v>577</v>
      </c>
      <c r="C244" s="428" t="s">
        <v>582</v>
      </c>
      <c r="D244" s="429" t="s">
        <v>583</v>
      </c>
      <c r="E244" s="430">
        <v>50113001</v>
      </c>
      <c r="F244" s="429" t="s">
        <v>403</v>
      </c>
      <c r="G244" s="428" t="s">
        <v>404</v>
      </c>
      <c r="H244" s="428">
        <v>101328</v>
      </c>
      <c r="I244" s="428">
        <v>1328</v>
      </c>
      <c r="J244" s="428" t="s">
        <v>775</v>
      </c>
      <c r="K244" s="428" t="s">
        <v>776</v>
      </c>
      <c r="L244" s="431">
        <v>126.63999999999999</v>
      </c>
      <c r="M244" s="431">
        <v>2</v>
      </c>
      <c r="N244" s="432">
        <v>253.27999999999997</v>
      </c>
    </row>
    <row r="245" spans="1:14" ht="14.45" customHeight="1" x14ac:dyDescent="0.2">
      <c r="A245" s="426" t="s">
        <v>576</v>
      </c>
      <c r="B245" s="427" t="s">
        <v>577</v>
      </c>
      <c r="C245" s="428" t="s">
        <v>582</v>
      </c>
      <c r="D245" s="429" t="s">
        <v>583</v>
      </c>
      <c r="E245" s="430">
        <v>50113001</v>
      </c>
      <c r="F245" s="429" t="s">
        <v>403</v>
      </c>
      <c r="G245" s="428" t="s">
        <v>404</v>
      </c>
      <c r="H245" s="428">
        <v>179327</v>
      </c>
      <c r="I245" s="428">
        <v>179327</v>
      </c>
      <c r="J245" s="428" t="s">
        <v>777</v>
      </c>
      <c r="K245" s="428" t="s">
        <v>676</v>
      </c>
      <c r="L245" s="431">
        <v>73.680000000000007</v>
      </c>
      <c r="M245" s="431">
        <v>6</v>
      </c>
      <c r="N245" s="432">
        <v>442.08000000000004</v>
      </c>
    </row>
    <row r="246" spans="1:14" ht="14.45" customHeight="1" x14ac:dyDescent="0.2">
      <c r="A246" s="426" t="s">
        <v>576</v>
      </c>
      <c r="B246" s="427" t="s">
        <v>577</v>
      </c>
      <c r="C246" s="428" t="s">
        <v>582</v>
      </c>
      <c r="D246" s="429" t="s">
        <v>583</v>
      </c>
      <c r="E246" s="430">
        <v>50113001</v>
      </c>
      <c r="F246" s="429" t="s">
        <v>403</v>
      </c>
      <c r="G246" s="428" t="s">
        <v>404</v>
      </c>
      <c r="H246" s="428">
        <v>179333</v>
      </c>
      <c r="I246" s="428">
        <v>179333</v>
      </c>
      <c r="J246" s="428" t="s">
        <v>777</v>
      </c>
      <c r="K246" s="428" t="s">
        <v>778</v>
      </c>
      <c r="L246" s="431">
        <v>223.9666666666667</v>
      </c>
      <c r="M246" s="431">
        <v>3</v>
      </c>
      <c r="N246" s="432">
        <v>671.90000000000009</v>
      </c>
    </row>
    <row r="247" spans="1:14" ht="14.45" customHeight="1" x14ac:dyDescent="0.2">
      <c r="A247" s="426" t="s">
        <v>576</v>
      </c>
      <c r="B247" s="427" t="s">
        <v>577</v>
      </c>
      <c r="C247" s="428" t="s">
        <v>582</v>
      </c>
      <c r="D247" s="429" t="s">
        <v>583</v>
      </c>
      <c r="E247" s="430">
        <v>50113001</v>
      </c>
      <c r="F247" s="429" t="s">
        <v>403</v>
      </c>
      <c r="G247" s="428" t="s">
        <v>235</v>
      </c>
      <c r="H247" s="428">
        <v>226525</v>
      </c>
      <c r="I247" s="428">
        <v>226525</v>
      </c>
      <c r="J247" s="428" t="s">
        <v>779</v>
      </c>
      <c r="K247" s="428" t="s">
        <v>780</v>
      </c>
      <c r="L247" s="431">
        <v>132.35999999999999</v>
      </c>
      <c r="M247" s="431">
        <v>3</v>
      </c>
      <c r="N247" s="432">
        <v>397.07999999999993</v>
      </c>
    </row>
    <row r="248" spans="1:14" ht="14.45" customHeight="1" x14ac:dyDescent="0.2">
      <c r="A248" s="426" t="s">
        <v>576</v>
      </c>
      <c r="B248" s="427" t="s">
        <v>577</v>
      </c>
      <c r="C248" s="428" t="s">
        <v>582</v>
      </c>
      <c r="D248" s="429" t="s">
        <v>583</v>
      </c>
      <c r="E248" s="430">
        <v>50113001</v>
      </c>
      <c r="F248" s="429" t="s">
        <v>403</v>
      </c>
      <c r="G248" s="428" t="s">
        <v>404</v>
      </c>
      <c r="H248" s="428">
        <v>920200</v>
      </c>
      <c r="I248" s="428">
        <v>15877</v>
      </c>
      <c r="J248" s="428" t="s">
        <v>528</v>
      </c>
      <c r="K248" s="428" t="s">
        <v>235</v>
      </c>
      <c r="L248" s="431">
        <v>252.97799999999998</v>
      </c>
      <c r="M248" s="431">
        <v>6</v>
      </c>
      <c r="N248" s="432">
        <v>1517.8679999999999</v>
      </c>
    </row>
    <row r="249" spans="1:14" ht="14.45" customHeight="1" x14ac:dyDescent="0.2">
      <c r="A249" s="426" t="s">
        <v>576</v>
      </c>
      <c r="B249" s="427" t="s">
        <v>577</v>
      </c>
      <c r="C249" s="428" t="s">
        <v>582</v>
      </c>
      <c r="D249" s="429" t="s">
        <v>583</v>
      </c>
      <c r="E249" s="430">
        <v>50113001</v>
      </c>
      <c r="F249" s="429" t="s">
        <v>403</v>
      </c>
      <c r="G249" s="428" t="s">
        <v>404</v>
      </c>
      <c r="H249" s="428">
        <v>500355</v>
      </c>
      <c r="I249" s="428">
        <v>15879</v>
      </c>
      <c r="J249" s="428" t="s">
        <v>781</v>
      </c>
      <c r="K249" s="428" t="s">
        <v>235</v>
      </c>
      <c r="L249" s="431">
        <v>142.2519685225036</v>
      </c>
      <c r="M249" s="431">
        <v>4</v>
      </c>
      <c r="N249" s="432">
        <v>569.00787409001441</v>
      </c>
    </row>
    <row r="250" spans="1:14" ht="14.45" customHeight="1" x14ac:dyDescent="0.2">
      <c r="A250" s="426" t="s">
        <v>576</v>
      </c>
      <c r="B250" s="427" t="s">
        <v>577</v>
      </c>
      <c r="C250" s="428" t="s">
        <v>582</v>
      </c>
      <c r="D250" s="429" t="s">
        <v>583</v>
      </c>
      <c r="E250" s="430">
        <v>50113001</v>
      </c>
      <c r="F250" s="429" t="s">
        <v>403</v>
      </c>
      <c r="G250" s="428" t="s">
        <v>404</v>
      </c>
      <c r="H250" s="428">
        <v>23987</v>
      </c>
      <c r="I250" s="428">
        <v>23987</v>
      </c>
      <c r="J250" s="428" t="s">
        <v>782</v>
      </c>
      <c r="K250" s="428" t="s">
        <v>783</v>
      </c>
      <c r="L250" s="431">
        <v>167.42</v>
      </c>
      <c r="M250" s="431">
        <v>11</v>
      </c>
      <c r="N250" s="432">
        <v>1841.62</v>
      </c>
    </row>
    <row r="251" spans="1:14" ht="14.45" customHeight="1" x14ac:dyDescent="0.2">
      <c r="A251" s="426" t="s">
        <v>576</v>
      </c>
      <c r="B251" s="427" t="s">
        <v>577</v>
      </c>
      <c r="C251" s="428" t="s">
        <v>582</v>
      </c>
      <c r="D251" s="429" t="s">
        <v>583</v>
      </c>
      <c r="E251" s="430">
        <v>50113001</v>
      </c>
      <c r="F251" s="429" t="s">
        <v>403</v>
      </c>
      <c r="G251" s="428" t="s">
        <v>404</v>
      </c>
      <c r="H251" s="428">
        <v>920219</v>
      </c>
      <c r="I251" s="428">
        <v>0</v>
      </c>
      <c r="J251" s="428" t="s">
        <v>421</v>
      </c>
      <c r="K251" s="428" t="s">
        <v>235</v>
      </c>
      <c r="L251" s="431">
        <v>36.106404088568517</v>
      </c>
      <c r="M251" s="431">
        <v>1</v>
      </c>
      <c r="N251" s="432">
        <v>36.106404088568517</v>
      </c>
    </row>
    <row r="252" spans="1:14" ht="14.45" customHeight="1" x14ac:dyDescent="0.2">
      <c r="A252" s="426" t="s">
        <v>576</v>
      </c>
      <c r="B252" s="427" t="s">
        <v>577</v>
      </c>
      <c r="C252" s="428" t="s">
        <v>582</v>
      </c>
      <c r="D252" s="429" t="s">
        <v>583</v>
      </c>
      <c r="E252" s="430">
        <v>50113001</v>
      </c>
      <c r="F252" s="429" t="s">
        <v>403</v>
      </c>
      <c r="G252" s="428" t="s">
        <v>404</v>
      </c>
      <c r="H252" s="428">
        <v>900240</v>
      </c>
      <c r="I252" s="428">
        <v>0</v>
      </c>
      <c r="J252" s="428" t="s">
        <v>784</v>
      </c>
      <c r="K252" s="428" t="s">
        <v>235</v>
      </c>
      <c r="L252" s="431">
        <v>81.07000191039927</v>
      </c>
      <c r="M252" s="431">
        <v>8</v>
      </c>
      <c r="N252" s="432">
        <v>648.56001528319416</v>
      </c>
    </row>
    <row r="253" spans="1:14" ht="14.45" customHeight="1" x14ac:dyDescent="0.2">
      <c r="A253" s="426" t="s">
        <v>576</v>
      </c>
      <c r="B253" s="427" t="s">
        <v>577</v>
      </c>
      <c r="C253" s="428" t="s">
        <v>582</v>
      </c>
      <c r="D253" s="429" t="s">
        <v>583</v>
      </c>
      <c r="E253" s="430">
        <v>50113001</v>
      </c>
      <c r="F253" s="429" t="s">
        <v>403</v>
      </c>
      <c r="G253" s="428" t="s">
        <v>404</v>
      </c>
      <c r="H253" s="428">
        <v>215476</v>
      </c>
      <c r="I253" s="428">
        <v>215476</v>
      </c>
      <c r="J253" s="428" t="s">
        <v>785</v>
      </c>
      <c r="K253" s="428" t="s">
        <v>786</v>
      </c>
      <c r="L253" s="431">
        <v>123.23</v>
      </c>
      <c r="M253" s="431">
        <v>2</v>
      </c>
      <c r="N253" s="432">
        <v>246.46</v>
      </c>
    </row>
    <row r="254" spans="1:14" ht="14.45" customHeight="1" x14ac:dyDescent="0.2">
      <c r="A254" s="426" t="s">
        <v>576</v>
      </c>
      <c r="B254" s="427" t="s">
        <v>577</v>
      </c>
      <c r="C254" s="428" t="s">
        <v>582</v>
      </c>
      <c r="D254" s="429" t="s">
        <v>583</v>
      </c>
      <c r="E254" s="430">
        <v>50113001</v>
      </c>
      <c r="F254" s="429" t="s">
        <v>403</v>
      </c>
      <c r="G254" s="428" t="s">
        <v>404</v>
      </c>
      <c r="H254" s="428">
        <v>183272</v>
      </c>
      <c r="I254" s="428">
        <v>215478</v>
      </c>
      <c r="J254" s="428" t="s">
        <v>787</v>
      </c>
      <c r="K254" s="428" t="s">
        <v>788</v>
      </c>
      <c r="L254" s="431">
        <v>161.56</v>
      </c>
      <c r="M254" s="431">
        <v>3</v>
      </c>
      <c r="N254" s="432">
        <v>484.68</v>
      </c>
    </row>
    <row r="255" spans="1:14" ht="14.45" customHeight="1" x14ac:dyDescent="0.2">
      <c r="A255" s="426" t="s">
        <v>576</v>
      </c>
      <c r="B255" s="427" t="s">
        <v>577</v>
      </c>
      <c r="C255" s="428" t="s">
        <v>582</v>
      </c>
      <c r="D255" s="429" t="s">
        <v>583</v>
      </c>
      <c r="E255" s="430">
        <v>50113001</v>
      </c>
      <c r="F255" s="429" t="s">
        <v>403</v>
      </c>
      <c r="G255" s="428" t="s">
        <v>404</v>
      </c>
      <c r="H255" s="428">
        <v>54150</v>
      </c>
      <c r="I255" s="428">
        <v>54150</v>
      </c>
      <c r="J255" s="428" t="s">
        <v>789</v>
      </c>
      <c r="K255" s="428" t="s">
        <v>790</v>
      </c>
      <c r="L255" s="431">
        <v>98.809999999999988</v>
      </c>
      <c r="M255" s="431">
        <v>3</v>
      </c>
      <c r="N255" s="432">
        <v>296.42999999999995</v>
      </c>
    </row>
    <row r="256" spans="1:14" ht="14.45" customHeight="1" x14ac:dyDescent="0.2">
      <c r="A256" s="426" t="s">
        <v>576</v>
      </c>
      <c r="B256" s="427" t="s">
        <v>577</v>
      </c>
      <c r="C256" s="428" t="s">
        <v>582</v>
      </c>
      <c r="D256" s="429" t="s">
        <v>583</v>
      </c>
      <c r="E256" s="430">
        <v>50113001</v>
      </c>
      <c r="F256" s="429" t="s">
        <v>403</v>
      </c>
      <c r="G256" s="428" t="s">
        <v>404</v>
      </c>
      <c r="H256" s="428">
        <v>229192</v>
      </c>
      <c r="I256" s="428">
        <v>229192</v>
      </c>
      <c r="J256" s="428" t="s">
        <v>791</v>
      </c>
      <c r="K256" s="428" t="s">
        <v>792</v>
      </c>
      <c r="L256" s="431">
        <v>228.51333333333332</v>
      </c>
      <c r="M256" s="431">
        <v>3</v>
      </c>
      <c r="N256" s="432">
        <v>685.54</v>
      </c>
    </row>
    <row r="257" spans="1:14" ht="14.45" customHeight="1" x14ac:dyDescent="0.2">
      <c r="A257" s="426" t="s">
        <v>576</v>
      </c>
      <c r="B257" s="427" t="s">
        <v>577</v>
      </c>
      <c r="C257" s="428" t="s">
        <v>582</v>
      </c>
      <c r="D257" s="429" t="s">
        <v>583</v>
      </c>
      <c r="E257" s="430">
        <v>50113001</v>
      </c>
      <c r="F257" s="429" t="s">
        <v>403</v>
      </c>
      <c r="G257" s="428" t="s">
        <v>404</v>
      </c>
      <c r="H257" s="428">
        <v>209040</v>
      </c>
      <c r="I257" s="428">
        <v>209040</v>
      </c>
      <c r="J257" s="428" t="s">
        <v>793</v>
      </c>
      <c r="K257" s="428" t="s">
        <v>794</v>
      </c>
      <c r="L257" s="431">
        <v>2845.52</v>
      </c>
      <c r="M257" s="431">
        <v>1</v>
      </c>
      <c r="N257" s="432">
        <v>2845.52</v>
      </c>
    </row>
    <row r="258" spans="1:14" ht="14.45" customHeight="1" x14ac:dyDescent="0.2">
      <c r="A258" s="426" t="s">
        <v>576</v>
      </c>
      <c r="B258" s="427" t="s">
        <v>577</v>
      </c>
      <c r="C258" s="428" t="s">
        <v>582</v>
      </c>
      <c r="D258" s="429" t="s">
        <v>583</v>
      </c>
      <c r="E258" s="430">
        <v>50113001</v>
      </c>
      <c r="F258" s="429" t="s">
        <v>403</v>
      </c>
      <c r="G258" s="428" t="s">
        <v>404</v>
      </c>
      <c r="H258" s="428">
        <v>209038</v>
      </c>
      <c r="I258" s="428">
        <v>209038</v>
      </c>
      <c r="J258" s="428" t="s">
        <v>793</v>
      </c>
      <c r="K258" s="428" t="s">
        <v>795</v>
      </c>
      <c r="L258" s="431">
        <v>1421.62</v>
      </c>
      <c r="M258" s="431">
        <v>4</v>
      </c>
      <c r="N258" s="432">
        <v>5686.48</v>
      </c>
    </row>
    <row r="259" spans="1:14" ht="14.45" customHeight="1" x14ac:dyDescent="0.2">
      <c r="A259" s="426" t="s">
        <v>576</v>
      </c>
      <c r="B259" s="427" t="s">
        <v>577</v>
      </c>
      <c r="C259" s="428" t="s">
        <v>582</v>
      </c>
      <c r="D259" s="429" t="s">
        <v>583</v>
      </c>
      <c r="E259" s="430">
        <v>50113001</v>
      </c>
      <c r="F259" s="429" t="s">
        <v>403</v>
      </c>
      <c r="G259" s="428" t="s">
        <v>235</v>
      </c>
      <c r="H259" s="428">
        <v>447</v>
      </c>
      <c r="I259" s="428">
        <v>447</v>
      </c>
      <c r="J259" s="428" t="s">
        <v>796</v>
      </c>
      <c r="K259" s="428" t="s">
        <v>797</v>
      </c>
      <c r="L259" s="431">
        <v>180.16</v>
      </c>
      <c r="M259" s="431">
        <v>1</v>
      </c>
      <c r="N259" s="432">
        <v>180.16</v>
      </c>
    </row>
    <row r="260" spans="1:14" ht="14.45" customHeight="1" x14ac:dyDescent="0.2">
      <c r="A260" s="426" t="s">
        <v>576</v>
      </c>
      <c r="B260" s="427" t="s">
        <v>577</v>
      </c>
      <c r="C260" s="428" t="s">
        <v>582</v>
      </c>
      <c r="D260" s="429" t="s">
        <v>583</v>
      </c>
      <c r="E260" s="430">
        <v>50113001</v>
      </c>
      <c r="F260" s="429" t="s">
        <v>403</v>
      </c>
      <c r="G260" s="428" t="s">
        <v>404</v>
      </c>
      <c r="H260" s="428">
        <v>214593</v>
      </c>
      <c r="I260" s="428">
        <v>214593</v>
      </c>
      <c r="J260" s="428" t="s">
        <v>798</v>
      </c>
      <c r="K260" s="428" t="s">
        <v>799</v>
      </c>
      <c r="L260" s="431">
        <v>56.03</v>
      </c>
      <c r="M260" s="431">
        <v>1</v>
      </c>
      <c r="N260" s="432">
        <v>56.03</v>
      </c>
    </row>
    <row r="261" spans="1:14" ht="14.45" customHeight="1" x14ac:dyDescent="0.2">
      <c r="A261" s="426" t="s">
        <v>576</v>
      </c>
      <c r="B261" s="427" t="s">
        <v>577</v>
      </c>
      <c r="C261" s="428" t="s">
        <v>582</v>
      </c>
      <c r="D261" s="429" t="s">
        <v>583</v>
      </c>
      <c r="E261" s="430">
        <v>50113001</v>
      </c>
      <c r="F261" s="429" t="s">
        <v>403</v>
      </c>
      <c r="G261" s="428" t="s">
        <v>404</v>
      </c>
      <c r="H261" s="428">
        <v>199680</v>
      </c>
      <c r="I261" s="428">
        <v>199680</v>
      </c>
      <c r="J261" s="428" t="s">
        <v>800</v>
      </c>
      <c r="K261" s="428" t="s">
        <v>801</v>
      </c>
      <c r="L261" s="431">
        <v>357.57416666666671</v>
      </c>
      <c r="M261" s="431">
        <v>12</v>
      </c>
      <c r="N261" s="432">
        <v>4290.8900000000003</v>
      </c>
    </row>
    <row r="262" spans="1:14" ht="14.45" customHeight="1" x14ac:dyDescent="0.2">
      <c r="A262" s="426" t="s">
        <v>576</v>
      </c>
      <c r="B262" s="427" t="s">
        <v>577</v>
      </c>
      <c r="C262" s="428" t="s">
        <v>582</v>
      </c>
      <c r="D262" s="429" t="s">
        <v>583</v>
      </c>
      <c r="E262" s="430">
        <v>50113001</v>
      </c>
      <c r="F262" s="429" t="s">
        <v>403</v>
      </c>
      <c r="G262" s="428" t="s">
        <v>404</v>
      </c>
      <c r="H262" s="428">
        <v>187076</v>
      </c>
      <c r="I262" s="428">
        <v>87076</v>
      </c>
      <c r="J262" s="428" t="s">
        <v>802</v>
      </c>
      <c r="K262" s="428" t="s">
        <v>803</v>
      </c>
      <c r="L262" s="431">
        <v>135.09249999999997</v>
      </c>
      <c r="M262" s="431">
        <v>4</v>
      </c>
      <c r="N262" s="432">
        <v>540.36999999999989</v>
      </c>
    </row>
    <row r="263" spans="1:14" ht="14.45" customHeight="1" x14ac:dyDescent="0.2">
      <c r="A263" s="426" t="s">
        <v>576</v>
      </c>
      <c r="B263" s="427" t="s">
        <v>577</v>
      </c>
      <c r="C263" s="428" t="s">
        <v>582</v>
      </c>
      <c r="D263" s="429" t="s">
        <v>583</v>
      </c>
      <c r="E263" s="430">
        <v>50113001</v>
      </c>
      <c r="F263" s="429" t="s">
        <v>403</v>
      </c>
      <c r="G263" s="428" t="s">
        <v>404</v>
      </c>
      <c r="H263" s="428">
        <v>192757</v>
      </c>
      <c r="I263" s="428">
        <v>92757</v>
      </c>
      <c r="J263" s="428" t="s">
        <v>802</v>
      </c>
      <c r="K263" s="428" t="s">
        <v>804</v>
      </c>
      <c r="L263" s="431">
        <v>73.16</v>
      </c>
      <c r="M263" s="431">
        <v>2</v>
      </c>
      <c r="N263" s="432">
        <v>146.32</v>
      </c>
    </row>
    <row r="264" spans="1:14" ht="14.45" customHeight="1" x14ac:dyDescent="0.2">
      <c r="A264" s="426" t="s">
        <v>576</v>
      </c>
      <c r="B264" s="427" t="s">
        <v>577</v>
      </c>
      <c r="C264" s="428" t="s">
        <v>582</v>
      </c>
      <c r="D264" s="429" t="s">
        <v>583</v>
      </c>
      <c r="E264" s="430">
        <v>50113001</v>
      </c>
      <c r="F264" s="429" t="s">
        <v>403</v>
      </c>
      <c r="G264" s="428" t="s">
        <v>404</v>
      </c>
      <c r="H264" s="428">
        <v>846413</v>
      </c>
      <c r="I264" s="428">
        <v>57585</v>
      </c>
      <c r="J264" s="428" t="s">
        <v>805</v>
      </c>
      <c r="K264" s="428" t="s">
        <v>806</v>
      </c>
      <c r="L264" s="431">
        <v>133.11999999999998</v>
      </c>
      <c r="M264" s="431">
        <v>1</v>
      </c>
      <c r="N264" s="432">
        <v>133.11999999999998</v>
      </c>
    </row>
    <row r="265" spans="1:14" ht="14.45" customHeight="1" x14ac:dyDescent="0.2">
      <c r="A265" s="426" t="s">
        <v>576</v>
      </c>
      <c r="B265" s="427" t="s">
        <v>577</v>
      </c>
      <c r="C265" s="428" t="s">
        <v>582</v>
      </c>
      <c r="D265" s="429" t="s">
        <v>583</v>
      </c>
      <c r="E265" s="430">
        <v>50113001</v>
      </c>
      <c r="F265" s="429" t="s">
        <v>403</v>
      </c>
      <c r="G265" s="428" t="s">
        <v>404</v>
      </c>
      <c r="H265" s="428">
        <v>181293</v>
      </c>
      <c r="I265" s="428">
        <v>181293</v>
      </c>
      <c r="J265" s="428" t="s">
        <v>807</v>
      </c>
      <c r="K265" s="428" t="s">
        <v>808</v>
      </c>
      <c r="L265" s="431">
        <v>224.1100000000001</v>
      </c>
      <c r="M265" s="431">
        <v>1</v>
      </c>
      <c r="N265" s="432">
        <v>224.1100000000001</v>
      </c>
    </row>
    <row r="266" spans="1:14" ht="14.45" customHeight="1" x14ac:dyDescent="0.2">
      <c r="A266" s="426" t="s">
        <v>576</v>
      </c>
      <c r="B266" s="427" t="s">
        <v>577</v>
      </c>
      <c r="C266" s="428" t="s">
        <v>582</v>
      </c>
      <c r="D266" s="429" t="s">
        <v>583</v>
      </c>
      <c r="E266" s="430">
        <v>50113001</v>
      </c>
      <c r="F266" s="429" t="s">
        <v>403</v>
      </c>
      <c r="G266" s="428" t="s">
        <v>404</v>
      </c>
      <c r="H266" s="428">
        <v>129740</v>
      </c>
      <c r="I266" s="428">
        <v>29740</v>
      </c>
      <c r="J266" s="428" t="s">
        <v>809</v>
      </c>
      <c r="K266" s="428" t="s">
        <v>740</v>
      </c>
      <c r="L266" s="431">
        <v>568.15000000000009</v>
      </c>
      <c r="M266" s="431">
        <v>1</v>
      </c>
      <c r="N266" s="432">
        <v>568.15000000000009</v>
      </c>
    </row>
    <row r="267" spans="1:14" ht="14.45" customHeight="1" x14ac:dyDescent="0.2">
      <c r="A267" s="426" t="s">
        <v>576</v>
      </c>
      <c r="B267" s="427" t="s">
        <v>577</v>
      </c>
      <c r="C267" s="428" t="s">
        <v>582</v>
      </c>
      <c r="D267" s="429" t="s">
        <v>583</v>
      </c>
      <c r="E267" s="430">
        <v>50113001</v>
      </c>
      <c r="F267" s="429" t="s">
        <v>403</v>
      </c>
      <c r="G267" s="428" t="s">
        <v>235</v>
      </c>
      <c r="H267" s="428">
        <v>225510</v>
      </c>
      <c r="I267" s="428">
        <v>225510</v>
      </c>
      <c r="J267" s="428" t="s">
        <v>810</v>
      </c>
      <c r="K267" s="428" t="s">
        <v>811</v>
      </c>
      <c r="L267" s="431">
        <v>64.72</v>
      </c>
      <c r="M267" s="431">
        <v>2</v>
      </c>
      <c r="N267" s="432">
        <v>129.44</v>
      </c>
    </row>
    <row r="268" spans="1:14" ht="14.45" customHeight="1" x14ac:dyDescent="0.2">
      <c r="A268" s="426" t="s">
        <v>576</v>
      </c>
      <c r="B268" s="427" t="s">
        <v>577</v>
      </c>
      <c r="C268" s="428" t="s">
        <v>582</v>
      </c>
      <c r="D268" s="429" t="s">
        <v>583</v>
      </c>
      <c r="E268" s="430">
        <v>50113001</v>
      </c>
      <c r="F268" s="429" t="s">
        <v>403</v>
      </c>
      <c r="G268" s="428" t="s">
        <v>235</v>
      </c>
      <c r="H268" s="428">
        <v>225512</v>
      </c>
      <c r="I268" s="428">
        <v>225512</v>
      </c>
      <c r="J268" s="428" t="s">
        <v>812</v>
      </c>
      <c r="K268" s="428" t="s">
        <v>813</v>
      </c>
      <c r="L268" s="431">
        <v>112.09</v>
      </c>
      <c r="M268" s="431">
        <v>1</v>
      </c>
      <c r="N268" s="432">
        <v>112.09</v>
      </c>
    </row>
    <row r="269" spans="1:14" ht="14.45" customHeight="1" x14ac:dyDescent="0.2">
      <c r="A269" s="426" t="s">
        <v>576</v>
      </c>
      <c r="B269" s="427" t="s">
        <v>577</v>
      </c>
      <c r="C269" s="428" t="s">
        <v>582</v>
      </c>
      <c r="D269" s="429" t="s">
        <v>583</v>
      </c>
      <c r="E269" s="430">
        <v>50113001</v>
      </c>
      <c r="F269" s="429" t="s">
        <v>403</v>
      </c>
      <c r="G269" s="428" t="s">
        <v>450</v>
      </c>
      <c r="H269" s="428">
        <v>243130</v>
      </c>
      <c r="I269" s="428">
        <v>243130</v>
      </c>
      <c r="J269" s="428" t="s">
        <v>814</v>
      </c>
      <c r="K269" s="428" t="s">
        <v>815</v>
      </c>
      <c r="L269" s="431">
        <v>79.180000175439844</v>
      </c>
      <c r="M269" s="431">
        <v>2</v>
      </c>
      <c r="N269" s="432">
        <v>158.36000035087969</v>
      </c>
    </row>
    <row r="270" spans="1:14" ht="14.45" customHeight="1" x14ac:dyDescent="0.2">
      <c r="A270" s="426" t="s">
        <v>576</v>
      </c>
      <c r="B270" s="427" t="s">
        <v>577</v>
      </c>
      <c r="C270" s="428" t="s">
        <v>582</v>
      </c>
      <c r="D270" s="429" t="s">
        <v>583</v>
      </c>
      <c r="E270" s="430">
        <v>50113001</v>
      </c>
      <c r="F270" s="429" t="s">
        <v>403</v>
      </c>
      <c r="G270" s="428" t="s">
        <v>450</v>
      </c>
      <c r="H270" s="428">
        <v>243131</v>
      </c>
      <c r="I270" s="428">
        <v>243131</v>
      </c>
      <c r="J270" s="428" t="s">
        <v>814</v>
      </c>
      <c r="K270" s="428" t="s">
        <v>816</v>
      </c>
      <c r="L270" s="431">
        <v>64.94</v>
      </c>
      <c r="M270" s="431">
        <v>1</v>
      </c>
      <c r="N270" s="432">
        <v>64.94</v>
      </c>
    </row>
    <row r="271" spans="1:14" ht="14.45" customHeight="1" x14ac:dyDescent="0.2">
      <c r="A271" s="426" t="s">
        <v>576</v>
      </c>
      <c r="B271" s="427" t="s">
        <v>577</v>
      </c>
      <c r="C271" s="428" t="s">
        <v>582</v>
      </c>
      <c r="D271" s="429" t="s">
        <v>583</v>
      </c>
      <c r="E271" s="430">
        <v>50113001</v>
      </c>
      <c r="F271" s="429" t="s">
        <v>403</v>
      </c>
      <c r="G271" s="428" t="s">
        <v>450</v>
      </c>
      <c r="H271" s="428">
        <v>243138</v>
      </c>
      <c r="I271" s="428">
        <v>243138</v>
      </c>
      <c r="J271" s="428" t="s">
        <v>817</v>
      </c>
      <c r="K271" s="428" t="s">
        <v>818</v>
      </c>
      <c r="L271" s="431">
        <v>57.596000000000004</v>
      </c>
      <c r="M271" s="431">
        <v>5</v>
      </c>
      <c r="N271" s="432">
        <v>287.98</v>
      </c>
    </row>
    <row r="272" spans="1:14" ht="14.45" customHeight="1" x14ac:dyDescent="0.2">
      <c r="A272" s="426" t="s">
        <v>576</v>
      </c>
      <c r="B272" s="427" t="s">
        <v>577</v>
      </c>
      <c r="C272" s="428" t="s">
        <v>582</v>
      </c>
      <c r="D272" s="429" t="s">
        <v>583</v>
      </c>
      <c r="E272" s="430">
        <v>50113001</v>
      </c>
      <c r="F272" s="429" t="s">
        <v>403</v>
      </c>
      <c r="G272" s="428" t="s">
        <v>404</v>
      </c>
      <c r="H272" s="428">
        <v>116462</v>
      </c>
      <c r="I272" s="428">
        <v>238146</v>
      </c>
      <c r="J272" s="428" t="s">
        <v>819</v>
      </c>
      <c r="K272" s="428" t="s">
        <v>820</v>
      </c>
      <c r="L272" s="431">
        <v>133.84</v>
      </c>
      <c r="M272" s="431">
        <v>1</v>
      </c>
      <c r="N272" s="432">
        <v>133.84</v>
      </c>
    </row>
    <row r="273" spans="1:14" ht="14.45" customHeight="1" x14ac:dyDescent="0.2">
      <c r="A273" s="426" t="s">
        <v>576</v>
      </c>
      <c r="B273" s="427" t="s">
        <v>577</v>
      </c>
      <c r="C273" s="428" t="s">
        <v>582</v>
      </c>
      <c r="D273" s="429" t="s">
        <v>583</v>
      </c>
      <c r="E273" s="430">
        <v>50113001</v>
      </c>
      <c r="F273" s="429" t="s">
        <v>403</v>
      </c>
      <c r="G273" s="428" t="s">
        <v>404</v>
      </c>
      <c r="H273" s="428">
        <v>189178</v>
      </c>
      <c r="I273" s="428">
        <v>189178</v>
      </c>
      <c r="J273" s="428" t="s">
        <v>821</v>
      </c>
      <c r="K273" s="428" t="s">
        <v>822</v>
      </c>
      <c r="L273" s="431">
        <v>92.175000255494467</v>
      </c>
      <c r="M273" s="431">
        <v>4</v>
      </c>
      <c r="N273" s="432">
        <v>368.70000102197787</v>
      </c>
    </row>
    <row r="274" spans="1:14" ht="14.45" customHeight="1" x14ac:dyDescent="0.2">
      <c r="A274" s="426" t="s">
        <v>576</v>
      </c>
      <c r="B274" s="427" t="s">
        <v>577</v>
      </c>
      <c r="C274" s="428" t="s">
        <v>582</v>
      </c>
      <c r="D274" s="429" t="s">
        <v>583</v>
      </c>
      <c r="E274" s="430">
        <v>50113001</v>
      </c>
      <c r="F274" s="429" t="s">
        <v>403</v>
      </c>
      <c r="G274" s="428" t="s">
        <v>404</v>
      </c>
      <c r="H274" s="428">
        <v>214596</v>
      </c>
      <c r="I274" s="428">
        <v>214596</v>
      </c>
      <c r="J274" s="428" t="s">
        <v>823</v>
      </c>
      <c r="K274" s="428" t="s">
        <v>824</v>
      </c>
      <c r="L274" s="431">
        <v>92.07</v>
      </c>
      <c r="M274" s="431">
        <v>1</v>
      </c>
      <c r="N274" s="432">
        <v>92.07</v>
      </c>
    </row>
    <row r="275" spans="1:14" ht="14.45" customHeight="1" x14ac:dyDescent="0.2">
      <c r="A275" s="426" t="s">
        <v>576</v>
      </c>
      <c r="B275" s="427" t="s">
        <v>577</v>
      </c>
      <c r="C275" s="428" t="s">
        <v>582</v>
      </c>
      <c r="D275" s="429" t="s">
        <v>583</v>
      </c>
      <c r="E275" s="430">
        <v>50113001</v>
      </c>
      <c r="F275" s="429" t="s">
        <v>403</v>
      </c>
      <c r="G275" s="428" t="s">
        <v>404</v>
      </c>
      <c r="H275" s="428">
        <v>173498</v>
      </c>
      <c r="I275" s="428">
        <v>173498</v>
      </c>
      <c r="J275" s="428" t="s">
        <v>825</v>
      </c>
      <c r="K275" s="428" t="s">
        <v>826</v>
      </c>
      <c r="L275" s="431">
        <v>219.76999999999998</v>
      </c>
      <c r="M275" s="431">
        <v>1</v>
      </c>
      <c r="N275" s="432">
        <v>219.76999999999998</v>
      </c>
    </row>
    <row r="276" spans="1:14" ht="14.45" customHeight="1" x14ac:dyDescent="0.2">
      <c r="A276" s="426" t="s">
        <v>576</v>
      </c>
      <c r="B276" s="427" t="s">
        <v>577</v>
      </c>
      <c r="C276" s="428" t="s">
        <v>582</v>
      </c>
      <c r="D276" s="429" t="s">
        <v>583</v>
      </c>
      <c r="E276" s="430">
        <v>50113001</v>
      </c>
      <c r="F276" s="429" t="s">
        <v>403</v>
      </c>
      <c r="G276" s="428" t="s">
        <v>404</v>
      </c>
      <c r="H276" s="428">
        <v>847477</v>
      </c>
      <c r="I276" s="428">
        <v>151436</v>
      </c>
      <c r="J276" s="428" t="s">
        <v>827</v>
      </c>
      <c r="K276" s="428" t="s">
        <v>828</v>
      </c>
      <c r="L276" s="431">
        <v>522.59</v>
      </c>
      <c r="M276" s="431">
        <v>21</v>
      </c>
      <c r="N276" s="432">
        <v>10974.390000000001</v>
      </c>
    </row>
    <row r="277" spans="1:14" ht="14.45" customHeight="1" x14ac:dyDescent="0.2">
      <c r="A277" s="426" t="s">
        <v>576</v>
      </c>
      <c r="B277" s="427" t="s">
        <v>577</v>
      </c>
      <c r="C277" s="428" t="s">
        <v>582</v>
      </c>
      <c r="D277" s="429" t="s">
        <v>583</v>
      </c>
      <c r="E277" s="430">
        <v>50113001</v>
      </c>
      <c r="F277" s="429" t="s">
        <v>403</v>
      </c>
      <c r="G277" s="428" t="s">
        <v>404</v>
      </c>
      <c r="H277" s="428">
        <v>219219</v>
      </c>
      <c r="I277" s="428">
        <v>219219</v>
      </c>
      <c r="J277" s="428" t="s">
        <v>829</v>
      </c>
      <c r="K277" s="428" t="s">
        <v>830</v>
      </c>
      <c r="L277" s="431">
        <v>401.63000000000011</v>
      </c>
      <c r="M277" s="431">
        <v>1</v>
      </c>
      <c r="N277" s="432">
        <v>401.63000000000011</v>
      </c>
    </row>
    <row r="278" spans="1:14" ht="14.45" customHeight="1" x14ac:dyDescent="0.2">
      <c r="A278" s="426" t="s">
        <v>576</v>
      </c>
      <c r="B278" s="427" t="s">
        <v>577</v>
      </c>
      <c r="C278" s="428" t="s">
        <v>582</v>
      </c>
      <c r="D278" s="429" t="s">
        <v>583</v>
      </c>
      <c r="E278" s="430">
        <v>50113001</v>
      </c>
      <c r="F278" s="429" t="s">
        <v>403</v>
      </c>
      <c r="G278" s="428" t="s">
        <v>404</v>
      </c>
      <c r="H278" s="428">
        <v>499365</v>
      </c>
      <c r="I278" s="428">
        <v>9999999</v>
      </c>
      <c r="J278" s="428" t="s">
        <v>831</v>
      </c>
      <c r="K278" s="428" t="s">
        <v>832</v>
      </c>
      <c r="L278" s="431">
        <v>1012</v>
      </c>
      <c r="M278" s="431">
        <v>7</v>
      </c>
      <c r="N278" s="432">
        <v>7084</v>
      </c>
    </row>
    <row r="279" spans="1:14" ht="14.45" customHeight="1" x14ac:dyDescent="0.2">
      <c r="A279" s="426" t="s">
        <v>576</v>
      </c>
      <c r="B279" s="427" t="s">
        <v>577</v>
      </c>
      <c r="C279" s="428" t="s">
        <v>582</v>
      </c>
      <c r="D279" s="429" t="s">
        <v>583</v>
      </c>
      <c r="E279" s="430">
        <v>50113001</v>
      </c>
      <c r="F279" s="429" t="s">
        <v>403</v>
      </c>
      <c r="G279" s="428" t="s">
        <v>404</v>
      </c>
      <c r="H279" s="428">
        <v>126898</v>
      </c>
      <c r="I279" s="428">
        <v>126898</v>
      </c>
      <c r="J279" s="428" t="s">
        <v>833</v>
      </c>
      <c r="K279" s="428" t="s">
        <v>834</v>
      </c>
      <c r="L279" s="431">
        <v>1041.69</v>
      </c>
      <c r="M279" s="431">
        <v>2</v>
      </c>
      <c r="N279" s="432">
        <v>2083.38</v>
      </c>
    </row>
    <row r="280" spans="1:14" ht="14.45" customHeight="1" x14ac:dyDescent="0.2">
      <c r="A280" s="426" t="s">
        <v>576</v>
      </c>
      <c r="B280" s="427" t="s">
        <v>577</v>
      </c>
      <c r="C280" s="428" t="s">
        <v>582</v>
      </c>
      <c r="D280" s="429" t="s">
        <v>583</v>
      </c>
      <c r="E280" s="430">
        <v>50113001</v>
      </c>
      <c r="F280" s="429" t="s">
        <v>403</v>
      </c>
      <c r="G280" s="428" t="s">
        <v>450</v>
      </c>
      <c r="H280" s="428">
        <v>149195</v>
      </c>
      <c r="I280" s="428">
        <v>49195</v>
      </c>
      <c r="J280" s="428" t="s">
        <v>835</v>
      </c>
      <c r="K280" s="428" t="s">
        <v>836</v>
      </c>
      <c r="L280" s="431">
        <v>100.09</v>
      </c>
      <c r="M280" s="431">
        <v>2</v>
      </c>
      <c r="N280" s="432">
        <v>200.18</v>
      </c>
    </row>
    <row r="281" spans="1:14" ht="14.45" customHeight="1" x14ac:dyDescent="0.2">
      <c r="A281" s="426" t="s">
        <v>576</v>
      </c>
      <c r="B281" s="427" t="s">
        <v>577</v>
      </c>
      <c r="C281" s="428" t="s">
        <v>582</v>
      </c>
      <c r="D281" s="429" t="s">
        <v>583</v>
      </c>
      <c r="E281" s="430">
        <v>50113001</v>
      </c>
      <c r="F281" s="429" t="s">
        <v>403</v>
      </c>
      <c r="G281" s="428" t="s">
        <v>404</v>
      </c>
      <c r="H281" s="428">
        <v>216978</v>
      </c>
      <c r="I281" s="428">
        <v>216978</v>
      </c>
      <c r="J281" s="428" t="s">
        <v>837</v>
      </c>
      <c r="K281" s="428" t="s">
        <v>838</v>
      </c>
      <c r="L281" s="431">
        <v>288.79000000000002</v>
      </c>
      <c r="M281" s="431">
        <v>1</v>
      </c>
      <c r="N281" s="432">
        <v>288.79000000000002</v>
      </c>
    </row>
    <row r="282" spans="1:14" ht="14.45" customHeight="1" x14ac:dyDescent="0.2">
      <c r="A282" s="426" t="s">
        <v>576</v>
      </c>
      <c r="B282" s="427" t="s">
        <v>577</v>
      </c>
      <c r="C282" s="428" t="s">
        <v>582</v>
      </c>
      <c r="D282" s="429" t="s">
        <v>583</v>
      </c>
      <c r="E282" s="430">
        <v>50113001</v>
      </c>
      <c r="F282" s="429" t="s">
        <v>403</v>
      </c>
      <c r="G282" s="428" t="s">
        <v>404</v>
      </c>
      <c r="H282" s="428">
        <v>193660</v>
      </c>
      <c r="I282" s="428">
        <v>193660</v>
      </c>
      <c r="J282" s="428" t="s">
        <v>839</v>
      </c>
      <c r="K282" s="428" t="s">
        <v>840</v>
      </c>
      <c r="L282" s="431">
        <v>971.55</v>
      </c>
      <c r="M282" s="431">
        <v>1</v>
      </c>
      <c r="N282" s="432">
        <v>971.55</v>
      </c>
    </row>
    <row r="283" spans="1:14" ht="14.45" customHeight="1" x14ac:dyDescent="0.2">
      <c r="A283" s="426" t="s">
        <v>576</v>
      </c>
      <c r="B283" s="427" t="s">
        <v>577</v>
      </c>
      <c r="C283" s="428" t="s">
        <v>582</v>
      </c>
      <c r="D283" s="429" t="s">
        <v>583</v>
      </c>
      <c r="E283" s="430">
        <v>50113001</v>
      </c>
      <c r="F283" s="429" t="s">
        <v>403</v>
      </c>
      <c r="G283" s="428" t="s">
        <v>450</v>
      </c>
      <c r="H283" s="428">
        <v>213494</v>
      </c>
      <c r="I283" s="428">
        <v>213494</v>
      </c>
      <c r="J283" s="428" t="s">
        <v>841</v>
      </c>
      <c r="K283" s="428" t="s">
        <v>842</v>
      </c>
      <c r="L283" s="431">
        <v>356.44505050505063</v>
      </c>
      <c r="M283" s="431">
        <v>99</v>
      </c>
      <c r="N283" s="432">
        <v>35288.060000000012</v>
      </c>
    </row>
    <row r="284" spans="1:14" ht="14.45" customHeight="1" x14ac:dyDescent="0.2">
      <c r="A284" s="426" t="s">
        <v>576</v>
      </c>
      <c r="B284" s="427" t="s">
        <v>577</v>
      </c>
      <c r="C284" s="428" t="s">
        <v>582</v>
      </c>
      <c r="D284" s="429" t="s">
        <v>583</v>
      </c>
      <c r="E284" s="430">
        <v>50113001</v>
      </c>
      <c r="F284" s="429" t="s">
        <v>403</v>
      </c>
      <c r="G284" s="428" t="s">
        <v>450</v>
      </c>
      <c r="H284" s="428">
        <v>213489</v>
      </c>
      <c r="I284" s="428">
        <v>213489</v>
      </c>
      <c r="J284" s="428" t="s">
        <v>841</v>
      </c>
      <c r="K284" s="428" t="s">
        <v>843</v>
      </c>
      <c r="L284" s="431">
        <v>549.90629213483146</v>
      </c>
      <c r="M284" s="431">
        <v>89</v>
      </c>
      <c r="N284" s="432">
        <v>48941.659999999996</v>
      </c>
    </row>
    <row r="285" spans="1:14" ht="14.45" customHeight="1" x14ac:dyDescent="0.2">
      <c r="A285" s="426" t="s">
        <v>576</v>
      </c>
      <c r="B285" s="427" t="s">
        <v>577</v>
      </c>
      <c r="C285" s="428" t="s">
        <v>582</v>
      </c>
      <c r="D285" s="429" t="s">
        <v>583</v>
      </c>
      <c r="E285" s="430">
        <v>50113001</v>
      </c>
      <c r="F285" s="429" t="s">
        <v>403</v>
      </c>
      <c r="G285" s="428" t="s">
        <v>450</v>
      </c>
      <c r="H285" s="428">
        <v>213487</v>
      </c>
      <c r="I285" s="428">
        <v>213487</v>
      </c>
      <c r="J285" s="428" t="s">
        <v>841</v>
      </c>
      <c r="K285" s="428" t="s">
        <v>844</v>
      </c>
      <c r="L285" s="431">
        <v>260.05492768141437</v>
      </c>
      <c r="M285" s="431">
        <v>138</v>
      </c>
      <c r="N285" s="432">
        <v>35887.58002003518</v>
      </c>
    </row>
    <row r="286" spans="1:14" ht="14.45" customHeight="1" x14ac:dyDescent="0.2">
      <c r="A286" s="426" t="s">
        <v>576</v>
      </c>
      <c r="B286" s="427" t="s">
        <v>577</v>
      </c>
      <c r="C286" s="428" t="s">
        <v>582</v>
      </c>
      <c r="D286" s="429" t="s">
        <v>583</v>
      </c>
      <c r="E286" s="430">
        <v>50113001</v>
      </c>
      <c r="F286" s="429" t="s">
        <v>403</v>
      </c>
      <c r="G286" s="428" t="s">
        <v>450</v>
      </c>
      <c r="H286" s="428">
        <v>213490</v>
      </c>
      <c r="I286" s="428">
        <v>213490</v>
      </c>
      <c r="J286" s="428" t="s">
        <v>841</v>
      </c>
      <c r="K286" s="428" t="s">
        <v>845</v>
      </c>
      <c r="L286" s="431">
        <v>913.55</v>
      </c>
      <c r="M286" s="431">
        <v>10</v>
      </c>
      <c r="N286" s="432">
        <v>9135.5</v>
      </c>
    </row>
    <row r="287" spans="1:14" ht="14.45" customHeight="1" x14ac:dyDescent="0.2">
      <c r="A287" s="426" t="s">
        <v>576</v>
      </c>
      <c r="B287" s="427" t="s">
        <v>577</v>
      </c>
      <c r="C287" s="428" t="s">
        <v>582</v>
      </c>
      <c r="D287" s="429" t="s">
        <v>583</v>
      </c>
      <c r="E287" s="430">
        <v>50113001</v>
      </c>
      <c r="F287" s="429" t="s">
        <v>403</v>
      </c>
      <c r="G287" s="428" t="s">
        <v>450</v>
      </c>
      <c r="H287" s="428">
        <v>213485</v>
      </c>
      <c r="I287" s="428">
        <v>213485</v>
      </c>
      <c r="J287" s="428" t="s">
        <v>841</v>
      </c>
      <c r="K287" s="428" t="s">
        <v>846</v>
      </c>
      <c r="L287" s="431">
        <v>721.16000000000008</v>
      </c>
      <c r="M287" s="431">
        <v>58</v>
      </c>
      <c r="N287" s="432">
        <v>41827.280000000006</v>
      </c>
    </row>
    <row r="288" spans="1:14" ht="14.45" customHeight="1" x14ac:dyDescent="0.2">
      <c r="A288" s="426" t="s">
        <v>576</v>
      </c>
      <c r="B288" s="427" t="s">
        <v>577</v>
      </c>
      <c r="C288" s="428" t="s">
        <v>582</v>
      </c>
      <c r="D288" s="429" t="s">
        <v>583</v>
      </c>
      <c r="E288" s="430">
        <v>50113001</v>
      </c>
      <c r="F288" s="429" t="s">
        <v>403</v>
      </c>
      <c r="G288" s="428" t="s">
        <v>450</v>
      </c>
      <c r="H288" s="428">
        <v>213480</v>
      </c>
      <c r="I288" s="428">
        <v>213480</v>
      </c>
      <c r="J288" s="428" t="s">
        <v>847</v>
      </c>
      <c r="K288" s="428" t="s">
        <v>843</v>
      </c>
      <c r="L288" s="431">
        <v>1106.1599999999999</v>
      </c>
      <c r="M288" s="431">
        <v>8</v>
      </c>
      <c r="N288" s="432">
        <v>8849.2799999999988</v>
      </c>
    </row>
    <row r="289" spans="1:14" ht="14.45" customHeight="1" x14ac:dyDescent="0.2">
      <c r="A289" s="426" t="s">
        <v>576</v>
      </c>
      <c r="B289" s="427" t="s">
        <v>577</v>
      </c>
      <c r="C289" s="428" t="s">
        <v>582</v>
      </c>
      <c r="D289" s="429" t="s">
        <v>583</v>
      </c>
      <c r="E289" s="430">
        <v>50113001</v>
      </c>
      <c r="F289" s="429" t="s">
        <v>403</v>
      </c>
      <c r="G289" s="428" t="s">
        <v>450</v>
      </c>
      <c r="H289" s="428">
        <v>213482</v>
      </c>
      <c r="I289" s="428">
        <v>213482</v>
      </c>
      <c r="J289" s="428" t="s">
        <v>847</v>
      </c>
      <c r="K289" s="428" t="s">
        <v>848</v>
      </c>
      <c r="L289" s="431">
        <v>1500.95</v>
      </c>
      <c r="M289" s="431">
        <v>3</v>
      </c>
      <c r="N289" s="432">
        <v>4502.8500000000004</v>
      </c>
    </row>
    <row r="290" spans="1:14" ht="14.45" customHeight="1" x14ac:dyDescent="0.2">
      <c r="A290" s="426" t="s">
        <v>576</v>
      </c>
      <c r="B290" s="427" t="s">
        <v>577</v>
      </c>
      <c r="C290" s="428" t="s">
        <v>582</v>
      </c>
      <c r="D290" s="429" t="s">
        <v>583</v>
      </c>
      <c r="E290" s="430">
        <v>50113001</v>
      </c>
      <c r="F290" s="429" t="s">
        <v>403</v>
      </c>
      <c r="G290" s="428" t="s">
        <v>450</v>
      </c>
      <c r="H290" s="428">
        <v>156809</v>
      </c>
      <c r="I290" s="428">
        <v>56809</v>
      </c>
      <c r="J290" s="428" t="s">
        <v>849</v>
      </c>
      <c r="K290" s="428" t="s">
        <v>850</v>
      </c>
      <c r="L290" s="431">
        <v>161.78</v>
      </c>
      <c r="M290" s="431">
        <v>2</v>
      </c>
      <c r="N290" s="432">
        <v>323.56</v>
      </c>
    </row>
    <row r="291" spans="1:14" ht="14.45" customHeight="1" x14ac:dyDescent="0.2">
      <c r="A291" s="426" t="s">
        <v>576</v>
      </c>
      <c r="B291" s="427" t="s">
        <v>577</v>
      </c>
      <c r="C291" s="428" t="s">
        <v>582</v>
      </c>
      <c r="D291" s="429" t="s">
        <v>583</v>
      </c>
      <c r="E291" s="430">
        <v>50113001</v>
      </c>
      <c r="F291" s="429" t="s">
        <v>403</v>
      </c>
      <c r="G291" s="428" t="s">
        <v>450</v>
      </c>
      <c r="H291" s="428">
        <v>156804</v>
      </c>
      <c r="I291" s="428">
        <v>56804</v>
      </c>
      <c r="J291" s="428" t="s">
        <v>851</v>
      </c>
      <c r="K291" s="428" t="s">
        <v>852</v>
      </c>
      <c r="L291" s="431">
        <v>31.610001042457512</v>
      </c>
      <c r="M291" s="431">
        <v>4</v>
      </c>
      <c r="N291" s="432">
        <v>126.44000416983005</v>
      </c>
    </row>
    <row r="292" spans="1:14" ht="14.45" customHeight="1" x14ac:dyDescent="0.2">
      <c r="A292" s="426" t="s">
        <v>576</v>
      </c>
      <c r="B292" s="427" t="s">
        <v>577</v>
      </c>
      <c r="C292" s="428" t="s">
        <v>582</v>
      </c>
      <c r="D292" s="429" t="s">
        <v>583</v>
      </c>
      <c r="E292" s="430">
        <v>50113001</v>
      </c>
      <c r="F292" s="429" t="s">
        <v>403</v>
      </c>
      <c r="G292" s="428" t="s">
        <v>450</v>
      </c>
      <c r="H292" s="428">
        <v>156805</v>
      </c>
      <c r="I292" s="428">
        <v>56805</v>
      </c>
      <c r="J292" s="428" t="s">
        <v>851</v>
      </c>
      <c r="K292" s="428" t="s">
        <v>853</v>
      </c>
      <c r="L292" s="431">
        <v>58.474074468112811</v>
      </c>
      <c r="M292" s="431">
        <v>27</v>
      </c>
      <c r="N292" s="432">
        <v>1578.8000106390459</v>
      </c>
    </row>
    <row r="293" spans="1:14" ht="14.45" customHeight="1" x14ac:dyDescent="0.2">
      <c r="A293" s="426" t="s">
        <v>576</v>
      </c>
      <c r="B293" s="427" t="s">
        <v>577</v>
      </c>
      <c r="C293" s="428" t="s">
        <v>582</v>
      </c>
      <c r="D293" s="429" t="s">
        <v>583</v>
      </c>
      <c r="E293" s="430">
        <v>50113001</v>
      </c>
      <c r="F293" s="429" t="s">
        <v>403</v>
      </c>
      <c r="G293" s="428" t="s">
        <v>404</v>
      </c>
      <c r="H293" s="428">
        <v>207941</v>
      </c>
      <c r="I293" s="428">
        <v>207941</v>
      </c>
      <c r="J293" s="428" t="s">
        <v>854</v>
      </c>
      <c r="K293" s="428" t="s">
        <v>855</v>
      </c>
      <c r="L293" s="431">
        <v>50.14</v>
      </c>
      <c r="M293" s="431">
        <v>1</v>
      </c>
      <c r="N293" s="432">
        <v>50.14</v>
      </c>
    </row>
    <row r="294" spans="1:14" ht="14.45" customHeight="1" x14ac:dyDescent="0.2">
      <c r="A294" s="426" t="s">
        <v>576</v>
      </c>
      <c r="B294" s="427" t="s">
        <v>577</v>
      </c>
      <c r="C294" s="428" t="s">
        <v>582</v>
      </c>
      <c r="D294" s="429" t="s">
        <v>583</v>
      </c>
      <c r="E294" s="430">
        <v>50113001</v>
      </c>
      <c r="F294" s="429" t="s">
        <v>403</v>
      </c>
      <c r="G294" s="428" t="s">
        <v>404</v>
      </c>
      <c r="H294" s="428">
        <v>243407</v>
      </c>
      <c r="I294" s="428">
        <v>243407</v>
      </c>
      <c r="J294" s="428" t="s">
        <v>856</v>
      </c>
      <c r="K294" s="428" t="s">
        <v>857</v>
      </c>
      <c r="L294" s="431">
        <v>255.58428505498296</v>
      </c>
      <c r="M294" s="431">
        <v>14</v>
      </c>
      <c r="N294" s="432">
        <v>3578.1799907697614</v>
      </c>
    </row>
    <row r="295" spans="1:14" ht="14.45" customHeight="1" x14ac:dyDescent="0.2">
      <c r="A295" s="426" t="s">
        <v>576</v>
      </c>
      <c r="B295" s="427" t="s">
        <v>577</v>
      </c>
      <c r="C295" s="428" t="s">
        <v>582</v>
      </c>
      <c r="D295" s="429" t="s">
        <v>583</v>
      </c>
      <c r="E295" s="430">
        <v>50113001</v>
      </c>
      <c r="F295" s="429" t="s">
        <v>403</v>
      </c>
      <c r="G295" s="428" t="s">
        <v>404</v>
      </c>
      <c r="H295" s="428">
        <v>221744</v>
      </c>
      <c r="I295" s="428">
        <v>221744</v>
      </c>
      <c r="J295" s="428" t="s">
        <v>858</v>
      </c>
      <c r="K295" s="428" t="s">
        <v>859</v>
      </c>
      <c r="L295" s="431">
        <v>33</v>
      </c>
      <c r="M295" s="431">
        <v>140</v>
      </c>
      <c r="N295" s="432">
        <v>4620</v>
      </c>
    </row>
    <row r="296" spans="1:14" ht="14.45" customHeight="1" x14ac:dyDescent="0.2">
      <c r="A296" s="426" t="s">
        <v>576</v>
      </c>
      <c r="B296" s="427" t="s">
        <v>577</v>
      </c>
      <c r="C296" s="428" t="s">
        <v>582</v>
      </c>
      <c r="D296" s="429" t="s">
        <v>583</v>
      </c>
      <c r="E296" s="430">
        <v>50113001</v>
      </c>
      <c r="F296" s="429" t="s">
        <v>403</v>
      </c>
      <c r="G296" s="428" t="s">
        <v>404</v>
      </c>
      <c r="H296" s="428">
        <v>165633</v>
      </c>
      <c r="I296" s="428">
        <v>165751</v>
      </c>
      <c r="J296" s="428" t="s">
        <v>860</v>
      </c>
      <c r="K296" s="428" t="s">
        <v>861</v>
      </c>
      <c r="L296" s="431">
        <v>3951.64</v>
      </c>
      <c r="M296" s="431">
        <v>1</v>
      </c>
      <c r="N296" s="432">
        <v>3951.64</v>
      </c>
    </row>
    <row r="297" spans="1:14" ht="14.45" customHeight="1" x14ac:dyDescent="0.2">
      <c r="A297" s="426" t="s">
        <v>576</v>
      </c>
      <c r="B297" s="427" t="s">
        <v>577</v>
      </c>
      <c r="C297" s="428" t="s">
        <v>582</v>
      </c>
      <c r="D297" s="429" t="s">
        <v>583</v>
      </c>
      <c r="E297" s="430">
        <v>50113001</v>
      </c>
      <c r="F297" s="429" t="s">
        <v>403</v>
      </c>
      <c r="G297" s="428" t="s">
        <v>404</v>
      </c>
      <c r="H297" s="428">
        <v>156779</v>
      </c>
      <c r="I297" s="428">
        <v>56779</v>
      </c>
      <c r="J297" s="428" t="s">
        <v>862</v>
      </c>
      <c r="K297" s="428" t="s">
        <v>863</v>
      </c>
      <c r="L297" s="431">
        <v>117.49000000000005</v>
      </c>
      <c r="M297" s="431">
        <v>1</v>
      </c>
      <c r="N297" s="432">
        <v>117.49000000000005</v>
      </c>
    </row>
    <row r="298" spans="1:14" ht="14.45" customHeight="1" x14ac:dyDescent="0.2">
      <c r="A298" s="426" t="s">
        <v>576</v>
      </c>
      <c r="B298" s="427" t="s">
        <v>577</v>
      </c>
      <c r="C298" s="428" t="s">
        <v>582</v>
      </c>
      <c r="D298" s="429" t="s">
        <v>583</v>
      </c>
      <c r="E298" s="430">
        <v>50113001</v>
      </c>
      <c r="F298" s="429" t="s">
        <v>403</v>
      </c>
      <c r="G298" s="428" t="s">
        <v>235</v>
      </c>
      <c r="H298" s="428">
        <v>154056</v>
      </c>
      <c r="I298" s="428">
        <v>154056</v>
      </c>
      <c r="J298" s="428" t="s">
        <v>864</v>
      </c>
      <c r="K298" s="428" t="s">
        <v>609</v>
      </c>
      <c r="L298" s="431">
        <v>44.8</v>
      </c>
      <c r="M298" s="431">
        <v>1</v>
      </c>
      <c r="N298" s="432">
        <v>44.8</v>
      </c>
    </row>
    <row r="299" spans="1:14" ht="14.45" customHeight="1" x14ac:dyDescent="0.2">
      <c r="A299" s="426" t="s">
        <v>576</v>
      </c>
      <c r="B299" s="427" t="s">
        <v>577</v>
      </c>
      <c r="C299" s="428" t="s">
        <v>582</v>
      </c>
      <c r="D299" s="429" t="s">
        <v>583</v>
      </c>
      <c r="E299" s="430">
        <v>50113001</v>
      </c>
      <c r="F299" s="429" t="s">
        <v>403</v>
      </c>
      <c r="G299" s="428" t="s">
        <v>404</v>
      </c>
      <c r="H299" s="428">
        <v>183741</v>
      </c>
      <c r="I299" s="428">
        <v>83741</v>
      </c>
      <c r="J299" s="428" t="s">
        <v>865</v>
      </c>
      <c r="K299" s="428" t="s">
        <v>866</v>
      </c>
      <c r="L299" s="431">
        <v>356.2</v>
      </c>
      <c r="M299" s="431">
        <v>1</v>
      </c>
      <c r="N299" s="432">
        <v>356.2</v>
      </c>
    </row>
    <row r="300" spans="1:14" ht="14.45" customHeight="1" x14ac:dyDescent="0.2">
      <c r="A300" s="426" t="s">
        <v>576</v>
      </c>
      <c r="B300" s="427" t="s">
        <v>577</v>
      </c>
      <c r="C300" s="428" t="s">
        <v>582</v>
      </c>
      <c r="D300" s="429" t="s">
        <v>583</v>
      </c>
      <c r="E300" s="430">
        <v>50113001</v>
      </c>
      <c r="F300" s="429" t="s">
        <v>403</v>
      </c>
      <c r="G300" s="428" t="s">
        <v>404</v>
      </c>
      <c r="H300" s="428">
        <v>31915</v>
      </c>
      <c r="I300" s="428">
        <v>31915</v>
      </c>
      <c r="J300" s="428" t="s">
        <v>867</v>
      </c>
      <c r="K300" s="428" t="s">
        <v>868</v>
      </c>
      <c r="L300" s="431">
        <v>173.69</v>
      </c>
      <c r="M300" s="431">
        <v>20.000000000000004</v>
      </c>
      <c r="N300" s="432">
        <v>3473.8000000000006</v>
      </c>
    </row>
    <row r="301" spans="1:14" ht="14.45" customHeight="1" x14ac:dyDescent="0.2">
      <c r="A301" s="426" t="s">
        <v>576</v>
      </c>
      <c r="B301" s="427" t="s">
        <v>577</v>
      </c>
      <c r="C301" s="428" t="s">
        <v>582</v>
      </c>
      <c r="D301" s="429" t="s">
        <v>583</v>
      </c>
      <c r="E301" s="430">
        <v>50113001</v>
      </c>
      <c r="F301" s="429" t="s">
        <v>403</v>
      </c>
      <c r="G301" s="428" t="s">
        <v>404</v>
      </c>
      <c r="H301" s="428">
        <v>207771</v>
      </c>
      <c r="I301" s="428">
        <v>207771</v>
      </c>
      <c r="J301" s="428" t="s">
        <v>869</v>
      </c>
      <c r="K301" s="428" t="s">
        <v>870</v>
      </c>
      <c r="L301" s="431">
        <v>365.97000000000008</v>
      </c>
      <c r="M301" s="431">
        <v>1</v>
      </c>
      <c r="N301" s="432">
        <v>365.97000000000008</v>
      </c>
    </row>
    <row r="302" spans="1:14" ht="14.45" customHeight="1" x14ac:dyDescent="0.2">
      <c r="A302" s="426" t="s">
        <v>576</v>
      </c>
      <c r="B302" s="427" t="s">
        <v>577</v>
      </c>
      <c r="C302" s="428" t="s">
        <v>582</v>
      </c>
      <c r="D302" s="429" t="s">
        <v>583</v>
      </c>
      <c r="E302" s="430">
        <v>50113001</v>
      </c>
      <c r="F302" s="429" t="s">
        <v>403</v>
      </c>
      <c r="G302" s="428" t="s">
        <v>404</v>
      </c>
      <c r="H302" s="428">
        <v>47256</v>
      </c>
      <c r="I302" s="428">
        <v>47256</v>
      </c>
      <c r="J302" s="428" t="s">
        <v>871</v>
      </c>
      <c r="K302" s="428" t="s">
        <v>872</v>
      </c>
      <c r="L302" s="431">
        <v>222.2</v>
      </c>
      <c r="M302" s="431">
        <v>10</v>
      </c>
      <c r="N302" s="432">
        <v>2222</v>
      </c>
    </row>
    <row r="303" spans="1:14" ht="14.45" customHeight="1" x14ac:dyDescent="0.2">
      <c r="A303" s="426" t="s">
        <v>576</v>
      </c>
      <c r="B303" s="427" t="s">
        <v>577</v>
      </c>
      <c r="C303" s="428" t="s">
        <v>582</v>
      </c>
      <c r="D303" s="429" t="s">
        <v>583</v>
      </c>
      <c r="E303" s="430">
        <v>50113001</v>
      </c>
      <c r="F303" s="429" t="s">
        <v>403</v>
      </c>
      <c r="G303" s="428" t="s">
        <v>404</v>
      </c>
      <c r="H303" s="428">
        <v>848335</v>
      </c>
      <c r="I303" s="428">
        <v>155782</v>
      </c>
      <c r="J303" s="428" t="s">
        <v>873</v>
      </c>
      <c r="K303" s="428" t="s">
        <v>874</v>
      </c>
      <c r="L303" s="431">
        <v>54.84</v>
      </c>
      <c r="M303" s="431">
        <v>4</v>
      </c>
      <c r="N303" s="432">
        <v>219.36</v>
      </c>
    </row>
    <row r="304" spans="1:14" ht="14.45" customHeight="1" x14ac:dyDescent="0.2">
      <c r="A304" s="426" t="s">
        <v>576</v>
      </c>
      <c r="B304" s="427" t="s">
        <v>577</v>
      </c>
      <c r="C304" s="428" t="s">
        <v>582</v>
      </c>
      <c r="D304" s="429" t="s">
        <v>583</v>
      </c>
      <c r="E304" s="430">
        <v>50113001</v>
      </c>
      <c r="F304" s="429" t="s">
        <v>403</v>
      </c>
      <c r="G304" s="428" t="s">
        <v>404</v>
      </c>
      <c r="H304" s="428">
        <v>848930</v>
      </c>
      <c r="I304" s="428">
        <v>155781</v>
      </c>
      <c r="J304" s="428" t="s">
        <v>873</v>
      </c>
      <c r="K304" s="428" t="s">
        <v>875</v>
      </c>
      <c r="L304" s="431">
        <v>34.330000000000005</v>
      </c>
      <c r="M304" s="431">
        <v>1</v>
      </c>
      <c r="N304" s="432">
        <v>34.330000000000005</v>
      </c>
    </row>
    <row r="305" spans="1:14" ht="14.45" customHeight="1" x14ac:dyDescent="0.2">
      <c r="A305" s="426" t="s">
        <v>576</v>
      </c>
      <c r="B305" s="427" t="s">
        <v>577</v>
      </c>
      <c r="C305" s="428" t="s">
        <v>582</v>
      </c>
      <c r="D305" s="429" t="s">
        <v>583</v>
      </c>
      <c r="E305" s="430">
        <v>50113001</v>
      </c>
      <c r="F305" s="429" t="s">
        <v>403</v>
      </c>
      <c r="G305" s="428" t="s">
        <v>235</v>
      </c>
      <c r="H305" s="428">
        <v>234727</v>
      </c>
      <c r="I305" s="428">
        <v>234727</v>
      </c>
      <c r="J305" s="428" t="s">
        <v>876</v>
      </c>
      <c r="K305" s="428" t="s">
        <v>877</v>
      </c>
      <c r="L305" s="431">
        <v>60.95</v>
      </c>
      <c r="M305" s="431">
        <v>1</v>
      </c>
      <c r="N305" s="432">
        <v>60.95</v>
      </c>
    </row>
    <row r="306" spans="1:14" ht="14.45" customHeight="1" x14ac:dyDescent="0.2">
      <c r="A306" s="426" t="s">
        <v>576</v>
      </c>
      <c r="B306" s="427" t="s">
        <v>577</v>
      </c>
      <c r="C306" s="428" t="s">
        <v>582</v>
      </c>
      <c r="D306" s="429" t="s">
        <v>583</v>
      </c>
      <c r="E306" s="430">
        <v>50113001</v>
      </c>
      <c r="F306" s="429" t="s">
        <v>403</v>
      </c>
      <c r="G306" s="428" t="s">
        <v>450</v>
      </c>
      <c r="H306" s="428">
        <v>234726</v>
      </c>
      <c r="I306" s="428">
        <v>234726</v>
      </c>
      <c r="J306" s="428" t="s">
        <v>876</v>
      </c>
      <c r="K306" s="428" t="s">
        <v>878</v>
      </c>
      <c r="L306" s="431">
        <v>63.62</v>
      </c>
      <c r="M306" s="431">
        <v>2</v>
      </c>
      <c r="N306" s="432">
        <v>127.24</v>
      </c>
    </row>
    <row r="307" spans="1:14" ht="14.45" customHeight="1" x14ac:dyDescent="0.2">
      <c r="A307" s="426" t="s">
        <v>576</v>
      </c>
      <c r="B307" s="427" t="s">
        <v>577</v>
      </c>
      <c r="C307" s="428" t="s">
        <v>582</v>
      </c>
      <c r="D307" s="429" t="s">
        <v>583</v>
      </c>
      <c r="E307" s="430">
        <v>50113001</v>
      </c>
      <c r="F307" s="429" t="s">
        <v>403</v>
      </c>
      <c r="G307" s="428" t="s">
        <v>404</v>
      </c>
      <c r="H307" s="428">
        <v>223137</v>
      </c>
      <c r="I307" s="428">
        <v>223137</v>
      </c>
      <c r="J307" s="428" t="s">
        <v>879</v>
      </c>
      <c r="K307" s="428" t="s">
        <v>880</v>
      </c>
      <c r="L307" s="431">
        <v>122.78500000000003</v>
      </c>
      <c r="M307" s="431">
        <v>2</v>
      </c>
      <c r="N307" s="432">
        <v>245.57000000000005</v>
      </c>
    </row>
    <row r="308" spans="1:14" ht="14.45" customHeight="1" x14ac:dyDescent="0.2">
      <c r="A308" s="426" t="s">
        <v>576</v>
      </c>
      <c r="B308" s="427" t="s">
        <v>577</v>
      </c>
      <c r="C308" s="428" t="s">
        <v>582</v>
      </c>
      <c r="D308" s="429" t="s">
        <v>583</v>
      </c>
      <c r="E308" s="430">
        <v>50113001</v>
      </c>
      <c r="F308" s="429" t="s">
        <v>403</v>
      </c>
      <c r="G308" s="428" t="s">
        <v>404</v>
      </c>
      <c r="H308" s="428">
        <v>102538</v>
      </c>
      <c r="I308" s="428">
        <v>2538</v>
      </c>
      <c r="J308" s="428" t="s">
        <v>881</v>
      </c>
      <c r="K308" s="428" t="s">
        <v>882</v>
      </c>
      <c r="L308" s="431">
        <v>51.367999999999995</v>
      </c>
      <c r="M308" s="431">
        <v>5</v>
      </c>
      <c r="N308" s="432">
        <v>256.83999999999997</v>
      </c>
    </row>
    <row r="309" spans="1:14" ht="14.45" customHeight="1" x14ac:dyDescent="0.2">
      <c r="A309" s="426" t="s">
        <v>576</v>
      </c>
      <c r="B309" s="427" t="s">
        <v>577</v>
      </c>
      <c r="C309" s="428" t="s">
        <v>582</v>
      </c>
      <c r="D309" s="429" t="s">
        <v>583</v>
      </c>
      <c r="E309" s="430">
        <v>50113001</v>
      </c>
      <c r="F309" s="429" t="s">
        <v>403</v>
      </c>
      <c r="G309" s="428" t="s">
        <v>404</v>
      </c>
      <c r="H309" s="428">
        <v>112061</v>
      </c>
      <c r="I309" s="428">
        <v>12061</v>
      </c>
      <c r="J309" s="428" t="s">
        <v>883</v>
      </c>
      <c r="K309" s="428" t="s">
        <v>884</v>
      </c>
      <c r="L309" s="431">
        <v>168.73000000000002</v>
      </c>
      <c r="M309" s="431">
        <v>1</v>
      </c>
      <c r="N309" s="432">
        <v>168.73000000000002</v>
      </c>
    </row>
    <row r="310" spans="1:14" ht="14.45" customHeight="1" x14ac:dyDescent="0.2">
      <c r="A310" s="426" t="s">
        <v>576</v>
      </c>
      <c r="B310" s="427" t="s">
        <v>577</v>
      </c>
      <c r="C310" s="428" t="s">
        <v>582</v>
      </c>
      <c r="D310" s="429" t="s">
        <v>583</v>
      </c>
      <c r="E310" s="430">
        <v>50113001</v>
      </c>
      <c r="F310" s="429" t="s">
        <v>403</v>
      </c>
      <c r="G310" s="428" t="s">
        <v>404</v>
      </c>
      <c r="H310" s="428">
        <v>125366</v>
      </c>
      <c r="I310" s="428">
        <v>25366</v>
      </c>
      <c r="J310" s="428" t="s">
        <v>885</v>
      </c>
      <c r="K310" s="428" t="s">
        <v>886</v>
      </c>
      <c r="L310" s="431">
        <v>65.259999999999977</v>
      </c>
      <c r="M310" s="431">
        <v>7</v>
      </c>
      <c r="N310" s="432">
        <v>456.81999999999988</v>
      </c>
    </row>
    <row r="311" spans="1:14" ht="14.45" customHeight="1" x14ac:dyDescent="0.2">
      <c r="A311" s="426" t="s">
        <v>576</v>
      </c>
      <c r="B311" s="427" t="s">
        <v>577</v>
      </c>
      <c r="C311" s="428" t="s">
        <v>582</v>
      </c>
      <c r="D311" s="429" t="s">
        <v>583</v>
      </c>
      <c r="E311" s="430">
        <v>50113001</v>
      </c>
      <c r="F311" s="429" t="s">
        <v>403</v>
      </c>
      <c r="G311" s="428" t="s">
        <v>404</v>
      </c>
      <c r="H311" s="428">
        <v>109139</v>
      </c>
      <c r="I311" s="428">
        <v>176129</v>
      </c>
      <c r="J311" s="428" t="s">
        <v>887</v>
      </c>
      <c r="K311" s="428" t="s">
        <v>888</v>
      </c>
      <c r="L311" s="431">
        <v>641.68545454545449</v>
      </c>
      <c r="M311" s="431">
        <v>11</v>
      </c>
      <c r="N311" s="432">
        <v>7058.54</v>
      </c>
    </row>
    <row r="312" spans="1:14" ht="14.45" customHeight="1" x14ac:dyDescent="0.2">
      <c r="A312" s="426" t="s">
        <v>576</v>
      </c>
      <c r="B312" s="427" t="s">
        <v>577</v>
      </c>
      <c r="C312" s="428" t="s">
        <v>582</v>
      </c>
      <c r="D312" s="429" t="s">
        <v>583</v>
      </c>
      <c r="E312" s="430">
        <v>50113001</v>
      </c>
      <c r="F312" s="429" t="s">
        <v>403</v>
      </c>
      <c r="G312" s="428" t="s">
        <v>404</v>
      </c>
      <c r="H312" s="428">
        <v>193746</v>
      </c>
      <c r="I312" s="428">
        <v>93746</v>
      </c>
      <c r="J312" s="428" t="s">
        <v>469</v>
      </c>
      <c r="K312" s="428" t="s">
        <v>470</v>
      </c>
      <c r="L312" s="431">
        <v>525.1</v>
      </c>
      <c r="M312" s="431">
        <v>1</v>
      </c>
      <c r="N312" s="432">
        <v>525.1</v>
      </c>
    </row>
    <row r="313" spans="1:14" ht="14.45" customHeight="1" x14ac:dyDescent="0.2">
      <c r="A313" s="426" t="s">
        <v>576</v>
      </c>
      <c r="B313" s="427" t="s">
        <v>577</v>
      </c>
      <c r="C313" s="428" t="s">
        <v>582</v>
      </c>
      <c r="D313" s="429" t="s">
        <v>583</v>
      </c>
      <c r="E313" s="430">
        <v>50113001</v>
      </c>
      <c r="F313" s="429" t="s">
        <v>403</v>
      </c>
      <c r="G313" s="428" t="s">
        <v>235</v>
      </c>
      <c r="H313" s="428">
        <v>849045</v>
      </c>
      <c r="I313" s="428">
        <v>155938</v>
      </c>
      <c r="J313" s="428" t="s">
        <v>889</v>
      </c>
      <c r="K313" s="428" t="s">
        <v>890</v>
      </c>
      <c r="L313" s="431">
        <v>180.25000000000003</v>
      </c>
      <c r="M313" s="431">
        <v>1</v>
      </c>
      <c r="N313" s="432">
        <v>180.25000000000003</v>
      </c>
    </row>
    <row r="314" spans="1:14" ht="14.45" customHeight="1" x14ac:dyDescent="0.2">
      <c r="A314" s="426" t="s">
        <v>576</v>
      </c>
      <c r="B314" s="427" t="s">
        <v>577</v>
      </c>
      <c r="C314" s="428" t="s">
        <v>582</v>
      </c>
      <c r="D314" s="429" t="s">
        <v>583</v>
      </c>
      <c r="E314" s="430">
        <v>50113001</v>
      </c>
      <c r="F314" s="429" t="s">
        <v>403</v>
      </c>
      <c r="G314" s="428" t="s">
        <v>235</v>
      </c>
      <c r="H314" s="428">
        <v>845593</v>
      </c>
      <c r="I314" s="428">
        <v>100304</v>
      </c>
      <c r="J314" s="428" t="s">
        <v>891</v>
      </c>
      <c r="K314" s="428" t="s">
        <v>892</v>
      </c>
      <c r="L314" s="431">
        <v>40.238333333333337</v>
      </c>
      <c r="M314" s="431">
        <v>6</v>
      </c>
      <c r="N314" s="432">
        <v>241.43</v>
      </c>
    </row>
    <row r="315" spans="1:14" ht="14.45" customHeight="1" x14ac:dyDescent="0.2">
      <c r="A315" s="426" t="s">
        <v>576</v>
      </c>
      <c r="B315" s="427" t="s">
        <v>577</v>
      </c>
      <c r="C315" s="428" t="s">
        <v>582</v>
      </c>
      <c r="D315" s="429" t="s">
        <v>583</v>
      </c>
      <c r="E315" s="430">
        <v>50113001</v>
      </c>
      <c r="F315" s="429" t="s">
        <v>403</v>
      </c>
      <c r="G315" s="428" t="s">
        <v>450</v>
      </c>
      <c r="H315" s="428">
        <v>100308</v>
      </c>
      <c r="I315" s="428">
        <v>100308</v>
      </c>
      <c r="J315" s="428" t="s">
        <v>891</v>
      </c>
      <c r="K315" s="428" t="s">
        <v>893</v>
      </c>
      <c r="L315" s="431">
        <v>40.781923076923071</v>
      </c>
      <c r="M315" s="431">
        <v>26</v>
      </c>
      <c r="N315" s="432">
        <v>1060.33</v>
      </c>
    </row>
    <row r="316" spans="1:14" ht="14.45" customHeight="1" x14ac:dyDescent="0.2">
      <c r="A316" s="426" t="s">
        <v>576</v>
      </c>
      <c r="B316" s="427" t="s">
        <v>577</v>
      </c>
      <c r="C316" s="428" t="s">
        <v>582</v>
      </c>
      <c r="D316" s="429" t="s">
        <v>583</v>
      </c>
      <c r="E316" s="430">
        <v>50113001</v>
      </c>
      <c r="F316" s="429" t="s">
        <v>403</v>
      </c>
      <c r="G316" s="428" t="s">
        <v>404</v>
      </c>
      <c r="H316" s="428">
        <v>214337</v>
      </c>
      <c r="I316" s="428">
        <v>214337</v>
      </c>
      <c r="J316" s="428" t="s">
        <v>894</v>
      </c>
      <c r="K316" s="428" t="s">
        <v>895</v>
      </c>
      <c r="L316" s="431">
        <v>279.03166666666664</v>
      </c>
      <c r="M316" s="431">
        <v>6</v>
      </c>
      <c r="N316" s="432">
        <v>1674.1899999999998</v>
      </c>
    </row>
    <row r="317" spans="1:14" ht="14.45" customHeight="1" x14ac:dyDescent="0.2">
      <c r="A317" s="426" t="s">
        <v>576</v>
      </c>
      <c r="B317" s="427" t="s">
        <v>577</v>
      </c>
      <c r="C317" s="428" t="s">
        <v>582</v>
      </c>
      <c r="D317" s="429" t="s">
        <v>583</v>
      </c>
      <c r="E317" s="430">
        <v>50113001</v>
      </c>
      <c r="F317" s="429" t="s">
        <v>403</v>
      </c>
      <c r="G317" s="428" t="s">
        <v>404</v>
      </c>
      <c r="H317" s="428">
        <v>214355</v>
      </c>
      <c r="I317" s="428">
        <v>214355</v>
      </c>
      <c r="J317" s="428" t="s">
        <v>896</v>
      </c>
      <c r="K317" s="428" t="s">
        <v>895</v>
      </c>
      <c r="L317" s="431">
        <v>275.61142857142858</v>
      </c>
      <c r="M317" s="431">
        <v>14</v>
      </c>
      <c r="N317" s="432">
        <v>3858.5600000000004</v>
      </c>
    </row>
    <row r="318" spans="1:14" ht="14.45" customHeight="1" x14ac:dyDescent="0.2">
      <c r="A318" s="426" t="s">
        <v>576</v>
      </c>
      <c r="B318" s="427" t="s">
        <v>577</v>
      </c>
      <c r="C318" s="428" t="s">
        <v>582</v>
      </c>
      <c r="D318" s="429" t="s">
        <v>583</v>
      </c>
      <c r="E318" s="430">
        <v>50113001</v>
      </c>
      <c r="F318" s="429" t="s">
        <v>403</v>
      </c>
      <c r="G318" s="428" t="s">
        <v>404</v>
      </c>
      <c r="H318" s="428">
        <v>100858</v>
      </c>
      <c r="I318" s="428">
        <v>858</v>
      </c>
      <c r="J318" s="428" t="s">
        <v>897</v>
      </c>
      <c r="K318" s="428" t="s">
        <v>898</v>
      </c>
      <c r="L318" s="431">
        <v>59.153333333333336</v>
      </c>
      <c r="M318" s="431">
        <v>3</v>
      </c>
      <c r="N318" s="432">
        <v>177.46</v>
      </c>
    </row>
    <row r="319" spans="1:14" ht="14.45" customHeight="1" x14ac:dyDescent="0.2">
      <c r="A319" s="426" t="s">
        <v>576</v>
      </c>
      <c r="B319" s="427" t="s">
        <v>577</v>
      </c>
      <c r="C319" s="428" t="s">
        <v>582</v>
      </c>
      <c r="D319" s="429" t="s">
        <v>583</v>
      </c>
      <c r="E319" s="430">
        <v>50113001</v>
      </c>
      <c r="F319" s="429" t="s">
        <v>403</v>
      </c>
      <c r="G319" s="428" t="s">
        <v>404</v>
      </c>
      <c r="H319" s="428">
        <v>216572</v>
      </c>
      <c r="I319" s="428">
        <v>216572</v>
      </c>
      <c r="J319" s="428" t="s">
        <v>899</v>
      </c>
      <c r="K319" s="428" t="s">
        <v>900</v>
      </c>
      <c r="L319" s="431">
        <v>43.816795774647893</v>
      </c>
      <c r="M319" s="431">
        <v>71</v>
      </c>
      <c r="N319" s="432">
        <v>3110.9925000000003</v>
      </c>
    </row>
    <row r="320" spans="1:14" ht="14.45" customHeight="1" x14ac:dyDescent="0.2">
      <c r="A320" s="426" t="s">
        <v>576</v>
      </c>
      <c r="B320" s="427" t="s">
        <v>577</v>
      </c>
      <c r="C320" s="428" t="s">
        <v>582</v>
      </c>
      <c r="D320" s="429" t="s">
        <v>583</v>
      </c>
      <c r="E320" s="430">
        <v>50113001</v>
      </c>
      <c r="F320" s="429" t="s">
        <v>403</v>
      </c>
      <c r="G320" s="428" t="s">
        <v>404</v>
      </c>
      <c r="H320" s="428">
        <v>100168</v>
      </c>
      <c r="I320" s="428">
        <v>168</v>
      </c>
      <c r="J320" s="428" t="s">
        <v>901</v>
      </c>
      <c r="K320" s="428" t="s">
        <v>902</v>
      </c>
      <c r="L320" s="431">
        <v>31.509999999999998</v>
      </c>
      <c r="M320" s="431">
        <v>2</v>
      </c>
      <c r="N320" s="432">
        <v>63.019999999999996</v>
      </c>
    </row>
    <row r="321" spans="1:14" ht="14.45" customHeight="1" x14ac:dyDescent="0.2">
      <c r="A321" s="426" t="s">
        <v>576</v>
      </c>
      <c r="B321" s="427" t="s">
        <v>577</v>
      </c>
      <c r="C321" s="428" t="s">
        <v>582</v>
      </c>
      <c r="D321" s="429" t="s">
        <v>583</v>
      </c>
      <c r="E321" s="430">
        <v>50113001</v>
      </c>
      <c r="F321" s="429" t="s">
        <v>403</v>
      </c>
      <c r="G321" s="428" t="s">
        <v>404</v>
      </c>
      <c r="H321" s="428">
        <v>223200</v>
      </c>
      <c r="I321" s="428">
        <v>223200</v>
      </c>
      <c r="J321" s="428" t="s">
        <v>903</v>
      </c>
      <c r="K321" s="428" t="s">
        <v>904</v>
      </c>
      <c r="L321" s="431">
        <v>84.849090909090918</v>
      </c>
      <c r="M321" s="431">
        <v>11</v>
      </c>
      <c r="N321" s="432">
        <v>933.34000000000015</v>
      </c>
    </row>
    <row r="322" spans="1:14" ht="14.45" customHeight="1" x14ac:dyDescent="0.2">
      <c r="A322" s="426" t="s">
        <v>576</v>
      </c>
      <c r="B322" s="427" t="s">
        <v>577</v>
      </c>
      <c r="C322" s="428" t="s">
        <v>582</v>
      </c>
      <c r="D322" s="429" t="s">
        <v>583</v>
      </c>
      <c r="E322" s="430">
        <v>50113001</v>
      </c>
      <c r="F322" s="429" t="s">
        <v>403</v>
      </c>
      <c r="G322" s="428" t="s">
        <v>404</v>
      </c>
      <c r="H322" s="428">
        <v>51366</v>
      </c>
      <c r="I322" s="428">
        <v>51366</v>
      </c>
      <c r="J322" s="428" t="s">
        <v>905</v>
      </c>
      <c r="K322" s="428" t="s">
        <v>906</v>
      </c>
      <c r="L322" s="431">
        <v>171.60000000000002</v>
      </c>
      <c r="M322" s="431">
        <v>65</v>
      </c>
      <c r="N322" s="432">
        <v>11154.000000000002</v>
      </c>
    </row>
    <row r="323" spans="1:14" ht="14.45" customHeight="1" x14ac:dyDescent="0.2">
      <c r="A323" s="426" t="s">
        <v>576</v>
      </c>
      <c r="B323" s="427" t="s">
        <v>577</v>
      </c>
      <c r="C323" s="428" t="s">
        <v>582</v>
      </c>
      <c r="D323" s="429" t="s">
        <v>583</v>
      </c>
      <c r="E323" s="430">
        <v>50113001</v>
      </c>
      <c r="F323" s="429" t="s">
        <v>403</v>
      </c>
      <c r="G323" s="428" t="s">
        <v>404</v>
      </c>
      <c r="H323" s="428">
        <v>51367</v>
      </c>
      <c r="I323" s="428">
        <v>51367</v>
      </c>
      <c r="J323" s="428" t="s">
        <v>905</v>
      </c>
      <c r="K323" s="428" t="s">
        <v>907</v>
      </c>
      <c r="L323" s="431">
        <v>92.95</v>
      </c>
      <c r="M323" s="431">
        <v>57</v>
      </c>
      <c r="N323" s="432">
        <v>5298.1500000000005</v>
      </c>
    </row>
    <row r="324" spans="1:14" ht="14.45" customHeight="1" x14ac:dyDescent="0.2">
      <c r="A324" s="426" t="s">
        <v>576</v>
      </c>
      <c r="B324" s="427" t="s">
        <v>577</v>
      </c>
      <c r="C324" s="428" t="s">
        <v>582</v>
      </c>
      <c r="D324" s="429" t="s">
        <v>583</v>
      </c>
      <c r="E324" s="430">
        <v>50113001</v>
      </c>
      <c r="F324" s="429" t="s">
        <v>403</v>
      </c>
      <c r="G324" s="428" t="s">
        <v>404</v>
      </c>
      <c r="H324" s="428">
        <v>51384</v>
      </c>
      <c r="I324" s="428">
        <v>51384</v>
      </c>
      <c r="J324" s="428" t="s">
        <v>905</v>
      </c>
      <c r="K324" s="428" t="s">
        <v>908</v>
      </c>
      <c r="L324" s="431">
        <v>192.49999999999994</v>
      </c>
      <c r="M324" s="431">
        <v>5</v>
      </c>
      <c r="N324" s="432">
        <v>962.49999999999977</v>
      </c>
    </row>
    <row r="325" spans="1:14" ht="14.45" customHeight="1" x14ac:dyDescent="0.2">
      <c r="A325" s="426" t="s">
        <v>576</v>
      </c>
      <c r="B325" s="427" t="s">
        <v>577</v>
      </c>
      <c r="C325" s="428" t="s">
        <v>582</v>
      </c>
      <c r="D325" s="429" t="s">
        <v>583</v>
      </c>
      <c r="E325" s="430">
        <v>50113001</v>
      </c>
      <c r="F325" s="429" t="s">
        <v>403</v>
      </c>
      <c r="G325" s="428" t="s">
        <v>404</v>
      </c>
      <c r="H325" s="428">
        <v>51383</v>
      </c>
      <c r="I325" s="428">
        <v>51383</v>
      </c>
      <c r="J325" s="428" t="s">
        <v>905</v>
      </c>
      <c r="K325" s="428" t="s">
        <v>909</v>
      </c>
      <c r="L325" s="431">
        <v>93.5</v>
      </c>
      <c r="M325" s="431">
        <v>10</v>
      </c>
      <c r="N325" s="432">
        <v>935</v>
      </c>
    </row>
    <row r="326" spans="1:14" ht="14.45" customHeight="1" x14ac:dyDescent="0.2">
      <c r="A326" s="426" t="s">
        <v>576</v>
      </c>
      <c r="B326" s="427" t="s">
        <v>577</v>
      </c>
      <c r="C326" s="428" t="s">
        <v>582</v>
      </c>
      <c r="D326" s="429" t="s">
        <v>583</v>
      </c>
      <c r="E326" s="430">
        <v>50113001</v>
      </c>
      <c r="F326" s="429" t="s">
        <v>403</v>
      </c>
      <c r="G326" s="428" t="s">
        <v>404</v>
      </c>
      <c r="H326" s="428">
        <v>175433</v>
      </c>
      <c r="I326" s="428">
        <v>75433</v>
      </c>
      <c r="J326" s="428" t="s">
        <v>910</v>
      </c>
      <c r="K326" s="428" t="s">
        <v>911</v>
      </c>
      <c r="L326" s="431">
        <v>31.019999999999996</v>
      </c>
      <c r="M326" s="431">
        <v>2</v>
      </c>
      <c r="N326" s="432">
        <v>62.039999999999992</v>
      </c>
    </row>
    <row r="327" spans="1:14" ht="14.45" customHeight="1" x14ac:dyDescent="0.2">
      <c r="A327" s="426" t="s">
        <v>576</v>
      </c>
      <c r="B327" s="427" t="s">
        <v>577</v>
      </c>
      <c r="C327" s="428" t="s">
        <v>582</v>
      </c>
      <c r="D327" s="429" t="s">
        <v>583</v>
      </c>
      <c r="E327" s="430">
        <v>50113001</v>
      </c>
      <c r="F327" s="429" t="s">
        <v>403</v>
      </c>
      <c r="G327" s="428" t="s">
        <v>404</v>
      </c>
      <c r="H327" s="428">
        <v>100699</v>
      </c>
      <c r="I327" s="428">
        <v>699</v>
      </c>
      <c r="J327" s="428" t="s">
        <v>912</v>
      </c>
      <c r="K327" s="428" t="s">
        <v>913</v>
      </c>
      <c r="L327" s="431">
        <v>66.900000000000006</v>
      </c>
      <c r="M327" s="431">
        <v>1</v>
      </c>
      <c r="N327" s="432">
        <v>66.900000000000006</v>
      </c>
    </row>
    <row r="328" spans="1:14" ht="14.45" customHeight="1" x14ac:dyDescent="0.2">
      <c r="A328" s="426" t="s">
        <v>576</v>
      </c>
      <c r="B328" s="427" t="s">
        <v>577</v>
      </c>
      <c r="C328" s="428" t="s">
        <v>582</v>
      </c>
      <c r="D328" s="429" t="s">
        <v>583</v>
      </c>
      <c r="E328" s="430">
        <v>50113001</v>
      </c>
      <c r="F328" s="429" t="s">
        <v>403</v>
      </c>
      <c r="G328" s="428" t="s">
        <v>404</v>
      </c>
      <c r="H328" s="428">
        <v>229792</v>
      </c>
      <c r="I328" s="428">
        <v>229792</v>
      </c>
      <c r="J328" s="428" t="s">
        <v>914</v>
      </c>
      <c r="K328" s="428" t="s">
        <v>915</v>
      </c>
      <c r="L328" s="431">
        <v>82.179999999999978</v>
      </c>
      <c r="M328" s="431">
        <v>10</v>
      </c>
      <c r="N328" s="432">
        <v>821.79999999999984</v>
      </c>
    </row>
    <row r="329" spans="1:14" ht="14.45" customHeight="1" x14ac:dyDescent="0.2">
      <c r="A329" s="426" t="s">
        <v>576</v>
      </c>
      <c r="B329" s="427" t="s">
        <v>577</v>
      </c>
      <c r="C329" s="428" t="s">
        <v>582</v>
      </c>
      <c r="D329" s="429" t="s">
        <v>583</v>
      </c>
      <c r="E329" s="430">
        <v>50113001</v>
      </c>
      <c r="F329" s="429" t="s">
        <v>403</v>
      </c>
      <c r="G329" s="428" t="s">
        <v>404</v>
      </c>
      <c r="H329" s="428">
        <v>229133</v>
      </c>
      <c r="I329" s="428">
        <v>229133</v>
      </c>
      <c r="J329" s="428" t="s">
        <v>914</v>
      </c>
      <c r="K329" s="428" t="s">
        <v>916</v>
      </c>
      <c r="L329" s="431">
        <v>79.461666666666659</v>
      </c>
      <c r="M329" s="431">
        <v>6</v>
      </c>
      <c r="N329" s="432">
        <v>476.77</v>
      </c>
    </row>
    <row r="330" spans="1:14" ht="14.45" customHeight="1" x14ac:dyDescent="0.2">
      <c r="A330" s="426" t="s">
        <v>576</v>
      </c>
      <c r="B330" s="427" t="s">
        <v>577</v>
      </c>
      <c r="C330" s="428" t="s">
        <v>582</v>
      </c>
      <c r="D330" s="429" t="s">
        <v>583</v>
      </c>
      <c r="E330" s="430">
        <v>50113001</v>
      </c>
      <c r="F330" s="429" t="s">
        <v>403</v>
      </c>
      <c r="G330" s="428" t="s">
        <v>404</v>
      </c>
      <c r="H330" s="428">
        <v>229966</v>
      </c>
      <c r="I330" s="428">
        <v>229966</v>
      </c>
      <c r="J330" s="428" t="s">
        <v>917</v>
      </c>
      <c r="K330" s="428" t="s">
        <v>918</v>
      </c>
      <c r="L330" s="431">
        <v>29.74</v>
      </c>
      <c r="M330" s="431">
        <v>1</v>
      </c>
      <c r="N330" s="432">
        <v>29.74</v>
      </c>
    </row>
    <row r="331" spans="1:14" ht="14.45" customHeight="1" x14ac:dyDescent="0.2">
      <c r="A331" s="426" t="s">
        <v>576</v>
      </c>
      <c r="B331" s="427" t="s">
        <v>577</v>
      </c>
      <c r="C331" s="428" t="s">
        <v>582</v>
      </c>
      <c r="D331" s="429" t="s">
        <v>583</v>
      </c>
      <c r="E331" s="430">
        <v>50113001</v>
      </c>
      <c r="F331" s="429" t="s">
        <v>403</v>
      </c>
      <c r="G331" s="428" t="s">
        <v>404</v>
      </c>
      <c r="H331" s="428">
        <v>229969</v>
      </c>
      <c r="I331" s="428">
        <v>229969</v>
      </c>
      <c r="J331" s="428" t="s">
        <v>917</v>
      </c>
      <c r="K331" s="428" t="s">
        <v>919</v>
      </c>
      <c r="L331" s="431">
        <v>40.9</v>
      </c>
      <c r="M331" s="431">
        <v>11</v>
      </c>
      <c r="N331" s="432">
        <v>449.9</v>
      </c>
    </row>
    <row r="332" spans="1:14" ht="14.45" customHeight="1" x14ac:dyDescent="0.2">
      <c r="A332" s="426" t="s">
        <v>576</v>
      </c>
      <c r="B332" s="427" t="s">
        <v>577</v>
      </c>
      <c r="C332" s="428" t="s">
        <v>582</v>
      </c>
      <c r="D332" s="429" t="s">
        <v>583</v>
      </c>
      <c r="E332" s="430">
        <v>50113001</v>
      </c>
      <c r="F332" s="429" t="s">
        <v>403</v>
      </c>
      <c r="G332" s="428" t="s">
        <v>404</v>
      </c>
      <c r="H332" s="428">
        <v>229793</v>
      </c>
      <c r="I332" s="428">
        <v>229793</v>
      </c>
      <c r="J332" s="428" t="s">
        <v>920</v>
      </c>
      <c r="K332" s="428" t="s">
        <v>921</v>
      </c>
      <c r="L332" s="431">
        <v>131.61857142857141</v>
      </c>
      <c r="M332" s="431">
        <v>7</v>
      </c>
      <c r="N332" s="432">
        <v>921.32999999999993</v>
      </c>
    </row>
    <row r="333" spans="1:14" ht="14.45" customHeight="1" x14ac:dyDescent="0.2">
      <c r="A333" s="426" t="s">
        <v>576</v>
      </c>
      <c r="B333" s="427" t="s">
        <v>577</v>
      </c>
      <c r="C333" s="428" t="s">
        <v>582</v>
      </c>
      <c r="D333" s="429" t="s">
        <v>583</v>
      </c>
      <c r="E333" s="430">
        <v>50113001</v>
      </c>
      <c r="F333" s="429" t="s">
        <v>403</v>
      </c>
      <c r="G333" s="428" t="s">
        <v>404</v>
      </c>
      <c r="H333" s="428">
        <v>203761</v>
      </c>
      <c r="I333" s="428">
        <v>203761</v>
      </c>
      <c r="J333" s="428" t="s">
        <v>922</v>
      </c>
      <c r="K333" s="428" t="s">
        <v>923</v>
      </c>
      <c r="L333" s="431">
        <v>304.82</v>
      </c>
      <c r="M333" s="431">
        <v>1</v>
      </c>
      <c r="N333" s="432">
        <v>304.82</v>
      </c>
    </row>
    <row r="334" spans="1:14" ht="14.45" customHeight="1" x14ac:dyDescent="0.2">
      <c r="A334" s="426" t="s">
        <v>576</v>
      </c>
      <c r="B334" s="427" t="s">
        <v>577</v>
      </c>
      <c r="C334" s="428" t="s">
        <v>582</v>
      </c>
      <c r="D334" s="429" t="s">
        <v>583</v>
      </c>
      <c r="E334" s="430">
        <v>50113001</v>
      </c>
      <c r="F334" s="429" t="s">
        <v>403</v>
      </c>
      <c r="G334" s="428" t="s">
        <v>404</v>
      </c>
      <c r="H334" s="428">
        <v>100296</v>
      </c>
      <c r="I334" s="428">
        <v>100296</v>
      </c>
      <c r="J334" s="428" t="s">
        <v>924</v>
      </c>
      <c r="K334" s="428" t="s">
        <v>925</v>
      </c>
      <c r="L334" s="431">
        <v>28.020000000000003</v>
      </c>
      <c r="M334" s="431">
        <v>7</v>
      </c>
      <c r="N334" s="432">
        <v>196.14000000000001</v>
      </c>
    </row>
    <row r="335" spans="1:14" ht="14.45" customHeight="1" x14ac:dyDescent="0.2">
      <c r="A335" s="426" t="s">
        <v>576</v>
      </c>
      <c r="B335" s="427" t="s">
        <v>577</v>
      </c>
      <c r="C335" s="428" t="s">
        <v>582</v>
      </c>
      <c r="D335" s="429" t="s">
        <v>583</v>
      </c>
      <c r="E335" s="430">
        <v>50113001</v>
      </c>
      <c r="F335" s="429" t="s">
        <v>403</v>
      </c>
      <c r="G335" s="428" t="s">
        <v>404</v>
      </c>
      <c r="H335" s="428">
        <v>208990</v>
      </c>
      <c r="I335" s="428">
        <v>208990</v>
      </c>
      <c r="J335" s="428" t="s">
        <v>926</v>
      </c>
      <c r="K335" s="428" t="s">
        <v>927</v>
      </c>
      <c r="L335" s="431">
        <v>668.46999999999991</v>
      </c>
      <c r="M335" s="431">
        <v>1</v>
      </c>
      <c r="N335" s="432">
        <v>668.46999999999991</v>
      </c>
    </row>
    <row r="336" spans="1:14" ht="14.45" customHeight="1" x14ac:dyDescent="0.2">
      <c r="A336" s="426" t="s">
        <v>576</v>
      </c>
      <c r="B336" s="427" t="s">
        <v>577</v>
      </c>
      <c r="C336" s="428" t="s">
        <v>582</v>
      </c>
      <c r="D336" s="429" t="s">
        <v>583</v>
      </c>
      <c r="E336" s="430">
        <v>50113001</v>
      </c>
      <c r="F336" s="429" t="s">
        <v>403</v>
      </c>
      <c r="G336" s="428" t="s">
        <v>404</v>
      </c>
      <c r="H336" s="428">
        <v>224964</v>
      </c>
      <c r="I336" s="428">
        <v>224964</v>
      </c>
      <c r="J336" s="428" t="s">
        <v>928</v>
      </c>
      <c r="K336" s="428" t="s">
        <v>929</v>
      </c>
      <c r="L336" s="431">
        <v>108.42142857142858</v>
      </c>
      <c r="M336" s="431">
        <v>7</v>
      </c>
      <c r="N336" s="432">
        <v>758.95</v>
      </c>
    </row>
    <row r="337" spans="1:14" ht="14.45" customHeight="1" x14ac:dyDescent="0.2">
      <c r="A337" s="426" t="s">
        <v>576</v>
      </c>
      <c r="B337" s="427" t="s">
        <v>577</v>
      </c>
      <c r="C337" s="428" t="s">
        <v>582</v>
      </c>
      <c r="D337" s="429" t="s">
        <v>583</v>
      </c>
      <c r="E337" s="430">
        <v>50113001</v>
      </c>
      <c r="F337" s="429" t="s">
        <v>403</v>
      </c>
      <c r="G337" s="428" t="s">
        <v>404</v>
      </c>
      <c r="H337" s="428">
        <v>224965</v>
      </c>
      <c r="I337" s="428">
        <v>224965</v>
      </c>
      <c r="J337" s="428" t="s">
        <v>930</v>
      </c>
      <c r="K337" s="428" t="s">
        <v>931</v>
      </c>
      <c r="L337" s="431">
        <v>107.75</v>
      </c>
      <c r="M337" s="431">
        <v>2</v>
      </c>
      <c r="N337" s="432">
        <v>215.5</v>
      </c>
    </row>
    <row r="338" spans="1:14" ht="14.45" customHeight="1" x14ac:dyDescent="0.2">
      <c r="A338" s="426" t="s">
        <v>576</v>
      </c>
      <c r="B338" s="427" t="s">
        <v>577</v>
      </c>
      <c r="C338" s="428" t="s">
        <v>582</v>
      </c>
      <c r="D338" s="429" t="s">
        <v>583</v>
      </c>
      <c r="E338" s="430">
        <v>50113001</v>
      </c>
      <c r="F338" s="429" t="s">
        <v>403</v>
      </c>
      <c r="G338" s="428" t="s">
        <v>404</v>
      </c>
      <c r="H338" s="428">
        <v>196696</v>
      </c>
      <c r="I338" s="428">
        <v>96696</v>
      </c>
      <c r="J338" s="428" t="s">
        <v>932</v>
      </c>
      <c r="K338" s="428" t="s">
        <v>933</v>
      </c>
      <c r="L338" s="431">
        <v>47.74</v>
      </c>
      <c r="M338" s="431">
        <v>1</v>
      </c>
      <c r="N338" s="432">
        <v>47.74</v>
      </c>
    </row>
    <row r="339" spans="1:14" ht="14.45" customHeight="1" x14ac:dyDescent="0.2">
      <c r="A339" s="426" t="s">
        <v>576</v>
      </c>
      <c r="B339" s="427" t="s">
        <v>577</v>
      </c>
      <c r="C339" s="428" t="s">
        <v>582</v>
      </c>
      <c r="D339" s="429" t="s">
        <v>583</v>
      </c>
      <c r="E339" s="430">
        <v>50113001</v>
      </c>
      <c r="F339" s="429" t="s">
        <v>403</v>
      </c>
      <c r="G339" s="428" t="s">
        <v>404</v>
      </c>
      <c r="H339" s="428">
        <v>988133</v>
      </c>
      <c r="I339" s="428">
        <v>191880</v>
      </c>
      <c r="J339" s="428" t="s">
        <v>934</v>
      </c>
      <c r="K339" s="428" t="s">
        <v>935</v>
      </c>
      <c r="L339" s="431">
        <v>158.53999999999996</v>
      </c>
      <c r="M339" s="431">
        <v>1</v>
      </c>
      <c r="N339" s="432">
        <v>158.53999999999996</v>
      </c>
    </row>
    <row r="340" spans="1:14" ht="14.45" customHeight="1" x14ac:dyDescent="0.2">
      <c r="A340" s="426" t="s">
        <v>576</v>
      </c>
      <c r="B340" s="427" t="s">
        <v>577</v>
      </c>
      <c r="C340" s="428" t="s">
        <v>582</v>
      </c>
      <c r="D340" s="429" t="s">
        <v>583</v>
      </c>
      <c r="E340" s="430">
        <v>50113001</v>
      </c>
      <c r="F340" s="429" t="s">
        <v>403</v>
      </c>
      <c r="G340" s="428" t="s">
        <v>450</v>
      </c>
      <c r="H340" s="428">
        <v>125745</v>
      </c>
      <c r="I340" s="428">
        <v>25745</v>
      </c>
      <c r="J340" s="428" t="s">
        <v>936</v>
      </c>
      <c r="K340" s="428" t="s">
        <v>937</v>
      </c>
      <c r="L340" s="431">
        <v>478.01000000000005</v>
      </c>
      <c r="M340" s="431">
        <v>1</v>
      </c>
      <c r="N340" s="432">
        <v>478.01000000000005</v>
      </c>
    </row>
    <row r="341" spans="1:14" ht="14.45" customHeight="1" x14ac:dyDescent="0.2">
      <c r="A341" s="426" t="s">
        <v>576</v>
      </c>
      <c r="B341" s="427" t="s">
        <v>577</v>
      </c>
      <c r="C341" s="428" t="s">
        <v>582</v>
      </c>
      <c r="D341" s="429" t="s">
        <v>583</v>
      </c>
      <c r="E341" s="430">
        <v>50113001</v>
      </c>
      <c r="F341" s="429" t="s">
        <v>403</v>
      </c>
      <c r="G341" s="428" t="s">
        <v>404</v>
      </c>
      <c r="H341" s="428">
        <v>218183</v>
      </c>
      <c r="I341" s="428">
        <v>218183</v>
      </c>
      <c r="J341" s="428" t="s">
        <v>938</v>
      </c>
      <c r="K341" s="428" t="s">
        <v>939</v>
      </c>
      <c r="L341" s="431">
        <v>565.88000000000011</v>
      </c>
      <c r="M341" s="431">
        <v>6</v>
      </c>
      <c r="N341" s="432">
        <v>3395.2800000000007</v>
      </c>
    </row>
    <row r="342" spans="1:14" ht="14.45" customHeight="1" x14ac:dyDescent="0.2">
      <c r="A342" s="426" t="s">
        <v>576</v>
      </c>
      <c r="B342" s="427" t="s">
        <v>577</v>
      </c>
      <c r="C342" s="428" t="s">
        <v>582</v>
      </c>
      <c r="D342" s="429" t="s">
        <v>583</v>
      </c>
      <c r="E342" s="430">
        <v>50113001</v>
      </c>
      <c r="F342" s="429" t="s">
        <v>403</v>
      </c>
      <c r="G342" s="428" t="s">
        <v>404</v>
      </c>
      <c r="H342" s="428">
        <v>218186</v>
      </c>
      <c r="I342" s="428">
        <v>218186</v>
      </c>
      <c r="J342" s="428" t="s">
        <v>940</v>
      </c>
      <c r="K342" s="428" t="s">
        <v>941</v>
      </c>
      <c r="L342" s="431">
        <v>172.57</v>
      </c>
      <c r="M342" s="431">
        <v>4</v>
      </c>
      <c r="N342" s="432">
        <v>690.28</v>
      </c>
    </row>
    <row r="343" spans="1:14" ht="14.45" customHeight="1" x14ac:dyDescent="0.2">
      <c r="A343" s="426" t="s">
        <v>576</v>
      </c>
      <c r="B343" s="427" t="s">
        <v>577</v>
      </c>
      <c r="C343" s="428" t="s">
        <v>582</v>
      </c>
      <c r="D343" s="429" t="s">
        <v>583</v>
      </c>
      <c r="E343" s="430">
        <v>50113001</v>
      </c>
      <c r="F343" s="429" t="s">
        <v>403</v>
      </c>
      <c r="G343" s="428" t="s">
        <v>404</v>
      </c>
      <c r="H343" s="428">
        <v>134821</v>
      </c>
      <c r="I343" s="428">
        <v>134821</v>
      </c>
      <c r="J343" s="428" t="s">
        <v>942</v>
      </c>
      <c r="K343" s="428" t="s">
        <v>943</v>
      </c>
      <c r="L343" s="431">
        <v>375.43</v>
      </c>
      <c r="M343" s="431">
        <v>9</v>
      </c>
      <c r="N343" s="432">
        <v>3378.87</v>
      </c>
    </row>
    <row r="344" spans="1:14" ht="14.45" customHeight="1" x14ac:dyDescent="0.2">
      <c r="A344" s="426" t="s">
        <v>576</v>
      </c>
      <c r="B344" s="427" t="s">
        <v>577</v>
      </c>
      <c r="C344" s="428" t="s">
        <v>582</v>
      </c>
      <c r="D344" s="429" t="s">
        <v>583</v>
      </c>
      <c r="E344" s="430">
        <v>50113001</v>
      </c>
      <c r="F344" s="429" t="s">
        <v>403</v>
      </c>
      <c r="G344" s="428" t="s">
        <v>404</v>
      </c>
      <c r="H344" s="428">
        <v>250742</v>
      </c>
      <c r="I344" s="428">
        <v>250742</v>
      </c>
      <c r="J344" s="428" t="s">
        <v>944</v>
      </c>
      <c r="K344" s="428" t="s">
        <v>945</v>
      </c>
      <c r="L344" s="431">
        <v>524.43000000000006</v>
      </c>
      <c r="M344" s="431">
        <v>1</v>
      </c>
      <c r="N344" s="432">
        <v>524.43000000000006</v>
      </c>
    </row>
    <row r="345" spans="1:14" ht="14.45" customHeight="1" x14ac:dyDescent="0.2">
      <c r="A345" s="426" t="s">
        <v>576</v>
      </c>
      <c r="B345" s="427" t="s">
        <v>577</v>
      </c>
      <c r="C345" s="428" t="s">
        <v>582</v>
      </c>
      <c r="D345" s="429" t="s">
        <v>583</v>
      </c>
      <c r="E345" s="430">
        <v>50113001</v>
      </c>
      <c r="F345" s="429" t="s">
        <v>403</v>
      </c>
      <c r="G345" s="428" t="s">
        <v>450</v>
      </c>
      <c r="H345" s="428">
        <v>844716</v>
      </c>
      <c r="I345" s="428">
        <v>107676</v>
      </c>
      <c r="J345" s="428" t="s">
        <v>946</v>
      </c>
      <c r="K345" s="428" t="s">
        <v>947</v>
      </c>
      <c r="L345" s="431">
        <v>362.25</v>
      </c>
      <c r="M345" s="431">
        <v>2</v>
      </c>
      <c r="N345" s="432">
        <v>724.5</v>
      </c>
    </row>
    <row r="346" spans="1:14" ht="14.45" customHeight="1" x14ac:dyDescent="0.2">
      <c r="A346" s="426" t="s">
        <v>576</v>
      </c>
      <c r="B346" s="427" t="s">
        <v>577</v>
      </c>
      <c r="C346" s="428" t="s">
        <v>582</v>
      </c>
      <c r="D346" s="429" t="s">
        <v>583</v>
      </c>
      <c r="E346" s="430">
        <v>50113001</v>
      </c>
      <c r="F346" s="429" t="s">
        <v>403</v>
      </c>
      <c r="G346" s="428" t="s">
        <v>404</v>
      </c>
      <c r="H346" s="428">
        <v>210023</v>
      </c>
      <c r="I346" s="428">
        <v>210023</v>
      </c>
      <c r="J346" s="428" t="s">
        <v>948</v>
      </c>
      <c r="K346" s="428" t="s">
        <v>840</v>
      </c>
      <c r="L346" s="431">
        <v>966.19000000000028</v>
      </c>
      <c r="M346" s="431">
        <v>1</v>
      </c>
      <c r="N346" s="432">
        <v>966.19000000000028</v>
      </c>
    </row>
    <row r="347" spans="1:14" ht="14.45" customHeight="1" x14ac:dyDescent="0.2">
      <c r="A347" s="426" t="s">
        <v>576</v>
      </c>
      <c r="B347" s="427" t="s">
        <v>577</v>
      </c>
      <c r="C347" s="428" t="s">
        <v>582</v>
      </c>
      <c r="D347" s="429" t="s">
        <v>583</v>
      </c>
      <c r="E347" s="430">
        <v>50113001</v>
      </c>
      <c r="F347" s="429" t="s">
        <v>403</v>
      </c>
      <c r="G347" s="428" t="s">
        <v>404</v>
      </c>
      <c r="H347" s="428">
        <v>185287</v>
      </c>
      <c r="I347" s="428">
        <v>185287</v>
      </c>
      <c r="J347" s="428" t="s">
        <v>949</v>
      </c>
      <c r="K347" s="428" t="s">
        <v>950</v>
      </c>
      <c r="L347" s="431">
        <v>664.2700000000001</v>
      </c>
      <c r="M347" s="431">
        <v>1</v>
      </c>
      <c r="N347" s="432">
        <v>664.2700000000001</v>
      </c>
    </row>
    <row r="348" spans="1:14" ht="14.45" customHeight="1" x14ac:dyDescent="0.2">
      <c r="A348" s="426" t="s">
        <v>576</v>
      </c>
      <c r="B348" s="427" t="s">
        <v>577</v>
      </c>
      <c r="C348" s="428" t="s">
        <v>582</v>
      </c>
      <c r="D348" s="429" t="s">
        <v>583</v>
      </c>
      <c r="E348" s="430">
        <v>50113001</v>
      </c>
      <c r="F348" s="429" t="s">
        <v>403</v>
      </c>
      <c r="G348" s="428" t="s">
        <v>404</v>
      </c>
      <c r="H348" s="428">
        <v>107678</v>
      </c>
      <c r="I348" s="428">
        <v>107678</v>
      </c>
      <c r="J348" s="428" t="s">
        <v>951</v>
      </c>
      <c r="K348" s="428" t="s">
        <v>952</v>
      </c>
      <c r="L348" s="431">
        <v>487.81</v>
      </c>
      <c r="M348" s="431">
        <v>3</v>
      </c>
      <c r="N348" s="432">
        <v>1463.43</v>
      </c>
    </row>
    <row r="349" spans="1:14" ht="14.45" customHeight="1" x14ac:dyDescent="0.2">
      <c r="A349" s="426" t="s">
        <v>576</v>
      </c>
      <c r="B349" s="427" t="s">
        <v>577</v>
      </c>
      <c r="C349" s="428" t="s">
        <v>582</v>
      </c>
      <c r="D349" s="429" t="s">
        <v>583</v>
      </c>
      <c r="E349" s="430">
        <v>50113001</v>
      </c>
      <c r="F349" s="429" t="s">
        <v>403</v>
      </c>
      <c r="G349" s="428" t="s">
        <v>404</v>
      </c>
      <c r="H349" s="428">
        <v>848725</v>
      </c>
      <c r="I349" s="428">
        <v>107677</v>
      </c>
      <c r="J349" s="428" t="s">
        <v>951</v>
      </c>
      <c r="K349" s="428" t="s">
        <v>953</v>
      </c>
      <c r="L349" s="431">
        <v>462.30727272727285</v>
      </c>
      <c r="M349" s="431">
        <v>22</v>
      </c>
      <c r="N349" s="432">
        <v>10170.760000000002</v>
      </c>
    </row>
    <row r="350" spans="1:14" ht="14.45" customHeight="1" x14ac:dyDescent="0.2">
      <c r="A350" s="426" t="s">
        <v>576</v>
      </c>
      <c r="B350" s="427" t="s">
        <v>577</v>
      </c>
      <c r="C350" s="428" t="s">
        <v>582</v>
      </c>
      <c r="D350" s="429" t="s">
        <v>583</v>
      </c>
      <c r="E350" s="430">
        <v>50113001</v>
      </c>
      <c r="F350" s="429" t="s">
        <v>403</v>
      </c>
      <c r="G350" s="428" t="s">
        <v>404</v>
      </c>
      <c r="H350" s="428">
        <v>845697</v>
      </c>
      <c r="I350" s="428">
        <v>200935</v>
      </c>
      <c r="J350" s="428" t="s">
        <v>954</v>
      </c>
      <c r="K350" s="428" t="s">
        <v>955</v>
      </c>
      <c r="L350" s="431">
        <v>44.116206896551709</v>
      </c>
      <c r="M350" s="431">
        <v>58</v>
      </c>
      <c r="N350" s="432">
        <v>2558.7399999999993</v>
      </c>
    </row>
    <row r="351" spans="1:14" ht="14.45" customHeight="1" x14ac:dyDescent="0.2">
      <c r="A351" s="426" t="s">
        <v>576</v>
      </c>
      <c r="B351" s="427" t="s">
        <v>577</v>
      </c>
      <c r="C351" s="428" t="s">
        <v>582</v>
      </c>
      <c r="D351" s="429" t="s">
        <v>583</v>
      </c>
      <c r="E351" s="430">
        <v>50113001</v>
      </c>
      <c r="F351" s="429" t="s">
        <v>403</v>
      </c>
      <c r="G351" s="428" t="s">
        <v>404</v>
      </c>
      <c r="H351" s="428">
        <v>230426</v>
      </c>
      <c r="I351" s="428">
        <v>230426</v>
      </c>
      <c r="J351" s="428" t="s">
        <v>956</v>
      </c>
      <c r="K351" s="428" t="s">
        <v>957</v>
      </c>
      <c r="L351" s="431">
        <v>76.865000000000009</v>
      </c>
      <c r="M351" s="431">
        <v>2</v>
      </c>
      <c r="N351" s="432">
        <v>153.73000000000002</v>
      </c>
    </row>
    <row r="352" spans="1:14" ht="14.45" customHeight="1" x14ac:dyDescent="0.2">
      <c r="A352" s="426" t="s">
        <v>576</v>
      </c>
      <c r="B352" s="427" t="s">
        <v>577</v>
      </c>
      <c r="C352" s="428" t="s">
        <v>582</v>
      </c>
      <c r="D352" s="429" t="s">
        <v>583</v>
      </c>
      <c r="E352" s="430">
        <v>50113001</v>
      </c>
      <c r="F352" s="429" t="s">
        <v>403</v>
      </c>
      <c r="G352" s="428" t="s">
        <v>450</v>
      </c>
      <c r="H352" s="428">
        <v>169623</v>
      </c>
      <c r="I352" s="428">
        <v>169623</v>
      </c>
      <c r="J352" s="428" t="s">
        <v>958</v>
      </c>
      <c r="K352" s="428" t="s">
        <v>959</v>
      </c>
      <c r="L352" s="431">
        <v>33.100000000000009</v>
      </c>
      <c r="M352" s="431">
        <v>2</v>
      </c>
      <c r="N352" s="432">
        <v>66.200000000000017</v>
      </c>
    </row>
    <row r="353" spans="1:14" ht="14.45" customHeight="1" x14ac:dyDescent="0.2">
      <c r="A353" s="426" t="s">
        <v>576</v>
      </c>
      <c r="B353" s="427" t="s">
        <v>577</v>
      </c>
      <c r="C353" s="428" t="s">
        <v>582</v>
      </c>
      <c r="D353" s="429" t="s">
        <v>583</v>
      </c>
      <c r="E353" s="430">
        <v>50113001</v>
      </c>
      <c r="F353" s="429" t="s">
        <v>403</v>
      </c>
      <c r="G353" s="428" t="s">
        <v>450</v>
      </c>
      <c r="H353" s="428">
        <v>237595</v>
      </c>
      <c r="I353" s="428">
        <v>237595</v>
      </c>
      <c r="J353" s="428" t="s">
        <v>960</v>
      </c>
      <c r="K353" s="428" t="s">
        <v>961</v>
      </c>
      <c r="L353" s="431">
        <v>122.81666666666665</v>
      </c>
      <c r="M353" s="431">
        <v>6</v>
      </c>
      <c r="N353" s="432">
        <v>736.89999999999986</v>
      </c>
    </row>
    <row r="354" spans="1:14" ht="14.45" customHeight="1" x14ac:dyDescent="0.2">
      <c r="A354" s="426" t="s">
        <v>576</v>
      </c>
      <c r="B354" s="427" t="s">
        <v>577</v>
      </c>
      <c r="C354" s="428" t="s">
        <v>582</v>
      </c>
      <c r="D354" s="429" t="s">
        <v>583</v>
      </c>
      <c r="E354" s="430">
        <v>50113001</v>
      </c>
      <c r="F354" s="429" t="s">
        <v>403</v>
      </c>
      <c r="G354" s="428" t="s">
        <v>404</v>
      </c>
      <c r="H354" s="428">
        <v>900881</v>
      </c>
      <c r="I354" s="428">
        <v>0</v>
      </c>
      <c r="J354" s="428" t="s">
        <v>962</v>
      </c>
      <c r="K354" s="428" t="s">
        <v>235</v>
      </c>
      <c r="L354" s="431">
        <v>145.57096972809828</v>
      </c>
      <c r="M354" s="431">
        <v>1</v>
      </c>
      <c r="N354" s="432">
        <v>145.57096972809828</v>
      </c>
    </row>
    <row r="355" spans="1:14" ht="14.45" customHeight="1" x14ac:dyDescent="0.2">
      <c r="A355" s="426" t="s">
        <v>576</v>
      </c>
      <c r="B355" s="427" t="s">
        <v>577</v>
      </c>
      <c r="C355" s="428" t="s">
        <v>582</v>
      </c>
      <c r="D355" s="429" t="s">
        <v>583</v>
      </c>
      <c r="E355" s="430">
        <v>50113001</v>
      </c>
      <c r="F355" s="429" t="s">
        <v>403</v>
      </c>
      <c r="G355" s="428" t="s">
        <v>404</v>
      </c>
      <c r="H355" s="428">
        <v>841566</v>
      </c>
      <c r="I355" s="428">
        <v>0</v>
      </c>
      <c r="J355" s="428" t="s">
        <v>963</v>
      </c>
      <c r="K355" s="428" t="s">
        <v>235</v>
      </c>
      <c r="L355" s="431">
        <v>89.2211900725097</v>
      </c>
      <c r="M355" s="431">
        <v>4</v>
      </c>
      <c r="N355" s="432">
        <v>356.8847602900388</v>
      </c>
    </row>
    <row r="356" spans="1:14" ht="14.45" customHeight="1" x14ac:dyDescent="0.2">
      <c r="A356" s="426" t="s">
        <v>576</v>
      </c>
      <c r="B356" s="427" t="s">
        <v>577</v>
      </c>
      <c r="C356" s="428" t="s">
        <v>582</v>
      </c>
      <c r="D356" s="429" t="s">
        <v>583</v>
      </c>
      <c r="E356" s="430">
        <v>50113001</v>
      </c>
      <c r="F356" s="429" t="s">
        <v>403</v>
      </c>
      <c r="G356" s="428" t="s">
        <v>404</v>
      </c>
      <c r="H356" s="428">
        <v>911928</v>
      </c>
      <c r="I356" s="428">
        <v>0</v>
      </c>
      <c r="J356" s="428" t="s">
        <v>964</v>
      </c>
      <c r="K356" s="428" t="s">
        <v>235</v>
      </c>
      <c r="L356" s="431">
        <v>90.53698725218328</v>
      </c>
      <c r="M356" s="431">
        <v>3</v>
      </c>
      <c r="N356" s="432">
        <v>271.61096175654984</v>
      </c>
    </row>
    <row r="357" spans="1:14" ht="14.45" customHeight="1" x14ac:dyDescent="0.2">
      <c r="A357" s="426" t="s">
        <v>576</v>
      </c>
      <c r="B357" s="427" t="s">
        <v>577</v>
      </c>
      <c r="C357" s="428" t="s">
        <v>582</v>
      </c>
      <c r="D357" s="429" t="s">
        <v>583</v>
      </c>
      <c r="E357" s="430">
        <v>50113001</v>
      </c>
      <c r="F357" s="429" t="s">
        <v>403</v>
      </c>
      <c r="G357" s="428" t="s">
        <v>404</v>
      </c>
      <c r="H357" s="428">
        <v>841544</v>
      </c>
      <c r="I357" s="428">
        <v>0</v>
      </c>
      <c r="J357" s="428" t="s">
        <v>965</v>
      </c>
      <c r="K357" s="428" t="s">
        <v>235</v>
      </c>
      <c r="L357" s="431">
        <v>177.47150941161181</v>
      </c>
      <c r="M357" s="431">
        <v>4</v>
      </c>
      <c r="N357" s="432">
        <v>709.88603764644722</v>
      </c>
    </row>
    <row r="358" spans="1:14" ht="14.45" customHeight="1" x14ac:dyDescent="0.2">
      <c r="A358" s="426" t="s">
        <v>576</v>
      </c>
      <c r="B358" s="427" t="s">
        <v>577</v>
      </c>
      <c r="C358" s="428" t="s">
        <v>582</v>
      </c>
      <c r="D358" s="429" t="s">
        <v>583</v>
      </c>
      <c r="E358" s="430">
        <v>50113001</v>
      </c>
      <c r="F358" s="429" t="s">
        <v>403</v>
      </c>
      <c r="G358" s="428" t="s">
        <v>404</v>
      </c>
      <c r="H358" s="428">
        <v>921256</v>
      </c>
      <c r="I358" s="428">
        <v>0</v>
      </c>
      <c r="J358" s="428" t="s">
        <v>966</v>
      </c>
      <c r="K358" s="428" t="s">
        <v>235</v>
      </c>
      <c r="L358" s="431">
        <v>190.31453013457366</v>
      </c>
      <c r="M358" s="431">
        <v>2</v>
      </c>
      <c r="N358" s="432">
        <v>380.62906026914732</v>
      </c>
    </row>
    <row r="359" spans="1:14" ht="14.45" customHeight="1" x14ac:dyDescent="0.2">
      <c r="A359" s="426" t="s">
        <v>576</v>
      </c>
      <c r="B359" s="427" t="s">
        <v>577</v>
      </c>
      <c r="C359" s="428" t="s">
        <v>582</v>
      </c>
      <c r="D359" s="429" t="s">
        <v>583</v>
      </c>
      <c r="E359" s="430">
        <v>50113001</v>
      </c>
      <c r="F359" s="429" t="s">
        <v>403</v>
      </c>
      <c r="G359" s="428" t="s">
        <v>404</v>
      </c>
      <c r="H359" s="428">
        <v>921284</v>
      </c>
      <c r="I359" s="428">
        <v>0</v>
      </c>
      <c r="J359" s="428" t="s">
        <v>967</v>
      </c>
      <c r="K359" s="428" t="s">
        <v>235</v>
      </c>
      <c r="L359" s="431">
        <v>183.64088101377087</v>
      </c>
      <c r="M359" s="431">
        <v>38</v>
      </c>
      <c r="N359" s="432">
        <v>6978.3534785232932</v>
      </c>
    </row>
    <row r="360" spans="1:14" ht="14.45" customHeight="1" x14ac:dyDescent="0.2">
      <c r="A360" s="426" t="s">
        <v>576</v>
      </c>
      <c r="B360" s="427" t="s">
        <v>577</v>
      </c>
      <c r="C360" s="428" t="s">
        <v>582</v>
      </c>
      <c r="D360" s="429" t="s">
        <v>583</v>
      </c>
      <c r="E360" s="430">
        <v>50113001</v>
      </c>
      <c r="F360" s="429" t="s">
        <v>403</v>
      </c>
      <c r="G360" s="428" t="s">
        <v>404</v>
      </c>
      <c r="H360" s="428">
        <v>395019</v>
      </c>
      <c r="I360" s="428">
        <v>0</v>
      </c>
      <c r="J360" s="428" t="s">
        <v>968</v>
      </c>
      <c r="K360" s="428" t="s">
        <v>969</v>
      </c>
      <c r="L360" s="431">
        <v>283.47298442100703</v>
      </c>
      <c r="M360" s="431">
        <v>4</v>
      </c>
      <c r="N360" s="432">
        <v>1133.8919376840281</v>
      </c>
    </row>
    <row r="361" spans="1:14" ht="14.45" customHeight="1" x14ac:dyDescent="0.2">
      <c r="A361" s="426" t="s">
        <v>576</v>
      </c>
      <c r="B361" s="427" t="s">
        <v>577</v>
      </c>
      <c r="C361" s="428" t="s">
        <v>582</v>
      </c>
      <c r="D361" s="429" t="s">
        <v>583</v>
      </c>
      <c r="E361" s="430">
        <v>50113001</v>
      </c>
      <c r="F361" s="429" t="s">
        <v>403</v>
      </c>
      <c r="G361" s="428" t="s">
        <v>404</v>
      </c>
      <c r="H361" s="428">
        <v>930127</v>
      </c>
      <c r="I361" s="428">
        <v>0</v>
      </c>
      <c r="J361" s="428" t="s">
        <v>970</v>
      </c>
      <c r="K361" s="428" t="s">
        <v>235</v>
      </c>
      <c r="L361" s="431">
        <v>420.80249988238484</v>
      </c>
      <c r="M361" s="431">
        <v>3</v>
      </c>
      <c r="N361" s="432">
        <v>1262.4074996471545</v>
      </c>
    </row>
    <row r="362" spans="1:14" ht="14.45" customHeight="1" x14ac:dyDescent="0.2">
      <c r="A362" s="426" t="s">
        <v>576</v>
      </c>
      <c r="B362" s="427" t="s">
        <v>577</v>
      </c>
      <c r="C362" s="428" t="s">
        <v>582</v>
      </c>
      <c r="D362" s="429" t="s">
        <v>583</v>
      </c>
      <c r="E362" s="430">
        <v>50113001</v>
      </c>
      <c r="F362" s="429" t="s">
        <v>403</v>
      </c>
      <c r="G362" s="428" t="s">
        <v>404</v>
      </c>
      <c r="H362" s="428">
        <v>840230</v>
      </c>
      <c r="I362" s="428">
        <v>0</v>
      </c>
      <c r="J362" s="428" t="s">
        <v>971</v>
      </c>
      <c r="K362" s="428" t="s">
        <v>972</v>
      </c>
      <c r="L362" s="431">
        <v>261.4715161189124</v>
      </c>
      <c r="M362" s="431">
        <v>1</v>
      </c>
      <c r="N362" s="432">
        <v>261.4715161189124</v>
      </c>
    </row>
    <row r="363" spans="1:14" ht="14.45" customHeight="1" x14ac:dyDescent="0.2">
      <c r="A363" s="426" t="s">
        <v>576</v>
      </c>
      <c r="B363" s="427" t="s">
        <v>577</v>
      </c>
      <c r="C363" s="428" t="s">
        <v>582</v>
      </c>
      <c r="D363" s="429" t="s">
        <v>583</v>
      </c>
      <c r="E363" s="430">
        <v>50113001</v>
      </c>
      <c r="F363" s="429" t="s">
        <v>403</v>
      </c>
      <c r="G363" s="428" t="s">
        <v>404</v>
      </c>
      <c r="H363" s="428">
        <v>921320</v>
      </c>
      <c r="I363" s="428">
        <v>0</v>
      </c>
      <c r="J363" s="428" t="s">
        <v>973</v>
      </c>
      <c r="K363" s="428" t="s">
        <v>235</v>
      </c>
      <c r="L363" s="431">
        <v>68.353492857179674</v>
      </c>
      <c r="M363" s="431">
        <v>1</v>
      </c>
      <c r="N363" s="432">
        <v>68.353492857179674</v>
      </c>
    </row>
    <row r="364" spans="1:14" ht="14.45" customHeight="1" x14ac:dyDescent="0.2">
      <c r="A364" s="426" t="s">
        <v>576</v>
      </c>
      <c r="B364" s="427" t="s">
        <v>577</v>
      </c>
      <c r="C364" s="428" t="s">
        <v>582</v>
      </c>
      <c r="D364" s="429" t="s">
        <v>583</v>
      </c>
      <c r="E364" s="430">
        <v>50113001</v>
      </c>
      <c r="F364" s="429" t="s">
        <v>403</v>
      </c>
      <c r="G364" s="428" t="s">
        <v>404</v>
      </c>
      <c r="H364" s="428">
        <v>900071</v>
      </c>
      <c r="I364" s="428">
        <v>0</v>
      </c>
      <c r="J364" s="428" t="s">
        <v>974</v>
      </c>
      <c r="K364" s="428" t="s">
        <v>235</v>
      </c>
      <c r="L364" s="431">
        <v>140.55217857272203</v>
      </c>
      <c r="M364" s="431">
        <v>11</v>
      </c>
      <c r="N364" s="432">
        <v>1546.0739642999424</v>
      </c>
    </row>
    <row r="365" spans="1:14" ht="14.45" customHeight="1" x14ac:dyDescent="0.2">
      <c r="A365" s="426" t="s">
        <v>576</v>
      </c>
      <c r="B365" s="427" t="s">
        <v>577</v>
      </c>
      <c r="C365" s="428" t="s">
        <v>582</v>
      </c>
      <c r="D365" s="429" t="s">
        <v>583</v>
      </c>
      <c r="E365" s="430">
        <v>50113001</v>
      </c>
      <c r="F365" s="429" t="s">
        <v>403</v>
      </c>
      <c r="G365" s="428" t="s">
        <v>404</v>
      </c>
      <c r="H365" s="428">
        <v>235808</v>
      </c>
      <c r="I365" s="428">
        <v>235808</v>
      </c>
      <c r="J365" s="428" t="s">
        <v>975</v>
      </c>
      <c r="K365" s="428" t="s">
        <v>976</v>
      </c>
      <c r="L365" s="431">
        <v>86.660000000000011</v>
      </c>
      <c r="M365" s="431">
        <v>3</v>
      </c>
      <c r="N365" s="432">
        <v>259.98</v>
      </c>
    </row>
    <row r="366" spans="1:14" ht="14.45" customHeight="1" x14ac:dyDescent="0.2">
      <c r="A366" s="426" t="s">
        <v>576</v>
      </c>
      <c r="B366" s="427" t="s">
        <v>577</v>
      </c>
      <c r="C366" s="428" t="s">
        <v>582</v>
      </c>
      <c r="D366" s="429" t="s">
        <v>583</v>
      </c>
      <c r="E366" s="430">
        <v>50113001</v>
      </c>
      <c r="F366" s="429" t="s">
        <v>403</v>
      </c>
      <c r="G366" s="428" t="s">
        <v>450</v>
      </c>
      <c r="H366" s="428">
        <v>142547</v>
      </c>
      <c r="I366" s="428">
        <v>42547</v>
      </c>
      <c r="J366" s="428" t="s">
        <v>977</v>
      </c>
      <c r="K366" s="428" t="s">
        <v>978</v>
      </c>
      <c r="L366" s="431">
        <v>87.88</v>
      </c>
      <c r="M366" s="431">
        <v>3</v>
      </c>
      <c r="N366" s="432">
        <v>263.64</v>
      </c>
    </row>
    <row r="367" spans="1:14" ht="14.45" customHeight="1" x14ac:dyDescent="0.2">
      <c r="A367" s="426" t="s">
        <v>576</v>
      </c>
      <c r="B367" s="427" t="s">
        <v>577</v>
      </c>
      <c r="C367" s="428" t="s">
        <v>582</v>
      </c>
      <c r="D367" s="429" t="s">
        <v>583</v>
      </c>
      <c r="E367" s="430">
        <v>50113001</v>
      </c>
      <c r="F367" s="429" t="s">
        <v>403</v>
      </c>
      <c r="G367" s="428" t="s">
        <v>450</v>
      </c>
      <c r="H367" s="428">
        <v>142546</v>
      </c>
      <c r="I367" s="428">
        <v>42546</v>
      </c>
      <c r="J367" s="428" t="s">
        <v>977</v>
      </c>
      <c r="K367" s="428" t="s">
        <v>979</v>
      </c>
      <c r="L367" s="431">
        <v>51.480000000000011</v>
      </c>
      <c r="M367" s="431">
        <v>6</v>
      </c>
      <c r="N367" s="432">
        <v>308.88000000000005</v>
      </c>
    </row>
    <row r="368" spans="1:14" ht="14.45" customHeight="1" x14ac:dyDescent="0.2">
      <c r="A368" s="426" t="s">
        <v>576</v>
      </c>
      <c r="B368" s="427" t="s">
        <v>577</v>
      </c>
      <c r="C368" s="428" t="s">
        <v>582</v>
      </c>
      <c r="D368" s="429" t="s">
        <v>583</v>
      </c>
      <c r="E368" s="430">
        <v>50113001</v>
      </c>
      <c r="F368" s="429" t="s">
        <v>403</v>
      </c>
      <c r="G368" s="428" t="s">
        <v>404</v>
      </c>
      <c r="H368" s="428">
        <v>127953</v>
      </c>
      <c r="I368" s="428">
        <v>27953</v>
      </c>
      <c r="J368" s="428" t="s">
        <v>980</v>
      </c>
      <c r="K368" s="428" t="s">
        <v>981</v>
      </c>
      <c r="L368" s="431">
        <v>1099.79</v>
      </c>
      <c r="M368" s="431">
        <v>1</v>
      </c>
      <c r="N368" s="432">
        <v>1099.79</v>
      </c>
    </row>
    <row r="369" spans="1:14" ht="14.45" customHeight="1" x14ac:dyDescent="0.2">
      <c r="A369" s="426" t="s">
        <v>576</v>
      </c>
      <c r="B369" s="427" t="s">
        <v>577</v>
      </c>
      <c r="C369" s="428" t="s">
        <v>582</v>
      </c>
      <c r="D369" s="429" t="s">
        <v>583</v>
      </c>
      <c r="E369" s="430">
        <v>50113001</v>
      </c>
      <c r="F369" s="429" t="s">
        <v>403</v>
      </c>
      <c r="G369" s="428" t="s">
        <v>450</v>
      </c>
      <c r="H369" s="428">
        <v>117121</v>
      </c>
      <c r="I369" s="428">
        <v>17121</v>
      </c>
      <c r="J369" s="428" t="s">
        <v>982</v>
      </c>
      <c r="K369" s="428" t="s">
        <v>983</v>
      </c>
      <c r="L369" s="431">
        <v>114.16</v>
      </c>
      <c r="M369" s="431">
        <v>2</v>
      </c>
      <c r="N369" s="432">
        <v>228.32</v>
      </c>
    </row>
    <row r="370" spans="1:14" ht="14.45" customHeight="1" x14ac:dyDescent="0.2">
      <c r="A370" s="426" t="s">
        <v>576</v>
      </c>
      <c r="B370" s="427" t="s">
        <v>577</v>
      </c>
      <c r="C370" s="428" t="s">
        <v>582</v>
      </c>
      <c r="D370" s="429" t="s">
        <v>583</v>
      </c>
      <c r="E370" s="430">
        <v>50113001</v>
      </c>
      <c r="F370" s="429" t="s">
        <v>403</v>
      </c>
      <c r="G370" s="428" t="s">
        <v>404</v>
      </c>
      <c r="H370" s="428">
        <v>116055</v>
      </c>
      <c r="I370" s="428">
        <v>16055</v>
      </c>
      <c r="J370" s="428" t="s">
        <v>984</v>
      </c>
      <c r="K370" s="428" t="s">
        <v>985</v>
      </c>
      <c r="L370" s="431">
        <v>109.30999999999997</v>
      </c>
      <c r="M370" s="431">
        <v>1</v>
      </c>
      <c r="N370" s="432">
        <v>109.30999999999997</v>
      </c>
    </row>
    <row r="371" spans="1:14" ht="14.45" customHeight="1" x14ac:dyDescent="0.2">
      <c r="A371" s="426" t="s">
        <v>576</v>
      </c>
      <c r="B371" s="427" t="s">
        <v>577</v>
      </c>
      <c r="C371" s="428" t="s">
        <v>582</v>
      </c>
      <c r="D371" s="429" t="s">
        <v>583</v>
      </c>
      <c r="E371" s="430">
        <v>50113001</v>
      </c>
      <c r="F371" s="429" t="s">
        <v>403</v>
      </c>
      <c r="G371" s="428" t="s">
        <v>404</v>
      </c>
      <c r="H371" s="428">
        <v>188219</v>
      </c>
      <c r="I371" s="428">
        <v>88219</v>
      </c>
      <c r="J371" s="428" t="s">
        <v>986</v>
      </c>
      <c r="K371" s="428" t="s">
        <v>987</v>
      </c>
      <c r="L371" s="431">
        <v>141.2697300596092</v>
      </c>
      <c r="M371" s="431">
        <v>74</v>
      </c>
      <c r="N371" s="432">
        <v>10453.960024411081</v>
      </c>
    </row>
    <row r="372" spans="1:14" ht="14.45" customHeight="1" x14ac:dyDescent="0.2">
      <c r="A372" s="426" t="s">
        <v>576</v>
      </c>
      <c r="B372" s="427" t="s">
        <v>577</v>
      </c>
      <c r="C372" s="428" t="s">
        <v>582</v>
      </c>
      <c r="D372" s="429" t="s">
        <v>583</v>
      </c>
      <c r="E372" s="430">
        <v>50113001</v>
      </c>
      <c r="F372" s="429" t="s">
        <v>403</v>
      </c>
      <c r="G372" s="428" t="s">
        <v>404</v>
      </c>
      <c r="H372" s="428">
        <v>203092</v>
      </c>
      <c r="I372" s="428">
        <v>203092</v>
      </c>
      <c r="J372" s="428" t="s">
        <v>988</v>
      </c>
      <c r="K372" s="428" t="s">
        <v>989</v>
      </c>
      <c r="L372" s="431">
        <v>150.33999999999997</v>
      </c>
      <c r="M372" s="431">
        <v>1</v>
      </c>
      <c r="N372" s="432">
        <v>150.33999999999997</v>
      </c>
    </row>
    <row r="373" spans="1:14" ht="14.45" customHeight="1" x14ac:dyDescent="0.2">
      <c r="A373" s="426" t="s">
        <v>576</v>
      </c>
      <c r="B373" s="427" t="s">
        <v>577</v>
      </c>
      <c r="C373" s="428" t="s">
        <v>582</v>
      </c>
      <c r="D373" s="429" t="s">
        <v>583</v>
      </c>
      <c r="E373" s="430">
        <v>50113001</v>
      </c>
      <c r="F373" s="429" t="s">
        <v>403</v>
      </c>
      <c r="G373" s="428" t="s">
        <v>235</v>
      </c>
      <c r="H373" s="428">
        <v>221742</v>
      </c>
      <c r="I373" s="428">
        <v>221742</v>
      </c>
      <c r="J373" s="428" t="s">
        <v>990</v>
      </c>
      <c r="K373" s="428" t="s">
        <v>991</v>
      </c>
      <c r="L373" s="431">
        <v>885.51</v>
      </c>
      <c r="M373" s="431">
        <v>2</v>
      </c>
      <c r="N373" s="432">
        <v>1771.02</v>
      </c>
    </row>
    <row r="374" spans="1:14" ht="14.45" customHeight="1" x14ac:dyDescent="0.2">
      <c r="A374" s="426" t="s">
        <v>576</v>
      </c>
      <c r="B374" s="427" t="s">
        <v>577</v>
      </c>
      <c r="C374" s="428" t="s">
        <v>582</v>
      </c>
      <c r="D374" s="429" t="s">
        <v>583</v>
      </c>
      <c r="E374" s="430">
        <v>50113001</v>
      </c>
      <c r="F374" s="429" t="s">
        <v>403</v>
      </c>
      <c r="G374" s="428" t="s">
        <v>404</v>
      </c>
      <c r="H374" s="428">
        <v>218239</v>
      </c>
      <c r="I374" s="428">
        <v>218239</v>
      </c>
      <c r="J374" s="428" t="s">
        <v>992</v>
      </c>
      <c r="K374" s="428" t="s">
        <v>993</v>
      </c>
      <c r="L374" s="431">
        <v>59.830000000000013</v>
      </c>
      <c r="M374" s="431">
        <v>1</v>
      </c>
      <c r="N374" s="432">
        <v>59.830000000000013</v>
      </c>
    </row>
    <row r="375" spans="1:14" ht="14.45" customHeight="1" x14ac:dyDescent="0.2">
      <c r="A375" s="426" t="s">
        <v>576</v>
      </c>
      <c r="B375" s="427" t="s">
        <v>577</v>
      </c>
      <c r="C375" s="428" t="s">
        <v>582</v>
      </c>
      <c r="D375" s="429" t="s">
        <v>583</v>
      </c>
      <c r="E375" s="430">
        <v>50113001</v>
      </c>
      <c r="F375" s="429" t="s">
        <v>403</v>
      </c>
      <c r="G375" s="428" t="s">
        <v>404</v>
      </c>
      <c r="H375" s="428">
        <v>110151</v>
      </c>
      <c r="I375" s="428">
        <v>10151</v>
      </c>
      <c r="J375" s="428" t="s">
        <v>994</v>
      </c>
      <c r="K375" s="428" t="s">
        <v>995</v>
      </c>
      <c r="L375" s="431">
        <v>66.050769135561097</v>
      </c>
      <c r="M375" s="431">
        <v>13</v>
      </c>
      <c r="N375" s="432">
        <v>858.65999876229432</v>
      </c>
    </row>
    <row r="376" spans="1:14" ht="14.45" customHeight="1" x14ac:dyDescent="0.2">
      <c r="A376" s="426" t="s">
        <v>576</v>
      </c>
      <c r="B376" s="427" t="s">
        <v>577</v>
      </c>
      <c r="C376" s="428" t="s">
        <v>582</v>
      </c>
      <c r="D376" s="429" t="s">
        <v>583</v>
      </c>
      <c r="E376" s="430">
        <v>50113001</v>
      </c>
      <c r="F376" s="429" t="s">
        <v>403</v>
      </c>
      <c r="G376" s="428" t="s">
        <v>404</v>
      </c>
      <c r="H376" s="428">
        <v>192853</v>
      </c>
      <c r="I376" s="428">
        <v>192853</v>
      </c>
      <c r="J376" s="428" t="s">
        <v>994</v>
      </c>
      <c r="K376" s="428" t="s">
        <v>996</v>
      </c>
      <c r="L376" s="431">
        <v>107.81999999999998</v>
      </c>
      <c r="M376" s="431">
        <v>11</v>
      </c>
      <c r="N376" s="432">
        <v>1186.0199999999998</v>
      </c>
    </row>
    <row r="377" spans="1:14" ht="14.45" customHeight="1" x14ac:dyDescent="0.2">
      <c r="A377" s="426" t="s">
        <v>576</v>
      </c>
      <c r="B377" s="427" t="s">
        <v>577</v>
      </c>
      <c r="C377" s="428" t="s">
        <v>582</v>
      </c>
      <c r="D377" s="429" t="s">
        <v>583</v>
      </c>
      <c r="E377" s="430">
        <v>50113001</v>
      </c>
      <c r="F377" s="429" t="s">
        <v>403</v>
      </c>
      <c r="G377" s="428" t="s">
        <v>404</v>
      </c>
      <c r="H377" s="428">
        <v>147478</v>
      </c>
      <c r="I377" s="428">
        <v>47478</v>
      </c>
      <c r="J377" s="428" t="s">
        <v>997</v>
      </c>
      <c r="K377" s="428" t="s">
        <v>875</v>
      </c>
      <c r="L377" s="431">
        <v>85.33</v>
      </c>
      <c r="M377" s="431">
        <v>3</v>
      </c>
      <c r="N377" s="432">
        <v>255.98999999999998</v>
      </c>
    </row>
    <row r="378" spans="1:14" ht="14.45" customHeight="1" x14ac:dyDescent="0.2">
      <c r="A378" s="426" t="s">
        <v>576</v>
      </c>
      <c r="B378" s="427" t="s">
        <v>577</v>
      </c>
      <c r="C378" s="428" t="s">
        <v>582</v>
      </c>
      <c r="D378" s="429" t="s">
        <v>583</v>
      </c>
      <c r="E378" s="430">
        <v>50113001</v>
      </c>
      <c r="F378" s="429" t="s">
        <v>403</v>
      </c>
      <c r="G378" s="428" t="s">
        <v>450</v>
      </c>
      <c r="H378" s="428">
        <v>844378</v>
      </c>
      <c r="I378" s="428">
        <v>114067</v>
      </c>
      <c r="J378" s="428" t="s">
        <v>998</v>
      </c>
      <c r="K378" s="428" t="s">
        <v>999</v>
      </c>
      <c r="L378" s="431">
        <v>48.720000000000013</v>
      </c>
      <c r="M378" s="431">
        <v>1</v>
      </c>
      <c r="N378" s="432">
        <v>48.720000000000013</v>
      </c>
    </row>
    <row r="379" spans="1:14" ht="14.45" customHeight="1" x14ac:dyDescent="0.2">
      <c r="A379" s="426" t="s">
        <v>576</v>
      </c>
      <c r="B379" s="427" t="s">
        <v>577</v>
      </c>
      <c r="C379" s="428" t="s">
        <v>582</v>
      </c>
      <c r="D379" s="429" t="s">
        <v>583</v>
      </c>
      <c r="E379" s="430">
        <v>50113001</v>
      </c>
      <c r="F379" s="429" t="s">
        <v>403</v>
      </c>
      <c r="G379" s="428" t="s">
        <v>450</v>
      </c>
      <c r="H379" s="428">
        <v>115316</v>
      </c>
      <c r="I379" s="428">
        <v>15316</v>
      </c>
      <c r="J379" s="428" t="s">
        <v>1000</v>
      </c>
      <c r="K379" s="428" t="s">
        <v>676</v>
      </c>
      <c r="L379" s="431">
        <v>19.089999999999996</v>
      </c>
      <c r="M379" s="431">
        <v>1</v>
      </c>
      <c r="N379" s="432">
        <v>19.089999999999996</v>
      </c>
    </row>
    <row r="380" spans="1:14" ht="14.45" customHeight="1" x14ac:dyDescent="0.2">
      <c r="A380" s="426" t="s">
        <v>576</v>
      </c>
      <c r="B380" s="427" t="s">
        <v>577</v>
      </c>
      <c r="C380" s="428" t="s">
        <v>582</v>
      </c>
      <c r="D380" s="429" t="s">
        <v>583</v>
      </c>
      <c r="E380" s="430">
        <v>50113001</v>
      </c>
      <c r="F380" s="429" t="s">
        <v>403</v>
      </c>
      <c r="G380" s="428" t="s">
        <v>404</v>
      </c>
      <c r="H380" s="428">
        <v>117992</v>
      </c>
      <c r="I380" s="428">
        <v>17992</v>
      </c>
      <c r="J380" s="428" t="s">
        <v>1001</v>
      </c>
      <c r="K380" s="428" t="s">
        <v>1002</v>
      </c>
      <c r="L380" s="431">
        <v>95.95999999999998</v>
      </c>
      <c r="M380" s="431">
        <v>2</v>
      </c>
      <c r="N380" s="432">
        <v>191.91999999999996</v>
      </c>
    </row>
    <row r="381" spans="1:14" ht="14.45" customHeight="1" x14ac:dyDescent="0.2">
      <c r="A381" s="426" t="s">
        <v>576</v>
      </c>
      <c r="B381" s="427" t="s">
        <v>577</v>
      </c>
      <c r="C381" s="428" t="s">
        <v>582</v>
      </c>
      <c r="D381" s="429" t="s">
        <v>583</v>
      </c>
      <c r="E381" s="430">
        <v>50113001</v>
      </c>
      <c r="F381" s="429" t="s">
        <v>403</v>
      </c>
      <c r="G381" s="428" t="s">
        <v>404</v>
      </c>
      <c r="H381" s="428">
        <v>231541</v>
      </c>
      <c r="I381" s="428">
        <v>231541</v>
      </c>
      <c r="J381" s="428" t="s">
        <v>1003</v>
      </c>
      <c r="K381" s="428" t="s">
        <v>1004</v>
      </c>
      <c r="L381" s="431">
        <v>80.690000000000012</v>
      </c>
      <c r="M381" s="431">
        <v>14</v>
      </c>
      <c r="N381" s="432">
        <v>1129.6600000000001</v>
      </c>
    </row>
    <row r="382" spans="1:14" ht="14.45" customHeight="1" x14ac:dyDescent="0.2">
      <c r="A382" s="426" t="s">
        <v>576</v>
      </c>
      <c r="B382" s="427" t="s">
        <v>577</v>
      </c>
      <c r="C382" s="428" t="s">
        <v>582</v>
      </c>
      <c r="D382" s="429" t="s">
        <v>583</v>
      </c>
      <c r="E382" s="430">
        <v>50113001</v>
      </c>
      <c r="F382" s="429" t="s">
        <v>403</v>
      </c>
      <c r="G382" s="428" t="s">
        <v>404</v>
      </c>
      <c r="H382" s="428">
        <v>231544</v>
      </c>
      <c r="I382" s="428">
        <v>231544</v>
      </c>
      <c r="J382" s="428" t="s">
        <v>1003</v>
      </c>
      <c r="K382" s="428" t="s">
        <v>1005</v>
      </c>
      <c r="L382" s="431">
        <v>80.690000092128301</v>
      </c>
      <c r="M382" s="431">
        <v>128</v>
      </c>
      <c r="N382" s="432">
        <v>10328.320011792423</v>
      </c>
    </row>
    <row r="383" spans="1:14" ht="14.45" customHeight="1" x14ac:dyDescent="0.2">
      <c r="A383" s="426" t="s">
        <v>576</v>
      </c>
      <c r="B383" s="427" t="s">
        <v>577</v>
      </c>
      <c r="C383" s="428" t="s">
        <v>582</v>
      </c>
      <c r="D383" s="429" t="s">
        <v>583</v>
      </c>
      <c r="E383" s="430">
        <v>50113001</v>
      </c>
      <c r="F383" s="429" t="s">
        <v>403</v>
      </c>
      <c r="G383" s="428" t="s">
        <v>404</v>
      </c>
      <c r="H383" s="428">
        <v>987685</v>
      </c>
      <c r="I383" s="428">
        <v>0</v>
      </c>
      <c r="J383" s="428" t="s">
        <v>1006</v>
      </c>
      <c r="K383" s="428" t="s">
        <v>235</v>
      </c>
      <c r="L383" s="431">
        <v>129.10999999999999</v>
      </c>
      <c r="M383" s="431">
        <v>6</v>
      </c>
      <c r="N383" s="432">
        <v>774.66</v>
      </c>
    </row>
    <row r="384" spans="1:14" ht="14.45" customHeight="1" x14ac:dyDescent="0.2">
      <c r="A384" s="426" t="s">
        <v>576</v>
      </c>
      <c r="B384" s="427" t="s">
        <v>577</v>
      </c>
      <c r="C384" s="428" t="s">
        <v>582</v>
      </c>
      <c r="D384" s="429" t="s">
        <v>583</v>
      </c>
      <c r="E384" s="430">
        <v>50113001</v>
      </c>
      <c r="F384" s="429" t="s">
        <v>403</v>
      </c>
      <c r="G384" s="428" t="s">
        <v>404</v>
      </c>
      <c r="H384" s="428">
        <v>234736</v>
      </c>
      <c r="I384" s="428">
        <v>234736</v>
      </c>
      <c r="J384" s="428" t="s">
        <v>1007</v>
      </c>
      <c r="K384" s="428" t="s">
        <v>1008</v>
      </c>
      <c r="L384" s="431">
        <v>120.54000226681703</v>
      </c>
      <c r="M384" s="431">
        <v>4</v>
      </c>
      <c r="N384" s="432">
        <v>482.16000906726811</v>
      </c>
    </row>
    <row r="385" spans="1:14" ht="14.45" customHeight="1" x14ac:dyDescent="0.2">
      <c r="A385" s="426" t="s">
        <v>576</v>
      </c>
      <c r="B385" s="427" t="s">
        <v>577</v>
      </c>
      <c r="C385" s="428" t="s">
        <v>582</v>
      </c>
      <c r="D385" s="429" t="s">
        <v>583</v>
      </c>
      <c r="E385" s="430">
        <v>50113001</v>
      </c>
      <c r="F385" s="429" t="s">
        <v>403</v>
      </c>
      <c r="G385" s="428" t="s">
        <v>404</v>
      </c>
      <c r="H385" s="428">
        <v>207527</v>
      </c>
      <c r="I385" s="428">
        <v>207527</v>
      </c>
      <c r="J385" s="428" t="s">
        <v>1009</v>
      </c>
      <c r="K385" s="428" t="s">
        <v>1010</v>
      </c>
      <c r="L385" s="431">
        <v>58.420000000000009</v>
      </c>
      <c r="M385" s="431">
        <v>1</v>
      </c>
      <c r="N385" s="432">
        <v>58.420000000000009</v>
      </c>
    </row>
    <row r="386" spans="1:14" ht="14.45" customHeight="1" x14ac:dyDescent="0.2">
      <c r="A386" s="426" t="s">
        <v>576</v>
      </c>
      <c r="B386" s="427" t="s">
        <v>577</v>
      </c>
      <c r="C386" s="428" t="s">
        <v>582</v>
      </c>
      <c r="D386" s="429" t="s">
        <v>583</v>
      </c>
      <c r="E386" s="430">
        <v>50113001</v>
      </c>
      <c r="F386" s="429" t="s">
        <v>403</v>
      </c>
      <c r="G386" s="428" t="s">
        <v>404</v>
      </c>
      <c r="H386" s="428">
        <v>102684</v>
      </c>
      <c r="I386" s="428">
        <v>2684</v>
      </c>
      <c r="J386" s="428" t="s">
        <v>545</v>
      </c>
      <c r="K386" s="428" t="s">
        <v>1011</v>
      </c>
      <c r="L386" s="431">
        <v>134.28384619900308</v>
      </c>
      <c r="M386" s="431">
        <v>13</v>
      </c>
      <c r="N386" s="432">
        <v>1745.69000058704</v>
      </c>
    </row>
    <row r="387" spans="1:14" ht="14.45" customHeight="1" x14ac:dyDescent="0.2">
      <c r="A387" s="426" t="s">
        <v>576</v>
      </c>
      <c r="B387" s="427" t="s">
        <v>577</v>
      </c>
      <c r="C387" s="428" t="s">
        <v>582</v>
      </c>
      <c r="D387" s="429" t="s">
        <v>583</v>
      </c>
      <c r="E387" s="430">
        <v>50113001</v>
      </c>
      <c r="F387" s="429" t="s">
        <v>403</v>
      </c>
      <c r="G387" s="428" t="s">
        <v>404</v>
      </c>
      <c r="H387" s="428">
        <v>100502</v>
      </c>
      <c r="I387" s="428">
        <v>502</v>
      </c>
      <c r="J387" s="428" t="s">
        <v>545</v>
      </c>
      <c r="K387" s="428" t="s">
        <v>546</v>
      </c>
      <c r="L387" s="431">
        <v>268.55666666666667</v>
      </c>
      <c r="M387" s="431">
        <v>12</v>
      </c>
      <c r="N387" s="432">
        <v>3222.6800000000003</v>
      </c>
    </row>
    <row r="388" spans="1:14" ht="14.45" customHeight="1" x14ac:dyDescent="0.2">
      <c r="A388" s="426" t="s">
        <v>576</v>
      </c>
      <c r="B388" s="427" t="s">
        <v>577</v>
      </c>
      <c r="C388" s="428" t="s">
        <v>582</v>
      </c>
      <c r="D388" s="429" t="s">
        <v>583</v>
      </c>
      <c r="E388" s="430">
        <v>50113001</v>
      </c>
      <c r="F388" s="429" t="s">
        <v>403</v>
      </c>
      <c r="G388" s="428" t="s">
        <v>404</v>
      </c>
      <c r="H388" s="428">
        <v>136712</v>
      </c>
      <c r="I388" s="428">
        <v>136712</v>
      </c>
      <c r="J388" s="428" t="s">
        <v>1012</v>
      </c>
      <c r="K388" s="428" t="s">
        <v>1013</v>
      </c>
      <c r="L388" s="431">
        <v>42.841999999999999</v>
      </c>
      <c r="M388" s="431">
        <v>10</v>
      </c>
      <c r="N388" s="432">
        <v>428.41999999999996</v>
      </c>
    </row>
    <row r="389" spans="1:14" ht="14.45" customHeight="1" x14ac:dyDescent="0.2">
      <c r="A389" s="426" t="s">
        <v>576</v>
      </c>
      <c r="B389" s="427" t="s">
        <v>577</v>
      </c>
      <c r="C389" s="428" t="s">
        <v>582</v>
      </c>
      <c r="D389" s="429" t="s">
        <v>583</v>
      </c>
      <c r="E389" s="430">
        <v>50113001</v>
      </c>
      <c r="F389" s="429" t="s">
        <v>403</v>
      </c>
      <c r="G389" s="428" t="s">
        <v>235</v>
      </c>
      <c r="H389" s="428">
        <v>132186</v>
      </c>
      <c r="I389" s="428">
        <v>132186</v>
      </c>
      <c r="J389" s="428" t="s">
        <v>1014</v>
      </c>
      <c r="K389" s="428" t="s">
        <v>1015</v>
      </c>
      <c r="L389" s="431">
        <v>56.23</v>
      </c>
      <c r="M389" s="431">
        <v>1</v>
      </c>
      <c r="N389" s="432">
        <v>56.23</v>
      </c>
    </row>
    <row r="390" spans="1:14" ht="14.45" customHeight="1" x14ac:dyDescent="0.2">
      <c r="A390" s="426" t="s">
        <v>576</v>
      </c>
      <c r="B390" s="427" t="s">
        <v>577</v>
      </c>
      <c r="C390" s="428" t="s">
        <v>582</v>
      </c>
      <c r="D390" s="429" t="s">
        <v>583</v>
      </c>
      <c r="E390" s="430">
        <v>50113001</v>
      </c>
      <c r="F390" s="429" t="s">
        <v>403</v>
      </c>
      <c r="G390" s="428" t="s">
        <v>235</v>
      </c>
      <c r="H390" s="428">
        <v>127317</v>
      </c>
      <c r="I390" s="428">
        <v>127317</v>
      </c>
      <c r="J390" s="428" t="s">
        <v>1014</v>
      </c>
      <c r="K390" s="428" t="s">
        <v>1016</v>
      </c>
      <c r="L390" s="431">
        <v>68.75</v>
      </c>
      <c r="M390" s="431">
        <v>1</v>
      </c>
      <c r="N390" s="432">
        <v>68.75</v>
      </c>
    </row>
    <row r="391" spans="1:14" ht="14.45" customHeight="1" x14ac:dyDescent="0.2">
      <c r="A391" s="426" t="s">
        <v>576</v>
      </c>
      <c r="B391" s="427" t="s">
        <v>577</v>
      </c>
      <c r="C391" s="428" t="s">
        <v>582</v>
      </c>
      <c r="D391" s="429" t="s">
        <v>583</v>
      </c>
      <c r="E391" s="430">
        <v>50113001</v>
      </c>
      <c r="F391" s="429" t="s">
        <v>403</v>
      </c>
      <c r="G391" s="428" t="s">
        <v>450</v>
      </c>
      <c r="H391" s="428">
        <v>239963</v>
      </c>
      <c r="I391" s="428">
        <v>239963</v>
      </c>
      <c r="J391" s="428" t="s">
        <v>1017</v>
      </c>
      <c r="K391" s="428" t="s">
        <v>1018</v>
      </c>
      <c r="L391" s="431">
        <v>155.52000000000001</v>
      </c>
      <c r="M391" s="431">
        <v>8</v>
      </c>
      <c r="N391" s="432">
        <v>1244.1600000000001</v>
      </c>
    </row>
    <row r="392" spans="1:14" ht="14.45" customHeight="1" x14ac:dyDescent="0.2">
      <c r="A392" s="426" t="s">
        <v>576</v>
      </c>
      <c r="B392" s="427" t="s">
        <v>577</v>
      </c>
      <c r="C392" s="428" t="s">
        <v>582</v>
      </c>
      <c r="D392" s="429" t="s">
        <v>583</v>
      </c>
      <c r="E392" s="430">
        <v>50113001</v>
      </c>
      <c r="F392" s="429" t="s">
        <v>403</v>
      </c>
      <c r="G392" s="428" t="s">
        <v>450</v>
      </c>
      <c r="H392" s="428">
        <v>239964</v>
      </c>
      <c r="I392" s="428">
        <v>239964</v>
      </c>
      <c r="J392" s="428" t="s">
        <v>1019</v>
      </c>
      <c r="K392" s="428" t="s">
        <v>1020</v>
      </c>
      <c r="L392" s="431">
        <v>117.16729988052568</v>
      </c>
      <c r="M392" s="431">
        <v>31</v>
      </c>
      <c r="N392" s="432">
        <v>3632.186296296296</v>
      </c>
    </row>
    <row r="393" spans="1:14" ht="14.45" customHeight="1" x14ac:dyDescent="0.2">
      <c r="A393" s="426" t="s">
        <v>576</v>
      </c>
      <c r="B393" s="427" t="s">
        <v>577</v>
      </c>
      <c r="C393" s="428" t="s">
        <v>582</v>
      </c>
      <c r="D393" s="429" t="s">
        <v>583</v>
      </c>
      <c r="E393" s="430">
        <v>50113001</v>
      </c>
      <c r="F393" s="429" t="s">
        <v>403</v>
      </c>
      <c r="G393" s="428" t="s">
        <v>235</v>
      </c>
      <c r="H393" s="428">
        <v>224479</v>
      </c>
      <c r="I393" s="428">
        <v>224479</v>
      </c>
      <c r="J393" s="428" t="s">
        <v>1021</v>
      </c>
      <c r="K393" s="428" t="s">
        <v>1022</v>
      </c>
      <c r="L393" s="431">
        <v>222.38</v>
      </c>
      <c r="M393" s="431">
        <v>1</v>
      </c>
      <c r="N393" s="432">
        <v>222.38</v>
      </c>
    </row>
    <row r="394" spans="1:14" ht="14.45" customHeight="1" x14ac:dyDescent="0.2">
      <c r="A394" s="426" t="s">
        <v>576</v>
      </c>
      <c r="B394" s="427" t="s">
        <v>577</v>
      </c>
      <c r="C394" s="428" t="s">
        <v>582</v>
      </c>
      <c r="D394" s="429" t="s">
        <v>583</v>
      </c>
      <c r="E394" s="430">
        <v>50113001</v>
      </c>
      <c r="F394" s="429" t="s">
        <v>403</v>
      </c>
      <c r="G394" s="428" t="s">
        <v>404</v>
      </c>
      <c r="H394" s="428">
        <v>111485</v>
      </c>
      <c r="I394" s="428">
        <v>11485</v>
      </c>
      <c r="J394" s="428" t="s">
        <v>489</v>
      </c>
      <c r="K394" s="428" t="s">
        <v>490</v>
      </c>
      <c r="L394" s="431">
        <v>117.64</v>
      </c>
      <c r="M394" s="431">
        <v>2</v>
      </c>
      <c r="N394" s="432">
        <v>235.28</v>
      </c>
    </row>
    <row r="395" spans="1:14" ht="14.45" customHeight="1" x14ac:dyDescent="0.2">
      <c r="A395" s="426" t="s">
        <v>576</v>
      </c>
      <c r="B395" s="427" t="s">
        <v>577</v>
      </c>
      <c r="C395" s="428" t="s">
        <v>582</v>
      </c>
      <c r="D395" s="429" t="s">
        <v>583</v>
      </c>
      <c r="E395" s="430">
        <v>50113001</v>
      </c>
      <c r="F395" s="429" t="s">
        <v>403</v>
      </c>
      <c r="G395" s="428" t="s">
        <v>450</v>
      </c>
      <c r="H395" s="428">
        <v>187330</v>
      </c>
      <c r="I395" s="428">
        <v>187330</v>
      </c>
      <c r="J395" s="428" t="s">
        <v>1023</v>
      </c>
      <c r="K395" s="428" t="s">
        <v>1024</v>
      </c>
      <c r="L395" s="431">
        <v>91.44</v>
      </c>
      <c r="M395" s="431">
        <v>3</v>
      </c>
      <c r="N395" s="432">
        <v>274.32</v>
      </c>
    </row>
    <row r="396" spans="1:14" ht="14.45" customHeight="1" x14ac:dyDescent="0.2">
      <c r="A396" s="426" t="s">
        <v>576</v>
      </c>
      <c r="B396" s="427" t="s">
        <v>577</v>
      </c>
      <c r="C396" s="428" t="s">
        <v>582</v>
      </c>
      <c r="D396" s="429" t="s">
        <v>583</v>
      </c>
      <c r="E396" s="430">
        <v>50113001</v>
      </c>
      <c r="F396" s="429" t="s">
        <v>403</v>
      </c>
      <c r="G396" s="428" t="s">
        <v>404</v>
      </c>
      <c r="H396" s="428">
        <v>845376</v>
      </c>
      <c r="I396" s="428">
        <v>107641</v>
      </c>
      <c r="J396" s="428" t="s">
        <v>1025</v>
      </c>
      <c r="K396" s="428" t="s">
        <v>1026</v>
      </c>
      <c r="L396" s="431">
        <v>119.76000000000003</v>
      </c>
      <c r="M396" s="431">
        <v>2</v>
      </c>
      <c r="N396" s="432">
        <v>239.52000000000007</v>
      </c>
    </row>
    <row r="397" spans="1:14" ht="14.45" customHeight="1" x14ac:dyDescent="0.2">
      <c r="A397" s="426" t="s">
        <v>576</v>
      </c>
      <c r="B397" s="427" t="s">
        <v>577</v>
      </c>
      <c r="C397" s="428" t="s">
        <v>582</v>
      </c>
      <c r="D397" s="429" t="s">
        <v>583</v>
      </c>
      <c r="E397" s="430">
        <v>50113001</v>
      </c>
      <c r="F397" s="429" t="s">
        <v>403</v>
      </c>
      <c r="G397" s="428" t="s">
        <v>404</v>
      </c>
      <c r="H397" s="428">
        <v>845432</v>
      </c>
      <c r="I397" s="428">
        <v>107639</v>
      </c>
      <c r="J397" s="428" t="s">
        <v>1025</v>
      </c>
      <c r="K397" s="428" t="s">
        <v>1027</v>
      </c>
      <c r="L397" s="431">
        <v>59.880000263093876</v>
      </c>
      <c r="M397" s="431">
        <v>1</v>
      </c>
      <c r="N397" s="432">
        <v>59.880000263093876</v>
      </c>
    </row>
    <row r="398" spans="1:14" ht="14.45" customHeight="1" x14ac:dyDescent="0.2">
      <c r="A398" s="426" t="s">
        <v>576</v>
      </c>
      <c r="B398" s="427" t="s">
        <v>577</v>
      </c>
      <c r="C398" s="428" t="s">
        <v>582</v>
      </c>
      <c r="D398" s="429" t="s">
        <v>583</v>
      </c>
      <c r="E398" s="430">
        <v>50113001</v>
      </c>
      <c r="F398" s="429" t="s">
        <v>403</v>
      </c>
      <c r="G398" s="428" t="s">
        <v>450</v>
      </c>
      <c r="H398" s="428">
        <v>170760</v>
      </c>
      <c r="I398" s="428">
        <v>170760</v>
      </c>
      <c r="J398" s="428" t="s">
        <v>1028</v>
      </c>
      <c r="K398" s="428" t="s">
        <v>1029</v>
      </c>
      <c r="L398" s="431">
        <v>105.03000000000004</v>
      </c>
      <c r="M398" s="431">
        <v>1</v>
      </c>
      <c r="N398" s="432">
        <v>105.03000000000004</v>
      </c>
    </row>
    <row r="399" spans="1:14" ht="14.45" customHeight="1" x14ac:dyDescent="0.2">
      <c r="A399" s="426" t="s">
        <v>576</v>
      </c>
      <c r="B399" s="427" t="s">
        <v>577</v>
      </c>
      <c r="C399" s="428" t="s">
        <v>582</v>
      </c>
      <c r="D399" s="429" t="s">
        <v>583</v>
      </c>
      <c r="E399" s="430">
        <v>50113001</v>
      </c>
      <c r="F399" s="429" t="s">
        <v>403</v>
      </c>
      <c r="G399" s="428" t="s">
        <v>404</v>
      </c>
      <c r="H399" s="428">
        <v>850104</v>
      </c>
      <c r="I399" s="428">
        <v>164344</v>
      </c>
      <c r="J399" s="428" t="s">
        <v>1030</v>
      </c>
      <c r="K399" s="428" t="s">
        <v>1031</v>
      </c>
      <c r="L399" s="431">
        <v>227.14000000000001</v>
      </c>
      <c r="M399" s="431">
        <v>2</v>
      </c>
      <c r="N399" s="432">
        <v>454.28000000000003</v>
      </c>
    </row>
    <row r="400" spans="1:14" ht="14.45" customHeight="1" x14ac:dyDescent="0.2">
      <c r="A400" s="426" t="s">
        <v>576</v>
      </c>
      <c r="B400" s="427" t="s">
        <v>577</v>
      </c>
      <c r="C400" s="428" t="s">
        <v>582</v>
      </c>
      <c r="D400" s="429" t="s">
        <v>583</v>
      </c>
      <c r="E400" s="430">
        <v>50113001</v>
      </c>
      <c r="F400" s="429" t="s">
        <v>403</v>
      </c>
      <c r="G400" s="428" t="s">
        <v>404</v>
      </c>
      <c r="H400" s="428">
        <v>101125</v>
      </c>
      <c r="I400" s="428">
        <v>1125</v>
      </c>
      <c r="J400" s="428" t="s">
        <v>1032</v>
      </c>
      <c r="K400" s="428" t="s">
        <v>1033</v>
      </c>
      <c r="L400" s="431">
        <v>81.469411764705868</v>
      </c>
      <c r="M400" s="431">
        <v>34</v>
      </c>
      <c r="N400" s="432">
        <v>2769.9599999999996</v>
      </c>
    </row>
    <row r="401" spans="1:14" ht="14.45" customHeight="1" x14ac:dyDescent="0.2">
      <c r="A401" s="426" t="s">
        <v>576</v>
      </c>
      <c r="B401" s="427" t="s">
        <v>577</v>
      </c>
      <c r="C401" s="428" t="s">
        <v>582</v>
      </c>
      <c r="D401" s="429" t="s">
        <v>583</v>
      </c>
      <c r="E401" s="430">
        <v>50113001</v>
      </c>
      <c r="F401" s="429" t="s">
        <v>403</v>
      </c>
      <c r="G401" s="428" t="s">
        <v>404</v>
      </c>
      <c r="H401" s="428">
        <v>226941</v>
      </c>
      <c r="I401" s="428">
        <v>226941</v>
      </c>
      <c r="J401" s="428" t="s">
        <v>1034</v>
      </c>
      <c r="K401" s="428" t="s">
        <v>1035</v>
      </c>
      <c r="L401" s="431">
        <v>76.296999999999997</v>
      </c>
      <c r="M401" s="431">
        <v>10</v>
      </c>
      <c r="N401" s="432">
        <v>762.97</v>
      </c>
    </row>
    <row r="402" spans="1:14" ht="14.45" customHeight="1" x14ac:dyDescent="0.2">
      <c r="A402" s="426" t="s">
        <v>576</v>
      </c>
      <c r="B402" s="427" t="s">
        <v>577</v>
      </c>
      <c r="C402" s="428" t="s">
        <v>582</v>
      </c>
      <c r="D402" s="429" t="s">
        <v>583</v>
      </c>
      <c r="E402" s="430">
        <v>50113001</v>
      </c>
      <c r="F402" s="429" t="s">
        <v>403</v>
      </c>
      <c r="G402" s="428" t="s">
        <v>404</v>
      </c>
      <c r="H402" s="428">
        <v>223159</v>
      </c>
      <c r="I402" s="428">
        <v>223159</v>
      </c>
      <c r="J402" s="428" t="s">
        <v>1036</v>
      </c>
      <c r="K402" s="428" t="s">
        <v>1037</v>
      </c>
      <c r="L402" s="431">
        <v>77.430000000000021</v>
      </c>
      <c r="M402" s="431">
        <v>2</v>
      </c>
      <c r="N402" s="432">
        <v>154.86000000000004</v>
      </c>
    </row>
    <row r="403" spans="1:14" ht="14.45" customHeight="1" x14ac:dyDescent="0.2">
      <c r="A403" s="426" t="s">
        <v>576</v>
      </c>
      <c r="B403" s="427" t="s">
        <v>577</v>
      </c>
      <c r="C403" s="428" t="s">
        <v>582</v>
      </c>
      <c r="D403" s="429" t="s">
        <v>583</v>
      </c>
      <c r="E403" s="430">
        <v>50113001</v>
      </c>
      <c r="F403" s="429" t="s">
        <v>403</v>
      </c>
      <c r="G403" s="428" t="s">
        <v>450</v>
      </c>
      <c r="H403" s="428">
        <v>232296</v>
      </c>
      <c r="I403" s="428">
        <v>232296</v>
      </c>
      <c r="J403" s="428" t="s">
        <v>1038</v>
      </c>
      <c r="K403" s="428" t="s">
        <v>1039</v>
      </c>
      <c r="L403" s="431">
        <v>86.25</v>
      </c>
      <c r="M403" s="431">
        <v>2</v>
      </c>
      <c r="N403" s="432">
        <v>172.5</v>
      </c>
    </row>
    <row r="404" spans="1:14" ht="14.45" customHeight="1" x14ac:dyDescent="0.2">
      <c r="A404" s="426" t="s">
        <v>576</v>
      </c>
      <c r="B404" s="427" t="s">
        <v>577</v>
      </c>
      <c r="C404" s="428" t="s">
        <v>582</v>
      </c>
      <c r="D404" s="429" t="s">
        <v>583</v>
      </c>
      <c r="E404" s="430">
        <v>50113001</v>
      </c>
      <c r="F404" s="429" t="s">
        <v>403</v>
      </c>
      <c r="G404" s="428" t="s">
        <v>404</v>
      </c>
      <c r="H404" s="428">
        <v>132858</v>
      </c>
      <c r="I404" s="428">
        <v>32858</v>
      </c>
      <c r="J404" s="428" t="s">
        <v>1040</v>
      </c>
      <c r="K404" s="428" t="s">
        <v>1041</v>
      </c>
      <c r="L404" s="431">
        <v>85.33</v>
      </c>
      <c r="M404" s="431">
        <v>1</v>
      </c>
      <c r="N404" s="432">
        <v>85.33</v>
      </c>
    </row>
    <row r="405" spans="1:14" ht="14.45" customHeight="1" x14ac:dyDescent="0.2">
      <c r="A405" s="426" t="s">
        <v>576</v>
      </c>
      <c r="B405" s="427" t="s">
        <v>577</v>
      </c>
      <c r="C405" s="428" t="s">
        <v>582</v>
      </c>
      <c r="D405" s="429" t="s">
        <v>583</v>
      </c>
      <c r="E405" s="430">
        <v>50113001</v>
      </c>
      <c r="F405" s="429" t="s">
        <v>403</v>
      </c>
      <c r="G405" s="428" t="s">
        <v>450</v>
      </c>
      <c r="H405" s="428">
        <v>232297</v>
      </c>
      <c r="I405" s="428">
        <v>232297</v>
      </c>
      <c r="J405" s="428" t="s">
        <v>1040</v>
      </c>
      <c r="K405" s="428" t="s">
        <v>1042</v>
      </c>
      <c r="L405" s="431">
        <v>162.84</v>
      </c>
      <c r="M405" s="431">
        <v>10</v>
      </c>
      <c r="N405" s="432">
        <v>1628.4</v>
      </c>
    </row>
    <row r="406" spans="1:14" ht="14.45" customHeight="1" x14ac:dyDescent="0.2">
      <c r="A406" s="426" t="s">
        <v>576</v>
      </c>
      <c r="B406" s="427" t="s">
        <v>577</v>
      </c>
      <c r="C406" s="428" t="s">
        <v>582</v>
      </c>
      <c r="D406" s="429" t="s">
        <v>583</v>
      </c>
      <c r="E406" s="430">
        <v>50113001</v>
      </c>
      <c r="F406" s="429" t="s">
        <v>403</v>
      </c>
      <c r="G406" s="428" t="s">
        <v>404</v>
      </c>
      <c r="H406" s="428">
        <v>118656</v>
      </c>
      <c r="I406" s="428">
        <v>118656</v>
      </c>
      <c r="J406" s="428" t="s">
        <v>1043</v>
      </c>
      <c r="K406" s="428" t="s">
        <v>1044</v>
      </c>
      <c r="L406" s="431">
        <v>654.83000000000004</v>
      </c>
      <c r="M406" s="431">
        <v>1</v>
      </c>
      <c r="N406" s="432">
        <v>654.83000000000004</v>
      </c>
    </row>
    <row r="407" spans="1:14" ht="14.45" customHeight="1" x14ac:dyDescent="0.2">
      <c r="A407" s="426" t="s">
        <v>576</v>
      </c>
      <c r="B407" s="427" t="s">
        <v>577</v>
      </c>
      <c r="C407" s="428" t="s">
        <v>582</v>
      </c>
      <c r="D407" s="429" t="s">
        <v>583</v>
      </c>
      <c r="E407" s="430">
        <v>50113001</v>
      </c>
      <c r="F407" s="429" t="s">
        <v>403</v>
      </c>
      <c r="G407" s="428" t="s">
        <v>404</v>
      </c>
      <c r="H407" s="428">
        <v>172410</v>
      </c>
      <c r="I407" s="428">
        <v>172410</v>
      </c>
      <c r="J407" s="428" t="s">
        <v>1045</v>
      </c>
      <c r="K407" s="428" t="s">
        <v>1046</v>
      </c>
      <c r="L407" s="431">
        <v>147.97</v>
      </c>
      <c r="M407" s="431">
        <v>1</v>
      </c>
      <c r="N407" s="432">
        <v>147.97</v>
      </c>
    </row>
    <row r="408" spans="1:14" ht="14.45" customHeight="1" x14ac:dyDescent="0.2">
      <c r="A408" s="426" t="s">
        <v>576</v>
      </c>
      <c r="B408" s="427" t="s">
        <v>577</v>
      </c>
      <c r="C408" s="428" t="s">
        <v>582</v>
      </c>
      <c r="D408" s="429" t="s">
        <v>583</v>
      </c>
      <c r="E408" s="430">
        <v>50113001</v>
      </c>
      <c r="F408" s="429" t="s">
        <v>403</v>
      </c>
      <c r="G408" s="428" t="s">
        <v>404</v>
      </c>
      <c r="H408" s="428">
        <v>194763</v>
      </c>
      <c r="I408" s="428">
        <v>94763</v>
      </c>
      <c r="J408" s="428" t="s">
        <v>1047</v>
      </c>
      <c r="K408" s="428" t="s">
        <v>1048</v>
      </c>
      <c r="L408" s="431">
        <v>212.58</v>
      </c>
      <c r="M408" s="431">
        <v>1</v>
      </c>
      <c r="N408" s="432">
        <v>212.58</v>
      </c>
    </row>
    <row r="409" spans="1:14" ht="14.45" customHeight="1" x14ac:dyDescent="0.2">
      <c r="A409" s="426" t="s">
        <v>576</v>
      </c>
      <c r="B409" s="427" t="s">
        <v>577</v>
      </c>
      <c r="C409" s="428" t="s">
        <v>582</v>
      </c>
      <c r="D409" s="429" t="s">
        <v>583</v>
      </c>
      <c r="E409" s="430">
        <v>50113001</v>
      </c>
      <c r="F409" s="429" t="s">
        <v>403</v>
      </c>
      <c r="G409" s="428" t="s">
        <v>404</v>
      </c>
      <c r="H409" s="428">
        <v>239549</v>
      </c>
      <c r="I409" s="428">
        <v>239549</v>
      </c>
      <c r="J409" s="428" t="s">
        <v>1049</v>
      </c>
      <c r="K409" s="428" t="s">
        <v>1050</v>
      </c>
      <c r="L409" s="431">
        <v>62.4</v>
      </c>
      <c r="M409" s="431">
        <v>1</v>
      </c>
      <c r="N409" s="432">
        <v>62.4</v>
      </c>
    </row>
    <row r="410" spans="1:14" ht="14.45" customHeight="1" x14ac:dyDescent="0.2">
      <c r="A410" s="426" t="s">
        <v>576</v>
      </c>
      <c r="B410" s="427" t="s">
        <v>577</v>
      </c>
      <c r="C410" s="428" t="s">
        <v>582</v>
      </c>
      <c r="D410" s="429" t="s">
        <v>583</v>
      </c>
      <c r="E410" s="430">
        <v>50113001</v>
      </c>
      <c r="F410" s="429" t="s">
        <v>403</v>
      </c>
      <c r="G410" s="428" t="s">
        <v>404</v>
      </c>
      <c r="H410" s="428">
        <v>112572</v>
      </c>
      <c r="I410" s="428">
        <v>112572</v>
      </c>
      <c r="J410" s="428" t="s">
        <v>1051</v>
      </c>
      <c r="K410" s="428" t="s">
        <v>1052</v>
      </c>
      <c r="L410" s="431">
        <v>64.779999999999973</v>
      </c>
      <c r="M410" s="431">
        <v>2</v>
      </c>
      <c r="N410" s="432">
        <v>129.55999999999995</v>
      </c>
    </row>
    <row r="411" spans="1:14" ht="14.45" customHeight="1" x14ac:dyDescent="0.2">
      <c r="A411" s="426" t="s">
        <v>576</v>
      </c>
      <c r="B411" s="427" t="s">
        <v>577</v>
      </c>
      <c r="C411" s="428" t="s">
        <v>582</v>
      </c>
      <c r="D411" s="429" t="s">
        <v>583</v>
      </c>
      <c r="E411" s="430">
        <v>50113001</v>
      </c>
      <c r="F411" s="429" t="s">
        <v>403</v>
      </c>
      <c r="G411" s="428" t="s">
        <v>404</v>
      </c>
      <c r="H411" s="428">
        <v>230353</v>
      </c>
      <c r="I411" s="428">
        <v>230353</v>
      </c>
      <c r="J411" s="428" t="s">
        <v>1053</v>
      </c>
      <c r="K411" s="428" t="s">
        <v>1054</v>
      </c>
      <c r="L411" s="431">
        <v>1758.3300000000006</v>
      </c>
      <c r="M411" s="431">
        <v>25</v>
      </c>
      <c r="N411" s="432">
        <v>43958.250000000015</v>
      </c>
    </row>
    <row r="412" spans="1:14" ht="14.45" customHeight="1" x14ac:dyDescent="0.2">
      <c r="A412" s="426" t="s">
        <v>576</v>
      </c>
      <c r="B412" s="427" t="s">
        <v>577</v>
      </c>
      <c r="C412" s="428" t="s">
        <v>582</v>
      </c>
      <c r="D412" s="429" t="s">
        <v>583</v>
      </c>
      <c r="E412" s="430">
        <v>50113001</v>
      </c>
      <c r="F412" s="429" t="s">
        <v>403</v>
      </c>
      <c r="G412" s="428" t="s">
        <v>450</v>
      </c>
      <c r="H412" s="428">
        <v>191788</v>
      </c>
      <c r="I412" s="428">
        <v>91788</v>
      </c>
      <c r="J412" s="428" t="s">
        <v>1055</v>
      </c>
      <c r="K412" s="428" t="s">
        <v>764</v>
      </c>
      <c r="L412" s="431">
        <v>9.1424000000000021</v>
      </c>
      <c r="M412" s="431">
        <v>25</v>
      </c>
      <c r="N412" s="432">
        <v>228.56000000000003</v>
      </c>
    </row>
    <row r="413" spans="1:14" ht="14.45" customHeight="1" x14ac:dyDescent="0.2">
      <c r="A413" s="426" t="s">
        <v>576</v>
      </c>
      <c r="B413" s="427" t="s">
        <v>577</v>
      </c>
      <c r="C413" s="428" t="s">
        <v>582</v>
      </c>
      <c r="D413" s="429" t="s">
        <v>583</v>
      </c>
      <c r="E413" s="430">
        <v>50113001</v>
      </c>
      <c r="F413" s="429" t="s">
        <v>403</v>
      </c>
      <c r="G413" s="428" t="s">
        <v>404</v>
      </c>
      <c r="H413" s="428">
        <v>207807</v>
      </c>
      <c r="I413" s="428">
        <v>207807</v>
      </c>
      <c r="J413" s="428" t="s">
        <v>1056</v>
      </c>
      <c r="K413" s="428" t="s">
        <v>1057</v>
      </c>
      <c r="L413" s="431">
        <v>145.44999999999999</v>
      </c>
      <c r="M413" s="431">
        <v>5</v>
      </c>
      <c r="N413" s="432">
        <v>727.24999999999989</v>
      </c>
    </row>
    <row r="414" spans="1:14" ht="14.45" customHeight="1" x14ac:dyDescent="0.2">
      <c r="A414" s="426" t="s">
        <v>576</v>
      </c>
      <c r="B414" s="427" t="s">
        <v>577</v>
      </c>
      <c r="C414" s="428" t="s">
        <v>582</v>
      </c>
      <c r="D414" s="429" t="s">
        <v>583</v>
      </c>
      <c r="E414" s="430">
        <v>50113001</v>
      </c>
      <c r="F414" s="429" t="s">
        <v>403</v>
      </c>
      <c r="G414" s="428" t="s">
        <v>450</v>
      </c>
      <c r="H414" s="428">
        <v>184399</v>
      </c>
      <c r="I414" s="428">
        <v>84399</v>
      </c>
      <c r="J414" s="428" t="s">
        <v>1058</v>
      </c>
      <c r="K414" s="428" t="s">
        <v>1059</v>
      </c>
      <c r="L414" s="431">
        <v>126.20000000000003</v>
      </c>
      <c r="M414" s="431">
        <v>1</v>
      </c>
      <c r="N414" s="432">
        <v>126.20000000000003</v>
      </c>
    </row>
    <row r="415" spans="1:14" ht="14.45" customHeight="1" x14ac:dyDescent="0.2">
      <c r="A415" s="426" t="s">
        <v>576</v>
      </c>
      <c r="B415" s="427" t="s">
        <v>577</v>
      </c>
      <c r="C415" s="428" t="s">
        <v>582</v>
      </c>
      <c r="D415" s="429" t="s">
        <v>583</v>
      </c>
      <c r="E415" s="430">
        <v>50113001</v>
      </c>
      <c r="F415" s="429" t="s">
        <v>403</v>
      </c>
      <c r="G415" s="428" t="s">
        <v>404</v>
      </c>
      <c r="H415" s="428">
        <v>117187</v>
      </c>
      <c r="I415" s="428">
        <v>17187</v>
      </c>
      <c r="J415" s="428" t="s">
        <v>1060</v>
      </c>
      <c r="K415" s="428" t="s">
        <v>1061</v>
      </c>
      <c r="L415" s="431">
        <v>88.96999999999997</v>
      </c>
      <c r="M415" s="431">
        <v>2</v>
      </c>
      <c r="N415" s="432">
        <v>177.93999999999994</v>
      </c>
    </row>
    <row r="416" spans="1:14" ht="14.45" customHeight="1" x14ac:dyDescent="0.2">
      <c r="A416" s="426" t="s">
        <v>576</v>
      </c>
      <c r="B416" s="427" t="s">
        <v>577</v>
      </c>
      <c r="C416" s="428" t="s">
        <v>582</v>
      </c>
      <c r="D416" s="429" t="s">
        <v>583</v>
      </c>
      <c r="E416" s="430">
        <v>50113001</v>
      </c>
      <c r="F416" s="429" t="s">
        <v>403</v>
      </c>
      <c r="G416" s="428" t="s">
        <v>404</v>
      </c>
      <c r="H416" s="428">
        <v>104307</v>
      </c>
      <c r="I416" s="428">
        <v>4307</v>
      </c>
      <c r="J416" s="428" t="s">
        <v>1062</v>
      </c>
      <c r="K416" s="428" t="s">
        <v>1063</v>
      </c>
      <c r="L416" s="431">
        <v>350.78466666666668</v>
      </c>
      <c r="M416" s="431">
        <v>15</v>
      </c>
      <c r="N416" s="432">
        <v>5261.77</v>
      </c>
    </row>
    <row r="417" spans="1:14" ht="14.45" customHeight="1" x14ac:dyDescent="0.2">
      <c r="A417" s="426" t="s">
        <v>576</v>
      </c>
      <c r="B417" s="427" t="s">
        <v>577</v>
      </c>
      <c r="C417" s="428" t="s">
        <v>582</v>
      </c>
      <c r="D417" s="429" t="s">
        <v>583</v>
      </c>
      <c r="E417" s="430">
        <v>50113001</v>
      </c>
      <c r="F417" s="429" t="s">
        <v>403</v>
      </c>
      <c r="G417" s="428" t="s">
        <v>450</v>
      </c>
      <c r="H417" s="428">
        <v>100536</v>
      </c>
      <c r="I417" s="428">
        <v>536</v>
      </c>
      <c r="J417" s="428" t="s">
        <v>1064</v>
      </c>
      <c r="K417" s="428" t="s">
        <v>516</v>
      </c>
      <c r="L417" s="431">
        <v>140.1199997795845</v>
      </c>
      <c r="M417" s="431">
        <v>107</v>
      </c>
      <c r="N417" s="432">
        <v>14992.839976415542</v>
      </c>
    </row>
    <row r="418" spans="1:14" ht="14.45" customHeight="1" x14ac:dyDescent="0.2">
      <c r="A418" s="426" t="s">
        <v>576</v>
      </c>
      <c r="B418" s="427" t="s">
        <v>577</v>
      </c>
      <c r="C418" s="428" t="s">
        <v>582</v>
      </c>
      <c r="D418" s="429" t="s">
        <v>583</v>
      </c>
      <c r="E418" s="430">
        <v>50113001</v>
      </c>
      <c r="F418" s="429" t="s">
        <v>403</v>
      </c>
      <c r="G418" s="428" t="s">
        <v>450</v>
      </c>
      <c r="H418" s="428">
        <v>216900</v>
      </c>
      <c r="I418" s="428">
        <v>216900</v>
      </c>
      <c r="J418" s="428" t="s">
        <v>1065</v>
      </c>
      <c r="K418" s="428" t="s">
        <v>1066</v>
      </c>
      <c r="L418" s="431">
        <v>700.57000000000016</v>
      </c>
      <c r="M418" s="431">
        <v>3</v>
      </c>
      <c r="N418" s="432">
        <v>2101.7100000000005</v>
      </c>
    </row>
    <row r="419" spans="1:14" ht="14.45" customHeight="1" x14ac:dyDescent="0.2">
      <c r="A419" s="426" t="s">
        <v>576</v>
      </c>
      <c r="B419" s="427" t="s">
        <v>577</v>
      </c>
      <c r="C419" s="428" t="s">
        <v>582</v>
      </c>
      <c r="D419" s="429" t="s">
        <v>583</v>
      </c>
      <c r="E419" s="430">
        <v>50113001</v>
      </c>
      <c r="F419" s="429" t="s">
        <v>403</v>
      </c>
      <c r="G419" s="428" t="s">
        <v>450</v>
      </c>
      <c r="H419" s="428">
        <v>155823</v>
      </c>
      <c r="I419" s="428">
        <v>55823</v>
      </c>
      <c r="J419" s="428" t="s">
        <v>1067</v>
      </c>
      <c r="K419" s="428" t="s">
        <v>1068</v>
      </c>
      <c r="L419" s="431">
        <v>33.108648148148148</v>
      </c>
      <c r="M419" s="431">
        <v>54</v>
      </c>
      <c r="N419" s="432">
        <v>1787.8670000000002</v>
      </c>
    </row>
    <row r="420" spans="1:14" ht="14.45" customHeight="1" x14ac:dyDescent="0.2">
      <c r="A420" s="426" t="s">
        <v>576</v>
      </c>
      <c r="B420" s="427" t="s">
        <v>577</v>
      </c>
      <c r="C420" s="428" t="s">
        <v>582</v>
      </c>
      <c r="D420" s="429" t="s">
        <v>583</v>
      </c>
      <c r="E420" s="430">
        <v>50113001</v>
      </c>
      <c r="F420" s="429" t="s">
        <v>403</v>
      </c>
      <c r="G420" s="428" t="s">
        <v>450</v>
      </c>
      <c r="H420" s="428">
        <v>155824</v>
      </c>
      <c r="I420" s="428">
        <v>55824</v>
      </c>
      <c r="J420" s="428" t="s">
        <v>1067</v>
      </c>
      <c r="K420" s="428" t="s">
        <v>1069</v>
      </c>
      <c r="L420" s="431">
        <v>41.16666683815604</v>
      </c>
      <c r="M420" s="431">
        <v>39</v>
      </c>
      <c r="N420" s="432">
        <v>1605.5000066880855</v>
      </c>
    </row>
    <row r="421" spans="1:14" ht="14.45" customHeight="1" x14ac:dyDescent="0.2">
      <c r="A421" s="426" t="s">
        <v>576</v>
      </c>
      <c r="B421" s="427" t="s">
        <v>577</v>
      </c>
      <c r="C421" s="428" t="s">
        <v>582</v>
      </c>
      <c r="D421" s="429" t="s">
        <v>583</v>
      </c>
      <c r="E421" s="430">
        <v>50113001</v>
      </c>
      <c r="F421" s="429" t="s">
        <v>403</v>
      </c>
      <c r="G421" s="428" t="s">
        <v>235</v>
      </c>
      <c r="H421" s="428">
        <v>243453</v>
      </c>
      <c r="I421" s="428">
        <v>243453</v>
      </c>
      <c r="J421" s="428" t="s">
        <v>1067</v>
      </c>
      <c r="K421" s="428" t="s">
        <v>1070</v>
      </c>
      <c r="L421" s="431">
        <v>82.533000000000001</v>
      </c>
      <c r="M421" s="431">
        <v>2</v>
      </c>
      <c r="N421" s="432">
        <v>165.066</v>
      </c>
    </row>
    <row r="422" spans="1:14" ht="14.45" customHeight="1" x14ac:dyDescent="0.2">
      <c r="A422" s="426" t="s">
        <v>576</v>
      </c>
      <c r="B422" s="427" t="s">
        <v>577</v>
      </c>
      <c r="C422" s="428" t="s">
        <v>582</v>
      </c>
      <c r="D422" s="429" t="s">
        <v>583</v>
      </c>
      <c r="E422" s="430">
        <v>50113001</v>
      </c>
      <c r="F422" s="429" t="s">
        <v>403</v>
      </c>
      <c r="G422" s="428" t="s">
        <v>450</v>
      </c>
      <c r="H422" s="428">
        <v>107981</v>
      </c>
      <c r="I422" s="428">
        <v>7981</v>
      </c>
      <c r="J422" s="428" t="s">
        <v>1067</v>
      </c>
      <c r="K422" s="428" t="s">
        <v>1071</v>
      </c>
      <c r="L422" s="431">
        <v>41.182898550724651</v>
      </c>
      <c r="M422" s="431">
        <v>69</v>
      </c>
      <c r="N422" s="432">
        <v>2841.6200000000008</v>
      </c>
    </row>
    <row r="423" spans="1:14" ht="14.45" customHeight="1" x14ac:dyDescent="0.2">
      <c r="A423" s="426" t="s">
        <v>576</v>
      </c>
      <c r="B423" s="427" t="s">
        <v>577</v>
      </c>
      <c r="C423" s="428" t="s">
        <v>582</v>
      </c>
      <c r="D423" s="429" t="s">
        <v>583</v>
      </c>
      <c r="E423" s="430">
        <v>50113001</v>
      </c>
      <c r="F423" s="429" t="s">
        <v>403</v>
      </c>
      <c r="G423" s="428" t="s">
        <v>450</v>
      </c>
      <c r="H423" s="428">
        <v>126786</v>
      </c>
      <c r="I423" s="428">
        <v>26786</v>
      </c>
      <c r="J423" s="428" t="s">
        <v>1072</v>
      </c>
      <c r="K423" s="428" t="s">
        <v>1073</v>
      </c>
      <c r="L423" s="431">
        <v>403.62</v>
      </c>
      <c r="M423" s="431">
        <v>8</v>
      </c>
      <c r="N423" s="432">
        <v>3228.96</v>
      </c>
    </row>
    <row r="424" spans="1:14" ht="14.45" customHeight="1" x14ac:dyDescent="0.2">
      <c r="A424" s="426" t="s">
        <v>576</v>
      </c>
      <c r="B424" s="427" t="s">
        <v>577</v>
      </c>
      <c r="C424" s="428" t="s">
        <v>582</v>
      </c>
      <c r="D424" s="429" t="s">
        <v>583</v>
      </c>
      <c r="E424" s="430">
        <v>50113001</v>
      </c>
      <c r="F424" s="429" t="s">
        <v>403</v>
      </c>
      <c r="G424" s="428" t="s">
        <v>404</v>
      </c>
      <c r="H424" s="428">
        <v>208116</v>
      </c>
      <c r="I424" s="428">
        <v>208116</v>
      </c>
      <c r="J424" s="428" t="s">
        <v>1074</v>
      </c>
      <c r="K424" s="428" t="s">
        <v>1075</v>
      </c>
      <c r="L424" s="431">
        <v>167.70750000000001</v>
      </c>
      <c r="M424" s="431">
        <v>4</v>
      </c>
      <c r="N424" s="432">
        <v>670.83</v>
      </c>
    </row>
    <row r="425" spans="1:14" ht="14.45" customHeight="1" x14ac:dyDescent="0.2">
      <c r="A425" s="426" t="s">
        <v>576</v>
      </c>
      <c r="B425" s="427" t="s">
        <v>577</v>
      </c>
      <c r="C425" s="428" t="s">
        <v>582</v>
      </c>
      <c r="D425" s="429" t="s">
        <v>583</v>
      </c>
      <c r="E425" s="430">
        <v>50113001</v>
      </c>
      <c r="F425" s="429" t="s">
        <v>403</v>
      </c>
      <c r="G425" s="428" t="s">
        <v>450</v>
      </c>
      <c r="H425" s="428">
        <v>187607</v>
      </c>
      <c r="I425" s="428">
        <v>187607</v>
      </c>
      <c r="J425" s="428" t="s">
        <v>1076</v>
      </c>
      <c r="K425" s="428" t="s">
        <v>1077</v>
      </c>
      <c r="L425" s="431">
        <v>273.90000000000003</v>
      </c>
      <c r="M425" s="431">
        <v>1</v>
      </c>
      <c r="N425" s="432">
        <v>273.90000000000003</v>
      </c>
    </row>
    <row r="426" spans="1:14" ht="14.45" customHeight="1" x14ac:dyDescent="0.2">
      <c r="A426" s="426" t="s">
        <v>576</v>
      </c>
      <c r="B426" s="427" t="s">
        <v>577</v>
      </c>
      <c r="C426" s="428" t="s">
        <v>582</v>
      </c>
      <c r="D426" s="429" t="s">
        <v>583</v>
      </c>
      <c r="E426" s="430">
        <v>50113001</v>
      </c>
      <c r="F426" s="429" t="s">
        <v>403</v>
      </c>
      <c r="G426" s="428" t="s">
        <v>404</v>
      </c>
      <c r="H426" s="428">
        <v>101940</v>
      </c>
      <c r="I426" s="428">
        <v>1940</v>
      </c>
      <c r="J426" s="428" t="s">
        <v>1078</v>
      </c>
      <c r="K426" s="428" t="s">
        <v>1079</v>
      </c>
      <c r="L426" s="431">
        <v>34.800000000000004</v>
      </c>
      <c r="M426" s="431">
        <v>1</v>
      </c>
      <c r="N426" s="432">
        <v>34.800000000000004</v>
      </c>
    </row>
    <row r="427" spans="1:14" ht="14.45" customHeight="1" x14ac:dyDescent="0.2">
      <c r="A427" s="426" t="s">
        <v>576</v>
      </c>
      <c r="B427" s="427" t="s">
        <v>577</v>
      </c>
      <c r="C427" s="428" t="s">
        <v>582</v>
      </c>
      <c r="D427" s="429" t="s">
        <v>583</v>
      </c>
      <c r="E427" s="430">
        <v>50113001</v>
      </c>
      <c r="F427" s="429" t="s">
        <v>403</v>
      </c>
      <c r="G427" s="428" t="s">
        <v>404</v>
      </c>
      <c r="H427" s="428">
        <v>230359</v>
      </c>
      <c r="I427" s="428">
        <v>230359</v>
      </c>
      <c r="J427" s="428" t="s">
        <v>1080</v>
      </c>
      <c r="K427" s="428" t="s">
        <v>1081</v>
      </c>
      <c r="L427" s="431">
        <v>190.76499999999999</v>
      </c>
      <c r="M427" s="431">
        <v>2</v>
      </c>
      <c r="N427" s="432">
        <v>381.53</v>
      </c>
    </row>
    <row r="428" spans="1:14" ht="14.45" customHeight="1" x14ac:dyDescent="0.2">
      <c r="A428" s="426" t="s">
        <v>576</v>
      </c>
      <c r="B428" s="427" t="s">
        <v>577</v>
      </c>
      <c r="C428" s="428" t="s">
        <v>582</v>
      </c>
      <c r="D428" s="429" t="s">
        <v>583</v>
      </c>
      <c r="E428" s="430">
        <v>50113001</v>
      </c>
      <c r="F428" s="429" t="s">
        <v>403</v>
      </c>
      <c r="G428" s="428" t="s">
        <v>404</v>
      </c>
      <c r="H428" s="428">
        <v>994705</v>
      </c>
      <c r="I428" s="428">
        <v>0</v>
      </c>
      <c r="J428" s="428" t="s">
        <v>1082</v>
      </c>
      <c r="K428" s="428" t="s">
        <v>235</v>
      </c>
      <c r="L428" s="431">
        <v>104.36</v>
      </c>
      <c r="M428" s="431">
        <v>1</v>
      </c>
      <c r="N428" s="432">
        <v>104.36</v>
      </c>
    </row>
    <row r="429" spans="1:14" ht="14.45" customHeight="1" x14ac:dyDescent="0.2">
      <c r="A429" s="426" t="s">
        <v>576</v>
      </c>
      <c r="B429" s="427" t="s">
        <v>577</v>
      </c>
      <c r="C429" s="428" t="s">
        <v>582</v>
      </c>
      <c r="D429" s="429" t="s">
        <v>583</v>
      </c>
      <c r="E429" s="430">
        <v>50113001</v>
      </c>
      <c r="F429" s="429" t="s">
        <v>403</v>
      </c>
      <c r="G429" s="428" t="s">
        <v>404</v>
      </c>
      <c r="H429" s="428">
        <v>224053</v>
      </c>
      <c r="I429" s="428">
        <v>224053</v>
      </c>
      <c r="J429" s="428" t="s">
        <v>1083</v>
      </c>
      <c r="K429" s="428" t="s">
        <v>1084</v>
      </c>
      <c r="L429" s="431">
        <v>247.08</v>
      </c>
      <c r="M429" s="431">
        <v>2</v>
      </c>
      <c r="N429" s="432">
        <v>494.16</v>
      </c>
    </row>
    <row r="430" spans="1:14" ht="14.45" customHeight="1" x14ac:dyDescent="0.2">
      <c r="A430" s="426" t="s">
        <v>576</v>
      </c>
      <c r="B430" s="427" t="s">
        <v>577</v>
      </c>
      <c r="C430" s="428" t="s">
        <v>582</v>
      </c>
      <c r="D430" s="429" t="s">
        <v>583</v>
      </c>
      <c r="E430" s="430">
        <v>50113001</v>
      </c>
      <c r="F430" s="429" t="s">
        <v>403</v>
      </c>
      <c r="G430" s="428" t="s">
        <v>450</v>
      </c>
      <c r="H430" s="428">
        <v>157871</v>
      </c>
      <c r="I430" s="428">
        <v>157871</v>
      </c>
      <c r="J430" s="428" t="s">
        <v>1085</v>
      </c>
      <c r="K430" s="428" t="s">
        <v>1086</v>
      </c>
      <c r="L430" s="431">
        <v>503.87999999999994</v>
      </c>
      <c r="M430" s="431">
        <v>1</v>
      </c>
      <c r="N430" s="432">
        <v>503.87999999999994</v>
      </c>
    </row>
    <row r="431" spans="1:14" ht="14.45" customHeight="1" x14ac:dyDescent="0.2">
      <c r="A431" s="426" t="s">
        <v>576</v>
      </c>
      <c r="B431" s="427" t="s">
        <v>577</v>
      </c>
      <c r="C431" s="428" t="s">
        <v>582</v>
      </c>
      <c r="D431" s="429" t="s">
        <v>583</v>
      </c>
      <c r="E431" s="430">
        <v>50113001</v>
      </c>
      <c r="F431" s="429" t="s">
        <v>403</v>
      </c>
      <c r="G431" s="428" t="s">
        <v>404</v>
      </c>
      <c r="H431" s="428">
        <v>207820</v>
      </c>
      <c r="I431" s="428">
        <v>207820</v>
      </c>
      <c r="J431" s="428" t="s">
        <v>441</v>
      </c>
      <c r="K431" s="428" t="s">
        <v>442</v>
      </c>
      <c r="L431" s="431">
        <v>34.155555638137656</v>
      </c>
      <c r="M431" s="431">
        <v>27</v>
      </c>
      <c r="N431" s="432">
        <v>922.2000022297168</v>
      </c>
    </row>
    <row r="432" spans="1:14" ht="14.45" customHeight="1" x14ac:dyDescent="0.2">
      <c r="A432" s="426" t="s">
        <v>576</v>
      </c>
      <c r="B432" s="427" t="s">
        <v>577</v>
      </c>
      <c r="C432" s="428" t="s">
        <v>582</v>
      </c>
      <c r="D432" s="429" t="s">
        <v>583</v>
      </c>
      <c r="E432" s="430">
        <v>50113001</v>
      </c>
      <c r="F432" s="429" t="s">
        <v>403</v>
      </c>
      <c r="G432" s="428" t="s">
        <v>404</v>
      </c>
      <c r="H432" s="428">
        <v>207819</v>
      </c>
      <c r="I432" s="428">
        <v>207819</v>
      </c>
      <c r="J432" s="428" t="s">
        <v>1087</v>
      </c>
      <c r="K432" s="428" t="s">
        <v>1088</v>
      </c>
      <c r="L432" s="431">
        <v>24.08</v>
      </c>
      <c r="M432" s="431">
        <v>6</v>
      </c>
      <c r="N432" s="432">
        <v>144.47999999999999</v>
      </c>
    </row>
    <row r="433" spans="1:14" ht="14.45" customHeight="1" x14ac:dyDescent="0.2">
      <c r="A433" s="426" t="s">
        <v>576</v>
      </c>
      <c r="B433" s="427" t="s">
        <v>577</v>
      </c>
      <c r="C433" s="428" t="s">
        <v>582</v>
      </c>
      <c r="D433" s="429" t="s">
        <v>583</v>
      </c>
      <c r="E433" s="430">
        <v>50113001</v>
      </c>
      <c r="F433" s="429" t="s">
        <v>403</v>
      </c>
      <c r="G433" s="428" t="s">
        <v>404</v>
      </c>
      <c r="H433" s="428">
        <v>232603</v>
      </c>
      <c r="I433" s="428">
        <v>232603</v>
      </c>
      <c r="J433" s="428" t="s">
        <v>1089</v>
      </c>
      <c r="K433" s="428" t="s">
        <v>1090</v>
      </c>
      <c r="L433" s="431">
        <v>116.74333333333333</v>
      </c>
      <c r="M433" s="431">
        <v>12</v>
      </c>
      <c r="N433" s="432">
        <v>1400.9199999999998</v>
      </c>
    </row>
    <row r="434" spans="1:14" ht="14.45" customHeight="1" x14ac:dyDescent="0.2">
      <c r="A434" s="426" t="s">
        <v>576</v>
      </c>
      <c r="B434" s="427" t="s">
        <v>577</v>
      </c>
      <c r="C434" s="428" t="s">
        <v>582</v>
      </c>
      <c r="D434" s="429" t="s">
        <v>583</v>
      </c>
      <c r="E434" s="430">
        <v>50113001</v>
      </c>
      <c r="F434" s="429" t="s">
        <v>403</v>
      </c>
      <c r="G434" s="428" t="s">
        <v>404</v>
      </c>
      <c r="H434" s="428">
        <v>502456</v>
      </c>
      <c r="I434" s="428">
        <v>9999999</v>
      </c>
      <c r="J434" s="428" t="s">
        <v>1091</v>
      </c>
      <c r="K434" s="428" t="s">
        <v>1090</v>
      </c>
      <c r="L434" s="431">
        <v>114.4</v>
      </c>
      <c r="M434" s="431">
        <v>2</v>
      </c>
      <c r="N434" s="432">
        <v>228.8</v>
      </c>
    </row>
    <row r="435" spans="1:14" ht="14.45" customHeight="1" x14ac:dyDescent="0.2">
      <c r="A435" s="426" t="s">
        <v>576</v>
      </c>
      <c r="B435" s="427" t="s">
        <v>577</v>
      </c>
      <c r="C435" s="428" t="s">
        <v>582</v>
      </c>
      <c r="D435" s="429" t="s">
        <v>583</v>
      </c>
      <c r="E435" s="430">
        <v>50113001</v>
      </c>
      <c r="F435" s="429" t="s">
        <v>403</v>
      </c>
      <c r="G435" s="428" t="s">
        <v>404</v>
      </c>
      <c r="H435" s="428">
        <v>395188</v>
      </c>
      <c r="I435" s="428">
        <v>0</v>
      </c>
      <c r="J435" s="428" t="s">
        <v>1092</v>
      </c>
      <c r="K435" s="428" t="s">
        <v>1093</v>
      </c>
      <c r="L435" s="431">
        <v>38.089999999999996</v>
      </c>
      <c r="M435" s="431">
        <v>7</v>
      </c>
      <c r="N435" s="432">
        <v>266.63</v>
      </c>
    </row>
    <row r="436" spans="1:14" ht="14.45" customHeight="1" x14ac:dyDescent="0.2">
      <c r="A436" s="426" t="s">
        <v>576</v>
      </c>
      <c r="B436" s="427" t="s">
        <v>577</v>
      </c>
      <c r="C436" s="428" t="s">
        <v>582</v>
      </c>
      <c r="D436" s="429" t="s">
        <v>583</v>
      </c>
      <c r="E436" s="430">
        <v>50113001</v>
      </c>
      <c r="F436" s="429" t="s">
        <v>403</v>
      </c>
      <c r="G436" s="428" t="s">
        <v>404</v>
      </c>
      <c r="H436" s="428">
        <v>29328</v>
      </c>
      <c r="I436" s="428">
        <v>29328</v>
      </c>
      <c r="J436" s="428" t="s">
        <v>1094</v>
      </c>
      <c r="K436" s="428" t="s">
        <v>1095</v>
      </c>
      <c r="L436" s="431">
        <v>865.23000000000025</v>
      </c>
      <c r="M436" s="431">
        <v>1</v>
      </c>
      <c r="N436" s="432">
        <v>865.23000000000025</v>
      </c>
    </row>
    <row r="437" spans="1:14" ht="14.45" customHeight="1" x14ac:dyDescent="0.2">
      <c r="A437" s="426" t="s">
        <v>576</v>
      </c>
      <c r="B437" s="427" t="s">
        <v>577</v>
      </c>
      <c r="C437" s="428" t="s">
        <v>582</v>
      </c>
      <c r="D437" s="429" t="s">
        <v>583</v>
      </c>
      <c r="E437" s="430">
        <v>50113001</v>
      </c>
      <c r="F437" s="429" t="s">
        <v>403</v>
      </c>
      <c r="G437" s="428" t="s">
        <v>450</v>
      </c>
      <c r="H437" s="428">
        <v>102963</v>
      </c>
      <c r="I437" s="428">
        <v>2963</v>
      </c>
      <c r="J437" s="428" t="s">
        <v>1096</v>
      </c>
      <c r="K437" s="428" t="s">
        <v>1097</v>
      </c>
      <c r="L437" s="431">
        <v>112.68999999999997</v>
      </c>
      <c r="M437" s="431">
        <v>2</v>
      </c>
      <c r="N437" s="432">
        <v>225.37999999999994</v>
      </c>
    </row>
    <row r="438" spans="1:14" ht="14.45" customHeight="1" x14ac:dyDescent="0.2">
      <c r="A438" s="426" t="s">
        <v>576</v>
      </c>
      <c r="B438" s="427" t="s">
        <v>577</v>
      </c>
      <c r="C438" s="428" t="s">
        <v>582</v>
      </c>
      <c r="D438" s="429" t="s">
        <v>583</v>
      </c>
      <c r="E438" s="430">
        <v>50113001</v>
      </c>
      <c r="F438" s="429" t="s">
        <v>403</v>
      </c>
      <c r="G438" s="428" t="s">
        <v>450</v>
      </c>
      <c r="H438" s="428">
        <v>100269</v>
      </c>
      <c r="I438" s="428">
        <v>269</v>
      </c>
      <c r="J438" s="428" t="s">
        <v>1098</v>
      </c>
      <c r="K438" s="428" t="s">
        <v>1099</v>
      </c>
      <c r="L438" s="431">
        <v>50.899999048062661</v>
      </c>
      <c r="M438" s="431">
        <v>2</v>
      </c>
      <c r="N438" s="432">
        <v>101.79999809612532</v>
      </c>
    </row>
    <row r="439" spans="1:14" ht="14.45" customHeight="1" x14ac:dyDescent="0.2">
      <c r="A439" s="426" t="s">
        <v>576</v>
      </c>
      <c r="B439" s="427" t="s">
        <v>577</v>
      </c>
      <c r="C439" s="428" t="s">
        <v>582</v>
      </c>
      <c r="D439" s="429" t="s">
        <v>583</v>
      </c>
      <c r="E439" s="430">
        <v>50113001</v>
      </c>
      <c r="F439" s="429" t="s">
        <v>403</v>
      </c>
      <c r="G439" s="428" t="s">
        <v>450</v>
      </c>
      <c r="H439" s="428">
        <v>247206</v>
      </c>
      <c r="I439" s="428">
        <v>247206</v>
      </c>
      <c r="J439" s="428" t="s">
        <v>1100</v>
      </c>
      <c r="K439" s="428" t="s">
        <v>1101</v>
      </c>
      <c r="L439" s="431">
        <v>109.65000000000002</v>
      </c>
      <c r="M439" s="431">
        <v>2</v>
      </c>
      <c r="N439" s="432">
        <v>219.30000000000004</v>
      </c>
    </row>
    <row r="440" spans="1:14" ht="14.45" customHeight="1" x14ac:dyDescent="0.2">
      <c r="A440" s="426" t="s">
        <v>576</v>
      </c>
      <c r="B440" s="427" t="s">
        <v>577</v>
      </c>
      <c r="C440" s="428" t="s">
        <v>582</v>
      </c>
      <c r="D440" s="429" t="s">
        <v>583</v>
      </c>
      <c r="E440" s="430">
        <v>50113001</v>
      </c>
      <c r="F440" s="429" t="s">
        <v>403</v>
      </c>
      <c r="G440" s="428" t="s">
        <v>404</v>
      </c>
      <c r="H440" s="428">
        <v>132917</v>
      </c>
      <c r="I440" s="428">
        <v>32917</v>
      </c>
      <c r="J440" s="428" t="s">
        <v>1102</v>
      </c>
      <c r="K440" s="428" t="s">
        <v>1103</v>
      </c>
      <c r="L440" s="431">
        <v>160.47999999999999</v>
      </c>
      <c r="M440" s="431">
        <v>1</v>
      </c>
      <c r="N440" s="432">
        <v>160.47999999999999</v>
      </c>
    </row>
    <row r="441" spans="1:14" ht="14.45" customHeight="1" x14ac:dyDescent="0.2">
      <c r="A441" s="426" t="s">
        <v>576</v>
      </c>
      <c r="B441" s="427" t="s">
        <v>577</v>
      </c>
      <c r="C441" s="428" t="s">
        <v>582</v>
      </c>
      <c r="D441" s="429" t="s">
        <v>583</v>
      </c>
      <c r="E441" s="430">
        <v>50113001</v>
      </c>
      <c r="F441" s="429" t="s">
        <v>403</v>
      </c>
      <c r="G441" s="428" t="s">
        <v>450</v>
      </c>
      <c r="H441" s="428">
        <v>210595</v>
      </c>
      <c r="I441" s="428">
        <v>210595</v>
      </c>
      <c r="J441" s="428" t="s">
        <v>1104</v>
      </c>
      <c r="K441" s="428" t="s">
        <v>1105</v>
      </c>
      <c r="L441" s="431">
        <v>526.5</v>
      </c>
      <c r="M441" s="431">
        <v>1</v>
      </c>
      <c r="N441" s="432">
        <v>526.5</v>
      </c>
    </row>
    <row r="442" spans="1:14" ht="14.45" customHeight="1" x14ac:dyDescent="0.2">
      <c r="A442" s="426" t="s">
        <v>576</v>
      </c>
      <c r="B442" s="427" t="s">
        <v>577</v>
      </c>
      <c r="C442" s="428" t="s">
        <v>582</v>
      </c>
      <c r="D442" s="429" t="s">
        <v>583</v>
      </c>
      <c r="E442" s="430">
        <v>50113001</v>
      </c>
      <c r="F442" s="429" t="s">
        <v>403</v>
      </c>
      <c r="G442" s="428" t="s">
        <v>450</v>
      </c>
      <c r="H442" s="428">
        <v>846979</v>
      </c>
      <c r="I442" s="428">
        <v>124133</v>
      </c>
      <c r="J442" s="428" t="s">
        <v>1106</v>
      </c>
      <c r="K442" s="428" t="s">
        <v>1107</v>
      </c>
      <c r="L442" s="431">
        <v>683.61000000000013</v>
      </c>
      <c r="M442" s="431">
        <v>1</v>
      </c>
      <c r="N442" s="432">
        <v>683.61000000000013</v>
      </c>
    </row>
    <row r="443" spans="1:14" ht="14.45" customHeight="1" x14ac:dyDescent="0.2">
      <c r="A443" s="426" t="s">
        <v>576</v>
      </c>
      <c r="B443" s="427" t="s">
        <v>577</v>
      </c>
      <c r="C443" s="428" t="s">
        <v>582</v>
      </c>
      <c r="D443" s="429" t="s">
        <v>583</v>
      </c>
      <c r="E443" s="430">
        <v>50113001</v>
      </c>
      <c r="F443" s="429" t="s">
        <v>403</v>
      </c>
      <c r="G443" s="428" t="s">
        <v>450</v>
      </c>
      <c r="H443" s="428">
        <v>846823</v>
      </c>
      <c r="I443" s="428">
        <v>124101</v>
      </c>
      <c r="J443" s="428" t="s">
        <v>1108</v>
      </c>
      <c r="K443" s="428" t="s">
        <v>1109</v>
      </c>
      <c r="L443" s="431">
        <v>185.26</v>
      </c>
      <c r="M443" s="431">
        <v>1</v>
      </c>
      <c r="N443" s="432">
        <v>185.26</v>
      </c>
    </row>
    <row r="444" spans="1:14" ht="14.45" customHeight="1" x14ac:dyDescent="0.2">
      <c r="A444" s="426" t="s">
        <v>576</v>
      </c>
      <c r="B444" s="427" t="s">
        <v>577</v>
      </c>
      <c r="C444" s="428" t="s">
        <v>582</v>
      </c>
      <c r="D444" s="429" t="s">
        <v>583</v>
      </c>
      <c r="E444" s="430">
        <v>50113001</v>
      </c>
      <c r="F444" s="429" t="s">
        <v>403</v>
      </c>
      <c r="G444" s="428" t="s">
        <v>450</v>
      </c>
      <c r="H444" s="428">
        <v>124093</v>
      </c>
      <c r="I444" s="428">
        <v>124093</v>
      </c>
      <c r="J444" s="428" t="s">
        <v>1110</v>
      </c>
      <c r="K444" s="428" t="s">
        <v>1111</v>
      </c>
      <c r="L444" s="431">
        <v>580.39</v>
      </c>
      <c r="M444" s="431">
        <v>1</v>
      </c>
      <c r="N444" s="432">
        <v>580.39</v>
      </c>
    </row>
    <row r="445" spans="1:14" ht="14.45" customHeight="1" x14ac:dyDescent="0.2">
      <c r="A445" s="426" t="s">
        <v>576</v>
      </c>
      <c r="B445" s="427" t="s">
        <v>577</v>
      </c>
      <c r="C445" s="428" t="s">
        <v>582</v>
      </c>
      <c r="D445" s="429" t="s">
        <v>583</v>
      </c>
      <c r="E445" s="430">
        <v>50113001</v>
      </c>
      <c r="F445" s="429" t="s">
        <v>403</v>
      </c>
      <c r="G445" s="428" t="s">
        <v>450</v>
      </c>
      <c r="H445" s="428">
        <v>846824</v>
      </c>
      <c r="I445" s="428">
        <v>124087</v>
      </c>
      <c r="J445" s="428" t="s">
        <v>1110</v>
      </c>
      <c r="K445" s="428" t="s">
        <v>1109</v>
      </c>
      <c r="L445" s="431">
        <v>158.97999999999999</v>
      </c>
      <c r="M445" s="431">
        <v>2</v>
      </c>
      <c r="N445" s="432">
        <v>317.95999999999998</v>
      </c>
    </row>
    <row r="446" spans="1:14" ht="14.45" customHeight="1" x14ac:dyDescent="0.2">
      <c r="A446" s="426" t="s">
        <v>576</v>
      </c>
      <c r="B446" s="427" t="s">
        <v>577</v>
      </c>
      <c r="C446" s="428" t="s">
        <v>582</v>
      </c>
      <c r="D446" s="429" t="s">
        <v>583</v>
      </c>
      <c r="E446" s="430">
        <v>50113001</v>
      </c>
      <c r="F446" s="429" t="s">
        <v>403</v>
      </c>
      <c r="G446" s="428" t="s">
        <v>450</v>
      </c>
      <c r="H446" s="428">
        <v>845220</v>
      </c>
      <c r="I446" s="428">
        <v>101211</v>
      </c>
      <c r="J446" s="428" t="s">
        <v>1112</v>
      </c>
      <c r="K446" s="428" t="s">
        <v>698</v>
      </c>
      <c r="L446" s="431">
        <v>188.98666666666668</v>
      </c>
      <c r="M446" s="431">
        <v>12</v>
      </c>
      <c r="N446" s="432">
        <v>2267.84</v>
      </c>
    </row>
    <row r="447" spans="1:14" ht="14.45" customHeight="1" x14ac:dyDescent="0.2">
      <c r="A447" s="426" t="s">
        <v>576</v>
      </c>
      <c r="B447" s="427" t="s">
        <v>577</v>
      </c>
      <c r="C447" s="428" t="s">
        <v>582</v>
      </c>
      <c r="D447" s="429" t="s">
        <v>583</v>
      </c>
      <c r="E447" s="430">
        <v>50113001</v>
      </c>
      <c r="F447" s="429" t="s">
        <v>403</v>
      </c>
      <c r="G447" s="428" t="s">
        <v>450</v>
      </c>
      <c r="H447" s="428">
        <v>845219</v>
      </c>
      <c r="I447" s="428">
        <v>101233</v>
      </c>
      <c r="J447" s="428" t="s">
        <v>1113</v>
      </c>
      <c r="K447" s="428" t="s">
        <v>1114</v>
      </c>
      <c r="L447" s="431">
        <v>307.58</v>
      </c>
      <c r="M447" s="431">
        <v>1</v>
      </c>
      <c r="N447" s="432">
        <v>307.58</v>
      </c>
    </row>
    <row r="448" spans="1:14" ht="14.45" customHeight="1" x14ac:dyDescent="0.2">
      <c r="A448" s="426" t="s">
        <v>576</v>
      </c>
      <c r="B448" s="427" t="s">
        <v>577</v>
      </c>
      <c r="C448" s="428" t="s">
        <v>582</v>
      </c>
      <c r="D448" s="429" t="s">
        <v>583</v>
      </c>
      <c r="E448" s="430">
        <v>50113001</v>
      </c>
      <c r="F448" s="429" t="s">
        <v>403</v>
      </c>
      <c r="G448" s="428" t="s">
        <v>450</v>
      </c>
      <c r="H448" s="428">
        <v>118167</v>
      </c>
      <c r="I448" s="428">
        <v>18167</v>
      </c>
      <c r="J448" s="428" t="s">
        <v>1115</v>
      </c>
      <c r="K448" s="428" t="s">
        <v>1116</v>
      </c>
      <c r="L448" s="431">
        <v>65.78</v>
      </c>
      <c r="M448" s="431">
        <v>33</v>
      </c>
      <c r="N448" s="432">
        <v>2170.7400000000002</v>
      </c>
    </row>
    <row r="449" spans="1:14" ht="14.45" customHeight="1" x14ac:dyDescent="0.2">
      <c r="A449" s="426" t="s">
        <v>576</v>
      </c>
      <c r="B449" s="427" t="s">
        <v>577</v>
      </c>
      <c r="C449" s="428" t="s">
        <v>582</v>
      </c>
      <c r="D449" s="429" t="s">
        <v>583</v>
      </c>
      <c r="E449" s="430">
        <v>50113001</v>
      </c>
      <c r="F449" s="429" t="s">
        <v>403</v>
      </c>
      <c r="G449" s="428" t="s">
        <v>450</v>
      </c>
      <c r="H449" s="428">
        <v>118172</v>
      </c>
      <c r="I449" s="428">
        <v>18172</v>
      </c>
      <c r="J449" s="428" t="s">
        <v>1115</v>
      </c>
      <c r="K449" s="428" t="s">
        <v>1117</v>
      </c>
      <c r="L449" s="431">
        <v>390.5</v>
      </c>
      <c r="M449" s="431">
        <v>4</v>
      </c>
      <c r="N449" s="432">
        <v>1562</v>
      </c>
    </row>
    <row r="450" spans="1:14" ht="14.45" customHeight="1" x14ac:dyDescent="0.2">
      <c r="A450" s="426" t="s">
        <v>576</v>
      </c>
      <c r="B450" s="427" t="s">
        <v>577</v>
      </c>
      <c r="C450" s="428" t="s">
        <v>582</v>
      </c>
      <c r="D450" s="429" t="s">
        <v>583</v>
      </c>
      <c r="E450" s="430">
        <v>50113001</v>
      </c>
      <c r="F450" s="429" t="s">
        <v>403</v>
      </c>
      <c r="G450" s="428" t="s">
        <v>404</v>
      </c>
      <c r="H450" s="428">
        <v>233016</v>
      </c>
      <c r="I450" s="428">
        <v>233016</v>
      </c>
      <c r="J450" s="428" t="s">
        <v>1118</v>
      </c>
      <c r="K450" s="428" t="s">
        <v>1119</v>
      </c>
      <c r="L450" s="431">
        <v>55.109999999999992</v>
      </c>
      <c r="M450" s="431">
        <v>340</v>
      </c>
      <c r="N450" s="432">
        <v>18737.399999999998</v>
      </c>
    </row>
    <row r="451" spans="1:14" ht="14.45" customHeight="1" x14ac:dyDescent="0.2">
      <c r="A451" s="426" t="s">
        <v>576</v>
      </c>
      <c r="B451" s="427" t="s">
        <v>577</v>
      </c>
      <c r="C451" s="428" t="s">
        <v>582</v>
      </c>
      <c r="D451" s="429" t="s">
        <v>583</v>
      </c>
      <c r="E451" s="430">
        <v>50113001</v>
      </c>
      <c r="F451" s="429" t="s">
        <v>403</v>
      </c>
      <c r="G451" s="428" t="s">
        <v>404</v>
      </c>
      <c r="H451" s="428">
        <v>191731</v>
      </c>
      <c r="I451" s="428">
        <v>91731</v>
      </c>
      <c r="J451" s="428" t="s">
        <v>1120</v>
      </c>
      <c r="K451" s="428" t="s">
        <v>1121</v>
      </c>
      <c r="L451" s="431">
        <v>3943.76</v>
      </c>
      <c r="M451" s="431">
        <v>1</v>
      </c>
      <c r="N451" s="432">
        <v>3943.76</v>
      </c>
    </row>
    <row r="452" spans="1:14" ht="14.45" customHeight="1" x14ac:dyDescent="0.2">
      <c r="A452" s="426" t="s">
        <v>576</v>
      </c>
      <c r="B452" s="427" t="s">
        <v>577</v>
      </c>
      <c r="C452" s="428" t="s">
        <v>582</v>
      </c>
      <c r="D452" s="429" t="s">
        <v>583</v>
      </c>
      <c r="E452" s="430">
        <v>50113001</v>
      </c>
      <c r="F452" s="429" t="s">
        <v>403</v>
      </c>
      <c r="G452" s="428" t="s">
        <v>450</v>
      </c>
      <c r="H452" s="428">
        <v>178689</v>
      </c>
      <c r="I452" s="428">
        <v>178689</v>
      </c>
      <c r="J452" s="428" t="s">
        <v>1122</v>
      </c>
      <c r="K452" s="428" t="s">
        <v>1123</v>
      </c>
      <c r="L452" s="431">
        <v>97.65000000000002</v>
      </c>
      <c r="M452" s="431">
        <v>1</v>
      </c>
      <c r="N452" s="432">
        <v>97.65000000000002</v>
      </c>
    </row>
    <row r="453" spans="1:14" ht="14.45" customHeight="1" x14ac:dyDescent="0.2">
      <c r="A453" s="426" t="s">
        <v>576</v>
      </c>
      <c r="B453" s="427" t="s">
        <v>577</v>
      </c>
      <c r="C453" s="428" t="s">
        <v>582</v>
      </c>
      <c r="D453" s="429" t="s">
        <v>583</v>
      </c>
      <c r="E453" s="430">
        <v>50113001</v>
      </c>
      <c r="F453" s="429" t="s">
        <v>403</v>
      </c>
      <c r="G453" s="428" t="s">
        <v>404</v>
      </c>
      <c r="H453" s="428">
        <v>182952</v>
      </c>
      <c r="I453" s="428">
        <v>82952</v>
      </c>
      <c r="J453" s="428" t="s">
        <v>1124</v>
      </c>
      <c r="K453" s="428" t="s">
        <v>1125</v>
      </c>
      <c r="L453" s="431">
        <v>156.76499999999999</v>
      </c>
      <c r="M453" s="431">
        <v>6</v>
      </c>
      <c r="N453" s="432">
        <v>940.58999999999992</v>
      </c>
    </row>
    <row r="454" spans="1:14" ht="14.45" customHeight="1" x14ac:dyDescent="0.2">
      <c r="A454" s="426" t="s">
        <v>576</v>
      </c>
      <c r="B454" s="427" t="s">
        <v>577</v>
      </c>
      <c r="C454" s="428" t="s">
        <v>582</v>
      </c>
      <c r="D454" s="429" t="s">
        <v>583</v>
      </c>
      <c r="E454" s="430">
        <v>50113001</v>
      </c>
      <c r="F454" s="429" t="s">
        <v>403</v>
      </c>
      <c r="G454" s="428" t="s">
        <v>404</v>
      </c>
      <c r="H454" s="428">
        <v>118305</v>
      </c>
      <c r="I454" s="428">
        <v>18305</v>
      </c>
      <c r="J454" s="428" t="s">
        <v>1126</v>
      </c>
      <c r="K454" s="428" t="s">
        <v>1127</v>
      </c>
      <c r="L454" s="431">
        <v>242</v>
      </c>
      <c r="M454" s="431">
        <v>70</v>
      </c>
      <c r="N454" s="432">
        <v>16940</v>
      </c>
    </row>
    <row r="455" spans="1:14" ht="14.45" customHeight="1" x14ac:dyDescent="0.2">
      <c r="A455" s="426" t="s">
        <v>576</v>
      </c>
      <c r="B455" s="427" t="s">
        <v>577</v>
      </c>
      <c r="C455" s="428" t="s">
        <v>582</v>
      </c>
      <c r="D455" s="429" t="s">
        <v>583</v>
      </c>
      <c r="E455" s="430">
        <v>50113001</v>
      </c>
      <c r="F455" s="429" t="s">
        <v>403</v>
      </c>
      <c r="G455" s="428" t="s">
        <v>404</v>
      </c>
      <c r="H455" s="428">
        <v>159357</v>
      </c>
      <c r="I455" s="428">
        <v>59357</v>
      </c>
      <c r="J455" s="428" t="s">
        <v>1128</v>
      </c>
      <c r="K455" s="428" t="s">
        <v>1129</v>
      </c>
      <c r="L455" s="431">
        <v>188.88000000000002</v>
      </c>
      <c r="M455" s="431">
        <v>11</v>
      </c>
      <c r="N455" s="432">
        <v>2077.6800000000003</v>
      </c>
    </row>
    <row r="456" spans="1:14" ht="14.45" customHeight="1" x14ac:dyDescent="0.2">
      <c r="A456" s="426" t="s">
        <v>576</v>
      </c>
      <c r="B456" s="427" t="s">
        <v>577</v>
      </c>
      <c r="C456" s="428" t="s">
        <v>582</v>
      </c>
      <c r="D456" s="429" t="s">
        <v>583</v>
      </c>
      <c r="E456" s="430">
        <v>50113001</v>
      </c>
      <c r="F456" s="429" t="s">
        <v>403</v>
      </c>
      <c r="G456" s="428" t="s">
        <v>404</v>
      </c>
      <c r="H456" s="428">
        <v>848907</v>
      </c>
      <c r="I456" s="428">
        <v>148072</v>
      </c>
      <c r="J456" s="428" t="s">
        <v>1130</v>
      </c>
      <c r="K456" s="428" t="s">
        <v>1131</v>
      </c>
      <c r="L456" s="431">
        <v>63.07</v>
      </c>
      <c r="M456" s="431">
        <v>3</v>
      </c>
      <c r="N456" s="432">
        <v>189.21</v>
      </c>
    </row>
    <row r="457" spans="1:14" ht="14.45" customHeight="1" x14ac:dyDescent="0.2">
      <c r="A457" s="426" t="s">
        <v>576</v>
      </c>
      <c r="B457" s="427" t="s">
        <v>577</v>
      </c>
      <c r="C457" s="428" t="s">
        <v>582</v>
      </c>
      <c r="D457" s="429" t="s">
        <v>583</v>
      </c>
      <c r="E457" s="430">
        <v>50113001</v>
      </c>
      <c r="F457" s="429" t="s">
        <v>403</v>
      </c>
      <c r="G457" s="428" t="s">
        <v>404</v>
      </c>
      <c r="H457" s="428">
        <v>848905</v>
      </c>
      <c r="I457" s="428">
        <v>148074</v>
      </c>
      <c r="J457" s="428" t="s">
        <v>1130</v>
      </c>
      <c r="K457" s="428" t="s">
        <v>1132</v>
      </c>
      <c r="L457" s="431">
        <v>189.86999999999998</v>
      </c>
      <c r="M457" s="431">
        <v>3</v>
      </c>
      <c r="N457" s="432">
        <v>569.6099999999999</v>
      </c>
    </row>
    <row r="458" spans="1:14" ht="14.45" customHeight="1" x14ac:dyDescent="0.2">
      <c r="A458" s="426" t="s">
        <v>576</v>
      </c>
      <c r="B458" s="427" t="s">
        <v>577</v>
      </c>
      <c r="C458" s="428" t="s">
        <v>582</v>
      </c>
      <c r="D458" s="429" t="s">
        <v>583</v>
      </c>
      <c r="E458" s="430">
        <v>50113001</v>
      </c>
      <c r="F458" s="429" t="s">
        <v>403</v>
      </c>
      <c r="G458" s="428" t="s">
        <v>404</v>
      </c>
      <c r="H458" s="428">
        <v>848923</v>
      </c>
      <c r="I458" s="428">
        <v>148076</v>
      </c>
      <c r="J458" s="428" t="s">
        <v>1133</v>
      </c>
      <c r="K458" s="428" t="s">
        <v>1134</v>
      </c>
      <c r="L458" s="431">
        <v>97.080000000000013</v>
      </c>
      <c r="M458" s="431">
        <v>8</v>
      </c>
      <c r="N458" s="432">
        <v>776.6400000000001</v>
      </c>
    </row>
    <row r="459" spans="1:14" ht="14.45" customHeight="1" x14ac:dyDescent="0.2">
      <c r="A459" s="426" t="s">
        <v>576</v>
      </c>
      <c r="B459" s="427" t="s">
        <v>577</v>
      </c>
      <c r="C459" s="428" t="s">
        <v>582</v>
      </c>
      <c r="D459" s="429" t="s">
        <v>583</v>
      </c>
      <c r="E459" s="430">
        <v>50113001</v>
      </c>
      <c r="F459" s="429" t="s">
        <v>403</v>
      </c>
      <c r="G459" s="428" t="s">
        <v>404</v>
      </c>
      <c r="H459" s="428">
        <v>145567</v>
      </c>
      <c r="I459" s="428">
        <v>145567</v>
      </c>
      <c r="J459" s="428" t="s">
        <v>1135</v>
      </c>
      <c r="K459" s="428" t="s">
        <v>1131</v>
      </c>
      <c r="L459" s="431">
        <v>62.893333333333338</v>
      </c>
      <c r="M459" s="431">
        <v>3</v>
      </c>
      <c r="N459" s="432">
        <v>188.68</v>
      </c>
    </row>
    <row r="460" spans="1:14" ht="14.45" customHeight="1" x14ac:dyDescent="0.2">
      <c r="A460" s="426" t="s">
        <v>576</v>
      </c>
      <c r="B460" s="427" t="s">
        <v>577</v>
      </c>
      <c r="C460" s="428" t="s">
        <v>582</v>
      </c>
      <c r="D460" s="429" t="s">
        <v>583</v>
      </c>
      <c r="E460" s="430">
        <v>50113001</v>
      </c>
      <c r="F460" s="429" t="s">
        <v>403</v>
      </c>
      <c r="G460" s="428" t="s">
        <v>404</v>
      </c>
      <c r="H460" s="428">
        <v>145583</v>
      </c>
      <c r="I460" s="428">
        <v>145583</v>
      </c>
      <c r="J460" s="428" t="s">
        <v>1136</v>
      </c>
      <c r="K460" s="428" t="s">
        <v>1134</v>
      </c>
      <c r="L460" s="431">
        <v>96.548000000000016</v>
      </c>
      <c r="M460" s="431">
        <v>5</v>
      </c>
      <c r="N460" s="432">
        <v>482.74000000000007</v>
      </c>
    </row>
    <row r="461" spans="1:14" ht="14.45" customHeight="1" x14ac:dyDescent="0.2">
      <c r="A461" s="426" t="s">
        <v>576</v>
      </c>
      <c r="B461" s="427" t="s">
        <v>577</v>
      </c>
      <c r="C461" s="428" t="s">
        <v>582</v>
      </c>
      <c r="D461" s="429" t="s">
        <v>583</v>
      </c>
      <c r="E461" s="430">
        <v>50113001</v>
      </c>
      <c r="F461" s="429" t="s">
        <v>403</v>
      </c>
      <c r="G461" s="428" t="s">
        <v>404</v>
      </c>
      <c r="H461" s="428">
        <v>192086</v>
      </c>
      <c r="I461" s="428">
        <v>92086</v>
      </c>
      <c r="J461" s="428" t="s">
        <v>1137</v>
      </c>
      <c r="K461" s="428" t="s">
        <v>913</v>
      </c>
      <c r="L461" s="431">
        <v>140.76</v>
      </c>
      <c r="M461" s="431">
        <v>1</v>
      </c>
      <c r="N461" s="432">
        <v>140.76</v>
      </c>
    </row>
    <row r="462" spans="1:14" ht="14.45" customHeight="1" x14ac:dyDescent="0.2">
      <c r="A462" s="426" t="s">
        <v>576</v>
      </c>
      <c r="B462" s="427" t="s">
        <v>577</v>
      </c>
      <c r="C462" s="428" t="s">
        <v>582</v>
      </c>
      <c r="D462" s="429" t="s">
        <v>583</v>
      </c>
      <c r="E462" s="430">
        <v>50113001</v>
      </c>
      <c r="F462" s="429" t="s">
        <v>403</v>
      </c>
      <c r="G462" s="428" t="s">
        <v>404</v>
      </c>
      <c r="H462" s="428">
        <v>191032</v>
      </c>
      <c r="I462" s="428">
        <v>91032</v>
      </c>
      <c r="J462" s="428" t="s">
        <v>1138</v>
      </c>
      <c r="K462" s="428" t="s">
        <v>1139</v>
      </c>
      <c r="L462" s="431">
        <v>30.389999999999997</v>
      </c>
      <c r="M462" s="431">
        <v>1</v>
      </c>
      <c r="N462" s="432">
        <v>30.389999999999997</v>
      </c>
    </row>
    <row r="463" spans="1:14" ht="14.45" customHeight="1" x14ac:dyDescent="0.2">
      <c r="A463" s="426" t="s">
        <v>576</v>
      </c>
      <c r="B463" s="427" t="s">
        <v>577</v>
      </c>
      <c r="C463" s="428" t="s">
        <v>582</v>
      </c>
      <c r="D463" s="429" t="s">
        <v>583</v>
      </c>
      <c r="E463" s="430">
        <v>50113001</v>
      </c>
      <c r="F463" s="429" t="s">
        <v>403</v>
      </c>
      <c r="G463" s="428" t="s">
        <v>404</v>
      </c>
      <c r="H463" s="428">
        <v>192414</v>
      </c>
      <c r="I463" s="428">
        <v>92414</v>
      </c>
      <c r="J463" s="428" t="s">
        <v>409</v>
      </c>
      <c r="K463" s="428" t="s">
        <v>410</v>
      </c>
      <c r="L463" s="431">
        <v>73.95</v>
      </c>
      <c r="M463" s="431">
        <v>1</v>
      </c>
      <c r="N463" s="432">
        <v>73.95</v>
      </c>
    </row>
    <row r="464" spans="1:14" ht="14.45" customHeight="1" x14ac:dyDescent="0.2">
      <c r="A464" s="426" t="s">
        <v>576</v>
      </c>
      <c r="B464" s="427" t="s">
        <v>577</v>
      </c>
      <c r="C464" s="428" t="s">
        <v>582</v>
      </c>
      <c r="D464" s="429" t="s">
        <v>583</v>
      </c>
      <c r="E464" s="430">
        <v>50113001</v>
      </c>
      <c r="F464" s="429" t="s">
        <v>403</v>
      </c>
      <c r="G464" s="428" t="s">
        <v>450</v>
      </c>
      <c r="H464" s="428">
        <v>191922</v>
      </c>
      <c r="I464" s="428">
        <v>191922</v>
      </c>
      <c r="J464" s="428" t="s">
        <v>1140</v>
      </c>
      <c r="K464" s="428" t="s">
        <v>1141</v>
      </c>
      <c r="L464" s="431">
        <v>70.39</v>
      </c>
      <c r="M464" s="431">
        <v>7</v>
      </c>
      <c r="N464" s="432">
        <v>492.73</v>
      </c>
    </row>
    <row r="465" spans="1:14" ht="14.45" customHeight="1" x14ac:dyDescent="0.2">
      <c r="A465" s="426" t="s">
        <v>576</v>
      </c>
      <c r="B465" s="427" t="s">
        <v>577</v>
      </c>
      <c r="C465" s="428" t="s">
        <v>582</v>
      </c>
      <c r="D465" s="429" t="s">
        <v>583</v>
      </c>
      <c r="E465" s="430">
        <v>50113001</v>
      </c>
      <c r="F465" s="429" t="s">
        <v>403</v>
      </c>
      <c r="G465" s="428" t="s">
        <v>450</v>
      </c>
      <c r="H465" s="428">
        <v>208203</v>
      </c>
      <c r="I465" s="428">
        <v>208203</v>
      </c>
      <c r="J465" s="428" t="s">
        <v>1142</v>
      </c>
      <c r="K465" s="428" t="s">
        <v>1143</v>
      </c>
      <c r="L465" s="431">
        <v>97.309999999999988</v>
      </c>
      <c r="M465" s="431">
        <v>3</v>
      </c>
      <c r="N465" s="432">
        <v>291.92999999999995</v>
      </c>
    </row>
    <row r="466" spans="1:14" ht="14.45" customHeight="1" x14ac:dyDescent="0.2">
      <c r="A466" s="426" t="s">
        <v>576</v>
      </c>
      <c r="B466" s="427" t="s">
        <v>577</v>
      </c>
      <c r="C466" s="428" t="s">
        <v>582</v>
      </c>
      <c r="D466" s="429" t="s">
        <v>583</v>
      </c>
      <c r="E466" s="430">
        <v>50113001</v>
      </c>
      <c r="F466" s="429" t="s">
        <v>403</v>
      </c>
      <c r="G466" s="428" t="s">
        <v>450</v>
      </c>
      <c r="H466" s="428">
        <v>208207</v>
      </c>
      <c r="I466" s="428">
        <v>208207</v>
      </c>
      <c r="J466" s="428" t="s">
        <v>1144</v>
      </c>
      <c r="K466" s="428" t="s">
        <v>1145</v>
      </c>
      <c r="L466" s="431">
        <v>80.990000000000009</v>
      </c>
      <c r="M466" s="431">
        <v>1</v>
      </c>
      <c r="N466" s="432">
        <v>80.990000000000009</v>
      </c>
    </row>
    <row r="467" spans="1:14" ht="14.45" customHeight="1" x14ac:dyDescent="0.2">
      <c r="A467" s="426" t="s">
        <v>576</v>
      </c>
      <c r="B467" s="427" t="s">
        <v>577</v>
      </c>
      <c r="C467" s="428" t="s">
        <v>582</v>
      </c>
      <c r="D467" s="429" t="s">
        <v>583</v>
      </c>
      <c r="E467" s="430">
        <v>50113001</v>
      </c>
      <c r="F467" s="429" t="s">
        <v>403</v>
      </c>
      <c r="G467" s="428" t="s">
        <v>450</v>
      </c>
      <c r="H467" s="428">
        <v>194882</v>
      </c>
      <c r="I467" s="428">
        <v>94882</v>
      </c>
      <c r="J467" s="428" t="s">
        <v>1146</v>
      </c>
      <c r="K467" s="428" t="s">
        <v>1147</v>
      </c>
      <c r="L467" s="431">
        <v>193.62</v>
      </c>
      <c r="M467" s="431">
        <v>4</v>
      </c>
      <c r="N467" s="432">
        <v>774.48</v>
      </c>
    </row>
    <row r="468" spans="1:14" ht="14.45" customHeight="1" x14ac:dyDescent="0.2">
      <c r="A468" s="426" t="s">
        <v>576</v>
      </c>
      <c r="B468" s="427" t="s">
        <v>577</v>
      </c>
      <c r="C468" s="428" t="s">
        <v>582</v>
      </c>
      <c r="D468" s="429" t="s">
        <v>583</v>
      </c>
      <c r="E468" s="430">
        <v>50113001</v>
      </c>
      <c r="F468" s="429" t="s">
        <v>403</v>
      </c>
      <c r="G468" s="428" t="s">
        <v>450</v>
      </c>
      <c r="H468" s="428">
        <v>109709</v>
      </c>
      <c r="I468" s="428">
        <v>9709</v>
      </c>
      <c r="J468" s="428" t="s">
        <v>1146</v>
      </c>
      <c r="K468" s="428" t="s">
        <v>1148</v>
      </c>
      <c r="L468" s="431">
        <v>64.923636363636348</v>
      </c>
      <c r="M468" s="431">
        <v>22</v>
      </c>
      <c r="N468" s="432">
        <v>1428.3199999999997</v>
      </c>
    </row>
    <row r="469" spans="1:14" ht="14.45" customHeight="1" x14ac:dyDescent="0.2">
      <c r="A469" s="426" t="s">
        <v>576</v>
      </c>
      <c r="B469" s="427" t="s">
        <v>577</v>
      </c>
      <c r="C469" s="428" t="s">
        <v>582</v>
      </c>
      <c r="D469" s="429" t="s">
        <v>583</v>
      </c>
      <c r="E469" s="430">
        <v>50113001</v>
      </c>
      <c r="F469" s="429" t="s">
        <v>403</v>
      </c>
      <c r="G469" s="428" t="s">
        <v>404</v>
      </c>
      <c r="H469" s="428">
        <v>194852</v>
      </c>
      <c r="I469" s="428">
        <v>94852</v>
      </c>
      <c r="J469" s="428" t="s">
        <v>1149</v>
      </c>
      <c r="K469" s="428" t="s">
        <v>1150</v>
      </c>
      <c r="L469" s="431">
        <v>1029.1600000000001</v>
      </c>
      <c r="M469" s="431">
        <v>1</v>
      </c>
      <c r="N469" s="432">
        <v>1029.1600000000001</v>
      </c>
    </row>
    <row r="470" spans="1:14" ht="14.45" customHeight="1" x14ac:dyDescent="0.2">
      <c r="A470" s="426" t="s">
        <v>576</v>
      </c>
      <c r="B470" s="427" t="s">
        <v>577</v>
      </c>
      <c r="C470" s="428" t="s">
        <v>582</v>
      </c>
      <c r="D470" s="429" t="s">
        <v>583</v>
      </c>
      <c r="E470" s="430">
        <v>50113001</v>
      </c>
      <c r="F470" s="429" t="s">
        <v>403</v>
      </c>
      <c r="G470" s="428" t="s">
        <v>404</v>
      </c>
      <c r="H470" s="428">
        <v>848866</v>
      </c>
      <c r="I470" s="428">
        <v>119654</v>
      </c>
      <c r="J470" s="428" t="s">
        <v>1151</v>
      </c>
      <c r="K470" s="428" t="s">
        <v>1152</v>
      </c>
      <c r="L470" s="431">
        <v>249.13000000000002</v>
      </c>
      <c r="M470" s="431">
        <v>6</v>
      </c>
      <c r="N470" s="432">
        <v>1494.7800000000002</v>
      </c>
    </row>
    <row r="471" spans="1:14" ht="14.45" customHeight="1" x14ac:dyDescent="0.2">
      <c r="A471" s="426" t="s">
        <v>576</v>
      </c>
      <c r="B471" s="427" t="s">
        <v>577</v>
      </c>
      <c r="C471" s="428" t="s">
        <v>582</v>
      </c>
      <c r="D471" s="429" t="s">
        <v>583</v>
      </c>
      <c r="E471" s="430">
        <v>50113001</v>
      </c>
      <c r="F471" s="429" t="s">
        <v>403</v>
      </c>
      <c r="G471" s="428" t="s">
        <v>404</v>
      </c>
      <c r="H471" s="428">
        <v>844145</v>
      </c>
      <c r="I471" s="428">
        <v>56350</v>
      </c>
      <c r="J471" s="428" t="s">
        <v>1153</v>
      </c>
      <c r="K471" s="428" t="s">
        <v>1154</v>
      </c>
      <c r="L471" s="431">
        <v>40.230000147414898</v>
      </c>
      <c r="M471" s="431">
        <v>18</v>
      </c>
      <c r="N471" s="432">
        <v>724.14000265346817</v>
      </c>
    </row>
    <row r="472" spans="1:14" ht="14.45" customHeight="1" x14ac:dyDescent="0.2">
      <c r="A472" s="426" t="s">
        <v>576</v>
      </c>
      <c r="B472" s="427" t="s">
        <v>577</v>
      </c>
      <c r="C472" s="428" t="s">
        <v>582</v>
      </c>
      <c r="D472" s="429" t="s">
        <v>583</v>
      </c>
      <c r="E472" s="430">
        <v>50113001</v>
      </c>
      <c r="F472" s="429" t="s">
        <v>403</v>
      </c>
      <c r="G472" s="428" t="s">
        <v>450</v>
      </c>
      <c r="H472" s="428">
        <v>206848</v>
      </c>
      <c r="I472" s="428">
        <v>206848</v>
      </c>
      <c r="J472" s="428" t="s">
        <v>1155</v>
      </c>
      <c r="K472" s="428" t="s">
        <v>1156</v>
      </c>
      <c r="L472" s="431">
        <v>1061.1400000000001</v>
      </c>
      <c r="M472" s="431">
        <v>1</v>
      </c>
      <c r="N472" s="432">
        <v>1061.1400000000001</v>
      </c>
    </row>
    <row r="473" spans="1:14" ht="14.45" customHeight="1" x14ac:dyDescent="0.2">
      <c r="A473" s="426" t="s">
        <v>576</v>
      </c>
      <c r="B473" s="427" t="s">
        <v>577</v>
      </c>
      <c r="C473" s="428" t="s">
        <v>582</v>
      </c>
      <c r="D473" s="429" t="s">
        <v>583</v>
      </c>
      <c r="E473" s="430">
        <v>50113001</v>
      </c>
      <c r="F473" s="429" t="s">
        <v>403</v>
      </c>
      <c r="G473" s="428" t="s">
        <v>404</v>
      </c>
      <c r="H473" s="428">
        <v>188850</v>
      </c>
      <c r="I473" s="428">
        <v>188850</v>
      </c>
      <c r="J473" s="428" t="s">
        <v>1157</v>
      </c>
      <c r="K473" s="428" t="s">
        <v>1158</v>
      </c>
      <c r="L473" s="431">
        <v>39.22</v>
      </c>
      <c r="M473" s="431">
        <v>3</v>
      </c>
      <c r="N473" s="432">
        <v>117.66</v>
      </c>
    </row>
    <row r="474" spans="1:14" ht="14.45" customHeight="1" x14ac:dyDescent="0.2">
      <c r="A474" s="426" t="s">
        <v>576</v>
      </c>
      <c r="B474" s="427" t="s">
        <v>577</v>
      </c>
      <c r="C474" s="428" t="s">
        <v>582</v>
      </c>
      <c r="D474" s="429" t="s">
        <v>583</v>
      </c>
      <c r="E474" s="430">
        <v>50113001</v>
      </c>
      <c r="F474" s="429" t="s">
        <v>403</v>
      </c>
      <c r="G474" s="428" t="s">
        <v>404</v>
      </c>
      <c r="H474" s="428">
        <v>230920</v>
      </c>
      <c r="I474" s="428">
        <v>230920</v>
      </c>
      <c r="J474" s="428" t="s">
        <v>1159</v>
      </c>
      <c r="K474" s="428" t="s">
        <v>1160</v>
      </c>
      <c r="L474" s="431">
        <v>684.73</v>
      </c>
      <c r="M474" s="431">
        <v>18</v>
      </c>
      <c r="N474" s="432">
        <v>12325.140000000001</v>
      </c>
    </row>
    <row r="475" spans="1:14" ht="14.45" customHeight="1" x14ac:dyDescent="0.2">
      <c r="A475" s="426" t="s">
        <v>576</v>
      </c>
      <c r="B475" s="427" t="s">
        <v>577</v>
      </c>
      <c r="C475" s="428" t="s">
        <v>582</v>
      </c>
      <c r="D475" s="429" t="s">
        <v>583</v>
      </c>
      <c r="E475" s="430">
        <v>50113001</v>
      </c>
      <c r="F475" s="429" t="s">
        <v>403</v>
      </c>
      <c r="G475" s="428" t="s">
        <v>404</v>
      </c>
      <c r="H475" s="428">
        <v>230918</v>
      </c>
      <c r="I475" s="428">
        <v>230918</v>
      </c>
      <c r="J475" s="428" t="s">
        <v>1161</v>
      </c>
      <c r="K475" s="428" t="s">
        <v>1162</v>
      </c>
      <c r="L475" s="431">
        <v>147.57999999999998</v>
      </c>
      <c r="M475" s="431">
        <v>4</v>
      </c>
      <c r="N475" s="432">
        <v>590.31999999999994</v>
      </c>
    </row>
    <row r="476" spans="1:14" ht="14.45" customHeight="1" x14ac:dyDescent="0.2">
      <c r="A476" s="426" t="s">
        <v>576</v>
      </c>
      <c r="B476" s="427" t="s">
        <v>577</v>
      </c>
      <c r="C476" s="428" t="s">
        <v>582</v>
      </c>
      <c r="D476" s="429" t="s">
        <v>583</v>
      </c>
      <c r="E476" s="430">
        <v>50113001</v>
      </c>
      <c r="F476" s="429" t="s">
        <v>403</v>
      </c>
      <c r="G476" s="428" t="s">
        <v>404</v>
      </c>
      <c r="H476" s="428">
        <v>988179</v>
      </c>
      <c r="I476" s="428">
        <v>0</v>
      </c>
      <c r="J476" s="428" t="s">
        <v>1163</v>
      </c>
      <c r="K476" s="428" t="s">
        <v>235</v>
      </c>
      <c r="L476" s="431">
        <v>93.941290322580656</v>
      </c>
      <c r="M476" s="431">
        <v>31</v>
      </c>
      <c r="N476" s="432">
        <v>2912.1800000000003</v>
      </c>
    </row>
    <row r="477" spans="1:14" ht="14.45" customHeight="1" x14ac:dyDescent="0.2">
      <c r="A477" s="426" t="s">
        <v>576</v>
      </c>
      <c r="B477" s="427" t="s">
        <v>577</v>
      </c>
      <c r="C477" s="428" t="s">
        <v>582</v>
      </c>
      <c r="D477" s="429" t="s">
        <v>583</v>
      </c>
      <c r="E477" s="430">
        <v>50113001</v>
      </c>
      <c r="F477" s="429" t="s">
        <v>403</v>
      </c>
      <c r="G477" s="428" t="s">
        <v>404</v>
      </c>
      <c r="H477" s="428">
        <v>397057</v>
      </c>
      <c r="I477" s="428">
        <v>0</v>
      </c>
      <c r="J477" s="428" t="s">
        <v>1164</v>
      </c>
      <c r="K477" s="428" t="s">
        <v>235</v>
      </c>
      <c r="L477" s="431">
        <v>59.859999999999992</v>
      </c>
      <c r="M477" s="431">
        <v>10</v>
      </c>
      <c r="N477" s="432">
        <v>598.59999999999991</v>
      </c>
    </row>
    <row r="478" spans="1:14" ht="14.45" customHeight="1" x14ac:dyDescent="0.2">
      <c r="A478" s="426" t="s">
        <v>576</v>
      </c>
      <c r="B478" s="427" t="s">
        <v>577</v>
      </c>
      <c r="C478" s="428" t="s">
        <v>582</v>
      </c>
      <c r="D478" s="429" t="s">
        <v>583</v>
      </c>
      <c r="E478" s="430">
        <v>50113001</v>
      </c>
      <c r="F478" s="429" t="s">
        <v>403</v>
      </c>
      <c r="G478" s="428" t="s">
        <v>404</v>
      </c>
      <c r="H478" s="428">
        <v>244980</v>
      </c>
      <c r="I478" s="428">
        <v>244980</v>
      </c>
      <c r="J478" s="428" t="s">
        <v>1165</v>
      </c>
      <c r="K478" s="428" t="s">
        <v>1166</v>
      </c>
      <c r="L478" s="431">
        <v>57.855000000000018</v>
      </c>
      <c r="M478" s="431">
        <v>28</v>
      </c>
      <c r="N478" s="432">
        <v>1619.9400000000005</v>
      </c>
    </row>
    <row r="479" spans="1:14" ht="14.45" customHeight="1" x14ac:dyDescent="0.2">
      <c r="A479" s="426" t="s">
        <v>576</v>
      </c>
      <c r="B479" s="427" t="s">
        <v>577</v>
      </c>
      <c r="C479" s="428" t="s">
        <v>582</v>
      </c>
      <c r="D479" s="429" t="s">
        <v>583</v>
      </c>
      <c r="E479" s="430">
        <v>50113001</v>
      </c>
      <c r="F479" s="429" t="s">
        <v>403</v>
      </c>
      <c r="G479" s="428" t="s">
        <v>450</v>
      </c>
      <c r="H479" s="428">
        <v>212646</v>
      </c>
      <c r="I479" s="428">
        <v>212646</v>
      </c>
      <c r="J479" s="428" t="s">
        <v>1167</v>
      </c>
      <c r="K479" s="428" t="s">
        <v>1168</v>
      </c>
      <c r="L479" s="431">
        <v>514.55999999999995</v>
      </c>
      <c r="M479" s="431">
        <v>3</v>
      </c>
      <c r="N479" s="432">
        <v>1543.6799999999998</v>
      </c>
    </row>
    <row r="480" spans="1:14" ht="14.45" customHeight="1" x14ac:dyDescent="0.2">
      <c r="A480" s="426" t="s">
        <v>576</v>
      </c>
      <c r="B480" s="427" t="s">
        <v>577</v>
      </c>
      <c r="C480" s="428" t="s">
        <v>582</v>
      </c>
      <c r="D480" s="429" t="s">
        <v>583</v>
      </c>
      <c r="E480" s="430">
        <v>50113001</v>
      </c>
      <c r="F480" s="429" t="s">
        <v>403</v>
      </c>
      <c r="G480" s="428" t="s">
        <v>450</v>
      </c>
      <c r="H480" s="428">
        <v>180087</v>
      </c>
      <c r="I480" s="428">
        <v>180087</v>
      </c>
      <c r="J480" s="428" t="s">
        <v>1169</v>
      </c>
      <c r="K480" s="428" t="s">
        <v>1170</v>
      </c>
      <c r="L480" s="431">
        <v>493.32</v>
      </c>
      <c r="M480" s="431">
        <v>1</v>
      </c>
      <c r="N480" s="432">
        <v>493.32</v>
      </c>
    </row>
    <row r="481" spans="1:14" ht="14.45" customHeight="1" x14ac:dyDescent="0.2">
      <c r="A481" s="426" t="s">
        <v>576</v>
      </c>
      <c r="B481" s="427" t="s">
        <v>577</v>
      </c>
      <c r="C481" s="428" t="s">
        <v>582</v>
      </c>
      <c r="D481" s="429" t="s">
        <v>583</v>
      </c>
      <c r="E481" s="430">
        <v>50113001</v>
      </c>
      <c r="F481" s="429" t="s">
        <v>403</v>
      </c>
      <c r="G481" s="428" t="s">
        <v>404</v>
      </c>
      <c r="H481" s="428">
        <v>100612</v>
      </c>
      <c r="I481" s="428">
        <v>612</v>
      </c>
      <c r="J481" s="428" t="s">
        <v>1171</v>
      </c>
      <c r="K481" s="428" t="s">
        <v>1172</v>
      </c>
      <c r="L481" s="431">
        <v>67.58</v>
      </c>
      <c r="M481" s="431">
        <v>2</v>
      </c>
      <c r="N481" s="432">
        <v>135.16</v>
      </c>
    </row>
    <row r="482" spans="1:14" ht="14.45" customHeight="1" x14ac:dyDescent="0.2">
      <c r="A482" s="426" t="s">
        <v>576</v>
      </c>
      <c r="B482" s="427" t="s">
        <v>577</v>
      </c>
      <c r="C482" s="428" t="s">
        <v>582</v>
      </c>
      <c r="D482" s="429" t="s">
        <v>583</v>
      </c>
      <c r="E482" s="430">
        <v>50113001</v>
      </c>
      <c r="F482" s="429" t="s">
        <v>403</v>
      </c>
      <c r="G482" s="428" t="s">
        <v>404</v>
      </c>
      <c r="H482" s="428">
        <v>171615</v>
      </c>
      <c r="I482" s="428">
        <v>171615</v>
      </c>
      <c r="J482" s="428" t="s">
        <v>1173</v>
      </c>
      <c r="K482" s="428" t="s">
        <v>1174</v>
      </c>
      <c r="L482" s="431">
        <v>167.12</v>
      </c>
      <c r="M482" s="431">
        <v>5</v>
      </c>
      <c r="N482" s="432">
        <v>835.6</v>
      </c>
    </row>
    <row r="483" spans="1:14" ht="14.45" customHeight="1" x14ac:dyDescent="0.2">
      <c r="A483" s="426" t="s">
        <v>576</v>
      </c>
      <c r="B483" s="427" t="s">
        <v>577</v>
      </c>
      <c r="C483" s="428" t="s">
        <v>582</v>
      </c>
      <c r="D483" s="429" t="s">
        <v>583</v>
      </c>
      <c r="E483" s="430">
        <v>50113001</v>
      </c>
      <c r="F483" s="429" t="s">
        <v>403</v>
      </c>
      <c r="G483" s="428" t="s">
        <v>404</v>
      </c>
      <c r="H483" s="428">
        <v>171616</v>
      </c>
      <c r="I483" s="428">
        <v>171616</v>
      </c>
      <c r="J483" s="428" t="s">
        <v>1175</v>
      </c>
      <c r="K483" s="428" t="s">
        <v>1176</v>
      </c>
      <c r="L483" s="431">
        <v>223.23</v>
      </c>
      <c r="M483" s="431">
        <v>2</v>
      </c>
      <c r="N483" s="432">
        <v>446.46</v>
      </c>
    </row>
    <row r="484" spans="1:14" ht="14.45" customHeight="1" x14ac:dyDescent="0.2">
      <c r="A484" s="426" t="s">
        <v>576</v>
      </c>
      <c r="B484" s="427" t="s">
        <v>577</v>
      </c>
      <c r="C484" s="428" t="s">
        <v>582</v>
      </c>
      <c r="D484" s="429" t="s">
        <v>583</v>
      </c>
      <c r="E484" s="430">
        <v>50113001</v>
      </c>
      <c r="F484" s="429" t="s">
        <v>403</v>
      </c>
      <c r="G484" s="428" t="s">
        <v>404</v>
      </c>
      <c r="H484" s="428">
        <v>395293</v>
      </c>
      <c r="I484" s="428">
        <v>180305</v>
      </c>
      <c r="J484" s="428" t="s">
        <v>1177</v>
      </c>
      <c r="K484" s="428" t="s">
        <v>1178</v>
      </c>
      <c r="L484" s="431">
        <v>123.82999999999998</v>
      </c>
      <c r="M484" s="431">
        <v>2</v>
      </c>
      <c r="N484" s="432">
        <v>247.65999999999997</v>
      </c>
    </row>
    <row r="485" spans="1:14" ht="14.45" customHeight="1" x14ac:dyDescent="0.2">
      <c r="A485" s="426" t="s">
        <v>576</v>
      </c>
      <c r="B485" s="427" t="s">
        <v>577</v>
      </c>
      <c r="C485" s="428" t="s">
        <v>582</v>
      </c>
      <c r="D485" s="429" t="s">
        <v>583</v>
      </c>
      <c r="E485" s="430">
        <v>50113001</v>
      </c>
      <c r="F485" s="429" t="s">
        <v>403</v>
      </c>
      <c r="G485" s="428" t="s">
        <v>404</v>
      </c>
      <c r="H485" s="428">
        <v>395294</v>
      </c>
      <c r="I485" s="428">
        <v>180306</v>
      </c>
      <c r="J485" s="428" t="s">
        <v>1177</v>
      </c>
      <c r="K485" s="428" t="s">
        <v>1179</v>
      </c>
      <c r="L485" s="431">
        <v>205.02666666666667</v>
      </c>
      <c r="M485" s="431">
        <v>6</v>
      </c>
      <c r="N485" s="432">
        <v>1230.1600000000001</v>
      </c>
    </row>
    <row r="486" spans="1:14" ht="14.45" customHeight="1" x14ac:dyDescent="0.2">
      <c r="A486" s="426" t="s">
        <v>576</v>
      </c>
      <c r="B486" s="427" t="s">
        <v>577</v>
      </c>
      <c r="C486" s="428" t="s">
        <v>582</v>
      </c>
      <c r="D486" s="429" t="s">
        <v>583</v>
      </c>
      <c r="E486" s="430">
        <v>50113001</v>
      </c>
      <c r="F486" s="429" t="s">
        <v>403</v>
      </c>
      <c r="G486" s="428" t="s">
        <v>404</v>
      </c>
      <c r="H486" s="428">
        <v>158198</v>
      </c>
      <c r="I486" s="428">
        <v>158198</v>
      </c>
      <c r="J486" s="428" t="s">
        <v>1180</v>
      </c>
      <c r="K486" s="428" t="s">
        <v>1181</v>
      </c>
      <c r="L486" s="431">
        <v>195.23000000000005</v>
      </c>
      <c r="M486" s="431">
        <v>2</v>
      </c>
      <c r="N486" s="432">
        <v>390.46000000000009</v>
      </c>
    </row>
    <row r="487" spans="1:14" ht="14.45" customHeight="1" x14ac:dyDescent="0.2">
      <c r="A487" s="426" t="s">
        <v>576</v>
      </c>
      <c r="B487" s="427" t="s">
        <v>577</v>
      </c>
      <c r="C487" s="428" t="s">
        <v>582</v>
      </c>
      <c r="D487" s="429" t="s">
        <v>583</v>
      </c>
      <c r="E487" s="430">
        <v>50113001</v>
      </c>
      <c r="F487" s="429" t="s">
        <v>403</v>
      </c>
      <c r="G487" s="428" t="s">
        <v>404</v>
      </c>
      <c r="H487" s="428">
        <v>158191</v>
      </c>
      <c r="I487" s="428">
        <v>158191</v>
      </c>
      <c r="J487" s="428" t="s">
        <v>1182</v>
      </c>
      <c r="K487" s="428" t="s">
        <v>1183</v>
      </c>
      <c r="L487" s="431">
        <v>58.820000000000029</v>
      </c>
      <c r="M487" s="431">
        <v>2</v>
      </c>
      <c r="N487" s="432">
        <v>117.64000000000006</v>
      </c>
    </row>
    <row r="488" spans="1:14" ht="14.45" customHeight="1" x14ac:dyDescent="0.2">
      <c r="A488" s="426" t="s">
        <v>576</v>
      </c>
      <c r="B488" s="427" t="s">
        <v>577</v>
      </c>
      <c r="C488" s="428" t="s">
        <v>582</v>
      </c>
      <c r="D488" s="429" t="s">
        <v>583</v>
      </c>
      <c r="E488" s="430">
        <v>50113001</v>
      </c>
      <c r="F488" s="429" t="s">
        <v>403</v>
      </c>
      <c r="G488" s="428" t="s">
        <v>450</v>
      </c>
      <c r="H488" s="428">
        <v>189668</v>
      </c>
      <c r="I488" s="428">
        <v>189668</v>
      </c>
      <c r="J488" s="428" t="s">
        <v>1184</v>
      </c>
      <c r="K488" s="428" t="s">
        <v>1185</v>
      </c>
      <c r="L488" s="431">
        <v>64.489999999999981</v>
      </c>
      <c r="M488" s="431">
        <v>2</v>
      </c>
      <c r="N488" s="432">
        <v>128.97999999999996</v>
      </c>
    </row>
    <row r="489" spans="1:14" ht="14.45" customHeight="1" x14ac:dyDescent="0.2">
      <c r="A489" s="426" t="s">
        <v>576</v>
      </c>
      <c r="B489" s="427" t="s">
        <v>577</v>
      </c>
      <c r="C489" s="428" t="s">
        <v>582</v>
      </c>
      <c r="D489" s="429" t="s">
        <v>583</v>
      </c>
      <c r="E489" s="430">
        <v>50113001</v>
      </c>
      <c r="F489" s="429" t="s">
        <v>403</v>
      </c>
      <c r="G489" s="428" t="s">
        <v>235</v>
      </c>
      <c r="H489" s="428">
        <v>219638</v>
      </c>
      <c r="I489" s="428">
        <v>219638</v>
      </c>
      <c r="J489" s="428" t="s">
        <v>1186</v>
      </c>
      <c r="K489" s="428" t="s">
        <v>1187</v>
      </c>
      <c r="L489" s="431">
        <v>252.74</v>
      </c>
      <c r="M489" s="431">
        <v>2</v>
      </c>
      <c r="N489" s="432">
        <v>505.48</v>
      </c>
    </row>
    <row r="490" spans="1:14" ht="14.45" customHeight="1" x14ac:dyDescent="0.2">
      <c r="A490" s="426" t="s">
        <v>576</v>
      </c>
      <c r="B490" s="427" t="s">
        <v>577</v>
      </c>
      <c r="C490" s="428" t="s">
        <v>582</v>
      </c>
      <c r="D490" s="429" t="s">
        <v>583</v>
      </c>
      <c r="E490" s="430">
        <v>50113001</v>
      </c>
      <c r="F490" s="429" t="s">
        <v>403</v>
      </c>
      <c r="G490" s="428" t="s">
        <v>404</v>
      </c>
      <c r="H490" s="428">
        <v>184360</v>
      </c>
      <c r="I490" s="428">
        <v>84360</v>
      </c>
      <c r="J490" s="428" t="s">
        <v>1188</v>
      </c>
      <c r="K490" s="428" t="s">
        <v>1189</v>
      </c>
      <c r="L490" s="431">
        <v>149.5</v>
      </c>
      <c r="M490" s="431">
        <v>2</v>
      </c>
      <c r="N490" s="432">
        <v>299</v>
      </c>
    </row>
    <row r="491" spans="1:14" ht="14.45" customHeight="1" x14ac:dyDescent="0.2">
      <c r="A491" s="426" t="s">
        <v>576</v>
      </c>
      <c r="B491" s="427" t="s">
        <v>577</v>
      </c>
      <c r="C491" s="428" t="s">
        <v>582</v>
      </c>
      <c r="D491" s="429" t="s">
        <v>583</v>
      </c>
      <c r="E491" s="430">
        <v>50113001</v>
      </c>
      <c r="F491" s="429" t="s">
        <v>403</v>
      </c>
      <c r="G491" s="428" t="s">
        <v>404</v>
      </c>
      <c r="H491" s="428">
        <v>131385</v>
      </c>
      <c r="I491" s="428">
        <v>31385</v>
      </c>
      <c r="J491" s="428" t="s">
        <v>1190</v>
      </c>
      <c r="K491" s="428" t="s">
        <v>1191</v>
      </c>
      <c r="L491" s="431">
        <v>39.139999999999979</v>
      </c>
      <c r="M491" s="431">
        <v>1</v>
      </c>
      <c r="N491" s="432">
        <v>39.139999999999979</v>
      </c>
    </row>
    <row r="492" spans="1:14" ht="14.45" customHeight="1" x14ac:dyDescent="0.2">
      <c r="A492" s="426" t="s">
        <v>576</v>
      </c>
      <c r="B492" s="427" t="s">
        <v>577</v>
      </c>
      <c r="C492" s="428" t="s">
        <v>582</v>
      </c>
      <c r="D492" s="429" t="s">
        <v>583</v>
      </c>
      <c r="E492" s="430">
        <v>50113001</v>
      </c>
      <c r="F492" s="429" t="s">
        <v>403</v>
      </c>
      <c r="G492" s="428" t="s">
        <v>404</v>
      </c>
      <c r="H492" s="428">
        <v>172034</v>
      </c>
      <c r="I492" s="428">
        <v>172034</v>
      </c>
      <c r="J492" s="428" t="s">
        <v>1192</v>
      </c>
      <c r="K492" s="428" t="s">
        <v>1193</v>
      </c>
      <c r="L492" s="431">
        <v>23.129999999999995</v>
      </c>
      <c r="M492" s="431">
        <v>1</v>
      </c>
      <c r="N492" s="432">
        <v>23.129999999999995</v>
      </c>
    </row>
    <row r="493" spans="1:14" ht="14.45" customHeight="1" x14ac:dyDescent="0.2">
      <c r="A493" s="426" t="s">
        <v>576</v>
      </c>
      <c r="B493" s="427" t="s">
        <v>577</v>
      </c>
      <c r="C493" s="428" t="s">
        <v>582</v>
      </c>
      <c r="D493" s="429" t="s">
        <v>583</v>
      </c>
      <c r="E493" s="430">
        <v>50113001</v>
      </c>
      <c r="F493" s="429" t="s">
        <v>403</v>
      </c>
      <c r="G493" s="428" t="s">
        <v>404</v>
      </c>
      <c r="H493" s="428">
        <v>100616</v>
      </c>
      <c r="I493" s="428">
        <v>616</v>
      </c>
      <c r="J493" s="428" t="s">
        <v>443</v>
      </c>
      <c r="K493" s="428" t="s">
        <v>444</v>
      </c>
      <c r="L493" s="431">
        <v>129.685</v>
      </c>
      <c r="M493" s="431">
        <v>2</v>
      </c>
      <c r="N493" s="432">
        <v>259.37</v>
      </c>
    </row>
    <row r="494" spans="1:14" ht="14.45" customHeight="1" x14ac:dyDescent="0.2">
      <c r="A494" s="426" t="s">
        <v>576</v>
      </c>
      <c r="B494" s="427" t="s">
        <v>577</v>
      </c>
      <c r="C494" s="428" t="s">
        <v>582</v>
      </c>
      <c r="D494" s="429" t="s">
        <v>583</v>
      </c>
      <c r="E494" s="430">
        <v>50113001</v>
      </c>
      <c r="F494" s="429" t="s">
        <v>403</v>
      </c>
      <c r="G494" s="428" t="s">
        <v>404</v>
      </c>
      <c r="H494" s="428">
        <v>155391</v>
      </c>
      <c r="I494" s="428">
        <v>55391</v>
      </c>
      <c r="J494" s="428" t="s">
        <v>1194</v>
      </c>
      <c r="K494" s="428" t="s">
        <v>1195</v>
      </c>
      <c r="L494" s="431">
        <v>405.7</v>
      </c>
      <c r="M494" s="431">
        <v>1</v>
      </c>
      <c r="N494" s="432">
        <v>405.7</v>
      </c>
    </row>
    <row r="495" spans="1:14" ht="14.45" customHeight="1" x14ac:dyDescent="0.2">
      <c r="A495" s="426" t="s">
        <v>576</v>
      </c>
      <c r="B495" s="427" t="s">
        <v>577</v>
      </c>
      <c r="C495" s="428" t="s">
        <v>582</v>
      </c>
      <c r="D495" s="429" t="s">
        <v>583</v>
      </c>
      <c r="E495" s="430">
        <v>50113001</v>
      </c>
      <c r="F495" s="429" t="s">
        <v>403</v>
      </c>
      <c r="G495" s="428" t="s">
        <v>404</v>
      </c>
      <c r="H495" s="428">
        <v>148578</v>
      </c>
      <c r="I495" s="428">
        <v>48578</v>
      </c>
      <c r="J495" s="428" t="s">
        <v>1196</v>
      </c>
      <c r="K495" s="428" t="s">
        <v>1197</v>
      </c>
      <c r="L495" s="431">
        <v>54.92</v>
      </c>
      <c r="M495" s="431">
        <v>8</v>
      </c>
      <c r="N495" s="432">
        <v>439.36</v>
      </c>
    </row>
    <row r="496" spans="1:14" ht="14.45" customHeight="1" x14ac:dyDescent="0.2">
      <c r="A496" s="426" t="s">
        <v>576</v>
      </c>
      <c r="B496" s="427" t="s">
        <v>577</v>
      </c>
      <c r="C496" s="428" t="s">
        <v>582</v>
      </c>
      <c r="D496" s="429" t="s">
        <v>583</v>
      </c>
      <c r="E496" s="430">
        <v>50113001</v>
      </c>
      <c r="F496" s="429" t="s">
        <v>403</v>
      </c>
      <c r="G496" s="428" t="s">
        <v>404</v>
      </c>
      <c r="H496" s="428">
        <v>848632</v>
      </c>
      <c r="I496" s="428">
        <v>125315</v>
      </c>
      <c r="J496" s="428" t="s">
        <v>1196</v>
      </c>
      <c r="K496" s="428" t="s">
        <v>1198</v>
      </c>
      <c r="L496" s="431">
        <v>61.113495145631063</v>
      </c>
      <c r="M496" s="431">
        <v>103</v>
      </c>
      <c r="N496" s="432">
        <v>6294.69</v>
      </c>
    </row>
    <row r="497" spans="1:14" ht="14.45" customHeight="1" x14ac:dyDescent="0.2">
      <c r="A497" s="426" t="s">
        <v>576</v>
      </c>
      <c r="B497" s="427" t="s">
        <v>577</v>
      </c>
      <c r="C497" s="428" t="s">
        <v>582</v>
      </c>
      <c r="D497" s="429" t="s">
        <v>583</v>
      </c>
      <c r="E497" s="430">
        <v>50113001</v>
      </c>
      <c r="F497" s="429" t="s">
        <v>403</v>
      </c>
      <c r="G497" s="428" t="s">
        <v>404</v>
      </c>
      <c r="H497" s="428">
        <v>502519</v>
      </c>
      <c r="I497" s="428">
        <v>9999999</v>
      </c>
      <c r="J497" s="428" t="s">
        <v>1199</v>
      </c>
      <c r="K497" s="428" t="s">
        <v>1198</v>
      </c>
      <c r="L497" s="431">
        <v>242</v>
      </c>
      <c r="M497" s="431">
        <v>4</v>
      </c>
      <c r="N497" s="432">
        <v>968</v>
      </c>
    </row>
    <row r="498" spans="1:14" ht="14.45" customHeight="1" x14ac:dyDescent="0.2">
      <c r="A498" s="426" t="s">
        <v>576</v>
      </c>
      <c r="B498" s="427" t="s">
        <v>577</v>
      </c>
      <c r="C498" s="428" t="s">
        <v>582</v>
      </c>
      <c r="D498" s="429" t="s">
        <v>583</v>
      </c>
      <c r="E498" s="430">
        <v>50113001</v>
      </c>
      <c r="F498" s="429" t="s">
        <v>403</v>
      </c>
      <c r="G498" s="428" t="s">
        <v>404</v>
      </c>
      <c r="H498" s="428">
        <v>191836</v>
      </c>
      <c r="I498" s="428">
        <v>91836</v>
      </c>
      <c r="J498" s="428" t="s">
        <v>1200</v>
      </c>
      <c r="K498" s="428" t="s">
        <v>1201</v>
      </c>
      <c r="L498" s="431">
        <v>44.609999999999985</v>
      </c>
      <c r="M498" s="431">
        <v>4</v>
      </c>
      <c r="N498" s="432">
        <v>178.43999999999994</v>
      </c>
    </row>
    <row r="499" spans="1:14" ht="14.45" customHeight="1" x14ac:dyDescent="0.2">
      <c r="A499" s="426" t="s">
        <v>576</v>
      </c>
      <c r="B499" s="427" t="s">
        <v>577</v>
      </c>
      <c r="C499" s="428" t="s">
        <v>582</v>
      </c>
      <c r="D499" s="429" t="s">
        <v>583</v>
      </c>
      <c r="E499" s="430">
        <v>50113001</v>
      </c>
      <c r="F499" s="429" t="s">
        <v>403</v>
      </c>
      <c r="G499" s="428" t="s">
        <v>404</v>
      </c>
      <c r="H499" s="428">
        <v>168451</v>
      </c>
      <c r="I499" s="428">
        <v>168451</v>
      </c>
      <c r="J499" s="428" t="s">
        <v>1202</v>
      </c>
      <c r="K499" s="428" t="s">
        <v>698</v>
      </c>
      <c r="L499" s="431">
        <v>1848.33</v>
      </c>
      <c r="M499" s="431">
        <v>1</v>
      </c>
      <c r="N499" s="432">
        <v>1848.33</v>
      </c>
    </row>
    <row r="500" spans="1:14" ht="14.45" customHeight="1" x14ac:dyDescent="0.2">
      <c r="A500" s="426" t="s">
        <v>576</v>
      </c>
      <c r="B500" s="427" t="s">
        <v>577</v>
      </c>
      <c r="C500" s="428" t="s">
        <v>582</v>
      </c>
      <c r="D500" s="429" t="s">
        <v>583</v>
      </c>
      <c r="E500" s="430">
        <v>50113001</v>
      </c>
      <c r="F500" s="429" t="s">
        <v>403</v>
      </c>
      <c r="G500" s="428" t="s">
        <v>404</v>
      </c>
      <c r="H500" s="428">
        <v>168447</v>
      </c>
      <c r="I500" s="428">
        <v>168447</v>
      </c>
      <c r="J500" s="428" t="s">
        <v>1202</v>
      </c>
      <c r="K500" s="428" t="s">
        <v>699</v>
      </c>
      <c r="L500" s="431">
        <v>590.94000000000005</v>
      </c>
      <c r="M500" s="431">
        <v>1</v>
      </c>
      <c r="N500" s="432">
        <v>590.94000000000005</v>
      </c>
    </row>
    <row r="501" spans="1:14" ht="14.45" customHeight="1" x14ac:dyDescent="0.2">
      <c r="A501" s="426" t="s">
        <v>576</v>
      </c>
      <c r="B501" s="427" t="s">
        <v>577</v>
      </c>
      <c r="C501" s="428" t="s">
        <v>582</v>
      </c>
      <c r="D501" s="429" t="s">
        <v>583</v>
      </c>
      <c r="E501" s="430">
        <v>50113001</v>
      </c>
      <c r="F501" s="429" t="s">
        <v>403</v>
      </c>
      <c r="G501" s="428" t="s">
        <v>404</v>
      </c>
      <c r="H501" s="428">
        <v>230437</v>
      </c>
      <c r="I501" s="428">
        <v>230437</v>
      </c>
      <c r="J501" s="428" t="s">
        <v>1203</v>
      </c>
      <c r="K501" s="428" t="s">
        <v>1204</v>
      </c>
      <c r="L501" s="431">
        <v>47.260000000000005</v>
      </c>
      <c r="M501" s="431">
        <v>1</v>
      </c>
      <c r="N501" s="432">
        <v>47.260000000000005</v>
      </c>
    </row>
    <row r="502" spans="1:14" ht="14.45" customHeight="1" x14ac:dyDescent="0.2">
      <c r="A502" s="426" t="s">
        <v>576</v>
      </c>
      <c r="B502" s="427" t="s">
        <v>577</v>
      </c>
      <c r="C502" s="428" t="s">
        <v>582</v>
      </c>
      <c r="D502" s="429" t="s">
        <v>583</v>
      </c>
      <c r="E502" s="430">
        <v>50113001</v>
      </c>
      <c r="F502" s="429" t="s">
        <v>403</v>
      </c>
      <c r="G502" s="428" t="s">
        <v>404</v>
      </c>
      <c r="H502" s="428">
        <v>190975</v>
      </c>
      <c r="I502" s="428">
        <v>190975</v>
      </c>
      <c r="J502" s="428" t="s">
        <v>1205</v>
      </c>
      <c r="K502" s="428" t="s">
        <v>778</v>
      </c>
      <c r="L502" s="431">
        <v>640.02</v>
      </c>
      <c r="M502" s="431">
        <v>1</v>
      </c>
      <c r="N502" s="432">
        <v>640.02</v>
      </c>
    </row>
    <row r="503" spans="1:14" ht="14.45" customHeight="1" x14ac:dyDescent="0.2">
      <c r="A503" s="426" t="s">
        <v>576</v>
      </c>
      <c r="B503" s="427" t="s">
        <v>577</v>
      </c>
      <c r="C503" s="428" t="s">
        <v>582</v>
      </c>
      <c r="D503" s="429" t="s">
        <v>583</v>
      </c>
      <c r="E503" s="430">
        <v>50113001</v>
      </c>
      <c r="F503" s="429" t="s">
        <v>403</v>
      </c>
      <c r="G503" s="428" t="s">
        <v>404</v>
      </c>
      <c r="H503" s="428">
        <v>190970</v>
      </c>
      <c r="I503" s="428">
        <v>190970</v>
      </c>
      <c r="J503" s="428" t="s">
        <v>1206</v>
      </c>
      <c r="K503" s="428" t="s">
        <v>778</v>
      </c>
      <c r="L503" s="431">
        <v>545.79999999999995</v>
      </c>
      <c r="M503" s="431">
        <v>1</v>
      </c>
      <c r="N503" s="432">
        <v>545.79999999999995</v>
      </c>
    </row>
    <row r="504" spans="1:14" ht="14.45" customHeight="1" x14ac:dyDescent="0.2">
      <c r="A504" s="426" t="s">
        <v>576</v>
      </c>
      <c r="B504" s="427" t="s">
        <v>577</v>
      </c>
      <c r="C504" s="428" t="s">
        <v>582</v>
      </c>
      <c r="D504" s="429" t="s">
        <v>583</v>
      </c>
      <c r="E504" s="430">
        <v>50113001</v>
      </c>
      <c r="F504" s="429" t="s">
        <v>403</v>
      </c>
      <c r="G504" s="428" t="s">
        <v>404</v>
      </c>
      <c r="H504" s="428">
        <v>190958</v>
      </c>
      <c r="I504" s="428">
        <v>190958</v>
      </c>
      <c r="J504" s="428" t="s">
        <v>1207</v>
      </c>
      <c r="K504" s="428" t="s">
        <v>676</v>
      </c>
      <c r="L504" s="431">
        <v>140.71999999999997</v>
      </c>
      <c r="M504" s="431">
        <v>4</v>
      </c>
      <c r="N504" s="432">
        <v>562.87999999999988</v>
      </c>
    </row>
    <row r="505" spans="1:14" ht="14.45" customHeight="1" x14ac:dyDescent="0.2">
      <c r="A505" s="426" t="s">
        <v>576</v>
      </c>
      <c r="B505" s="427" t="s">
        <v>577</v>
      </c>
      <c r="C505" s="428" t="s">
        <v>582</v>
      </c>
      <c r="D505" s="429" t="s">
        <v>583</v>
      </c>
      <c r="E505" s="430">
        <v>50113001</v>
      </c>
      <c r="F505" s="429" t="s">
        <v>403</v>
      </c>
      <c r="G505" s="428" t="s">
        <v>450</v>
      </c>
      <c r="H505" s="428">
        <v>56972</v>
      </c>
      <c r="I505" s="428">
        <v>56972</v>
      </c>
      <c r="J505" s="428" t="s">
        <v>1208</v>
      </c>
      <c r="K505" s="428" t="s">
        <v>1209</v>
      </c>
      <c r="L505" s="431">
        <v>15.499999999999995</v>
      </c>
      <c r="M505" s="431">
        <v>3</v>
      </c>
      <c r="N505" s="432">
        <v>46.499999999999986</v>
      </c>
    </row>
    <row r="506" spans="1:14" ht="14.45" customHeight="1" x14ac:dyDescent="0.2">
      <c r="A506" s="426" t="s">
        <v>576</v>
      </c>
      <c r="B506" s="427" t="s">
        <v>577</v>
      </c>
      <c r="C506" s="428" t="s">
        <v>582</v>
      </c>
      <c r="D506" s="429" t="s">
        <v>583</v>
      </c>
      <c r="E506" s="430">
        <v>50113001</v>
      </c>
      <c r="F506" s="429" t="s">
        <v>403</v>
      </c>
      <c r="G506" s="428" t="s">
        <v>450</v>
      </c>
      <c r="H506" s="428">
        <v>56976</v>
      </c>
      <c r="I506" s="428">
        <v>56976</v>
      </c>
      <c r="J506" s="428" t="s">
        <v>1210</v>
      </c>
      <c r="K506" s="428" t="s">
        <v>1211</v>
      </c>
      <c r="L506" s="431">
        <v>12.419999999999996</v>
      </c>
      <c r="M506" s="431">
        <v>3</v>
      </c>
      <c r="N506" s="432">
        <v>37.259999999999991</v>
      </c>
    </row>
    <row r="507" spans="1:14" ht="14.45" customHeight="1" x14ac:dyDescent="0.2">
      <c r="A507" s="426" t="s">
        <v>576</v>
      </c>
      <c r="B507" s="427" t="s">
        <v>577</v>
      </c>
      <c r="C507" s="428" t="s">
        <v>582</v>
      </c>
      <c r="D507" s="429" t="s">
        <v>583</v>
      </c>
      <c r="E507" s="430">
        <v>50113001</v>
      </c>
      <c r="F507" s="429" t="s">
        <v>403</v>
      </c>
      <c r="G507" s="428" t="s">
        <v>450</v>
      </c>
      <c r="H507" s="428">
        <v>156981</v>
      </c>
      <c r="I507" s="428">
        <v>56981</v>
      </c>
      <c r="J507" s="428" t="s">
        <v>1212</v>
      </c>
      <c r="K507" s="428" t="s">
        <v>1213</v>
      </c>
      <c r="L507" s="431">
        <v>31.659999999999997</v>
      </c>
      <c r="M507" s="431">
        <v>3</v>
      </c>
      <c r="N507" s="432">
        <v>94.97999999999999</v>
      </c>
    </row>
    <row r="508" spans="1:14" ht="14.45" customHeight="1" x14ac:dyDescent="0.2">
      <c r="A508" s="426" t="s">
        <v>576</v>
      </c>
      <c r="B508" s="427" t="s">
        <v>577</v>
      </c>
      <c r="C508" s="428" t="s">
        <v>582</v>
      </c>
      <c r="D508" s="429" t="s">
        <v>583</v>
      </c>
      <c r="E508" s="430">
        <v>50113001</v>
      </c>
      <c r="F508" s="429" t="s">
        <v>403</v>
      </c>
      <c r="G508" s="428" t="s">
        <v>404</v>
      </c>
      <c r="H508" s="428">
        <v>146444</v>
      </c>
      <c r="I508" s="428">
        <v>46444</v>
      </c>
      <c r="J508" s="428" t="s">
        <v>1214</v>
      </c>
      <c r="K508" s="428" t="s">
        <v>1215</v>
      </c>
      <c r="L508" s="431">
        <v>250.70000000000002</v>
      </c>
      <c r="M508" s="431">
        <v>3</v>
      </c>
      <c r="N508" s="432">
        <v>752.1</v>
      </c>
    </row>
    <row r="509" spans="1:14" ht="14.45" customHeight="1" x14ac:dyDescent="0.2">
      <c r="A509" s="426" t="s">
        <v>576</v>
      </c>
      <c r="B509" s="427" t="s">
        <v>577</v>
      </c>
      <c r="C509" s="428" t="s">
        <v>582</v>
      </c>
      <c r="D509" s="429" t="s">
        <v>583</v>
      </c>
      <c r="E509" s="430">
        <v>50113001</v>
      </c>
      <c r="F509" s="429" t="s">
        <v>403</v>
      </c>
      <c r="G509" s="428" t="s">
        <v>450</v>
      </c>
      <c r="H509" s="428">
        <v>150318</v>
      </c>
      <c r="I509" s="428">
        <v>50318</v>
      </c>
      <c r="J509" s="428" t="s">
        <v>1216</v>
      </c>
      <c r="K509" s="428" t="s">
        <v>1132</v>
      </c>
      <c r="L509" s="431">
        <v>122.98999999999995</v>
      </c>
      <c r="M509" s="431">
        <v>4</v>
      </c>
      <c r="N509" s="432">
        <v>491.95999999999981</v>
      </c>
    </row>
    <row r="510" spans="1:14" ht="14.45" customHeight="1" x14ac:dyDescent="0.2">
      <c r="A510" s="426" t="s">
        <v>576</v>
      </c>
      <c r="B510" s="427" t="s">
        <v>577</v>
      </c>
      <c r="C510" s="428" t="s">
        <v>582</v>
      </c>
      <c r="D510" s="429" t="s">
        <v>583</v>
      </c>
      <c r="E510" s="430">
        <v>50113001</v>
      </c>
      <c r="F510" s="429" t="s">
        <v>403</v>
      </c>
      <c r="G510" s="428" t="s">
        <v>404</v>
      </c>
      <c r="H510" s="428">
        <v>850592</v>
      </c>
      <c r="I510" s="428">
        <v>148309</v>
      </c>
      <c r="J510" s="428" t="s">
        <v>1217</v>
      </c>
      <c r="K510" s="428" t="s">
        <v>1218</v>
      </c>
      <c r="L510" s="431">
        <v>189.76342882432075</v>
      </c>
      <c r="M510" s="431">
        <v>35</v>
      </c>
      <c r="N510" s="432">
        <v>6641.7200088512263</v>
      </c>
    </row>
    <row r="511" spans="1:14" ht="14.45" customHeight="1" x14ac:dyDescent="0.2">
      <c r="A511" s="426" t="s">
        <v>576</v>
      </c>
      <c r="B511" s="427" t="s">
        <v>577</v>
      </c>
      <c r="C511" s="428" t="s">
        <v>582</v>
      </c>
      <c r="D511" s="429" t="s">
        <v>583</v>
      </c>
      <c r="E511" s="430">
        <v>50113001</v>
      </c>
      <c r="F511" s="429" t="s">
        <v>403</v>
      </c>
      <c r="G511" s="428" t="s">
        <v>450</v>
      </c>
      <c r="H511" s="428">
        <v>850552</v>
      </c>
      <c r="I511" s="428">
        <v>167852</v>
      </c>
      <c r="J511" s="428" t="s">
        <v>497</v>
      </c>
      <c r="K511" s="428" t="s">
        <v>498</v>
      </c>
      <c r="L511" s="431">
        <v>148.98000000000002</v>
      </c>
      <c r="M511" s="431">
        <v>1</v>
      </c>
      <c r="N511" s="432">
        <v>148.98000000000002</v>
      </c>
    </row>
    <row r="512" spans="1:14" ht="14.45" customHeight="1" x14ac:dyDescent="0.2">
      <c r="A512" s="426" t="s">
        <v>576</v>
      </c>
      <c r="B512" s="427" t="s">
        <v>577</v>
      </c>
      <c r="C512" s="428" t="s">
        <v>582</v>
      </c>
      <c r="D512" s="429" t="s">
        <v>583</v>
      </c>
      <c r="E512" s="430">
        <v>50113001</v>
      </c>
      <c r="F512" s="429" t="s">
        <v>403</v>
      </c>
      <c r="G512" s="428" t="s">
        <v>450</v>
      </c>
      <c r="H512" s="428">
        <v>197864</v>
      </c>
      <c r="I512" s="428">
        <v>97864</v>
      </c>
      <c r="J512" s="428" t="s">
        <v>1219</v>
      </c>
      <c r="K512" s="428" t="s">
        <v>1220</v>
      </c>
      <c r="L512" s="431">
        <v>297.22000000000003</v>
      </c>
      <c r="M512" s="431">
        <v>1</v>
      </c>
      <c r="N512" s="432">
        <v>297.22000000000003</v>
      </c>
    </row>
    <row r="513" spans="1:14" ht="14.45" customHeight="1" x14ac:dyDescent="0.2">
      <c r="A513" s="426" t="s">
        <v>576</v>
      </c>
      <c r="B513" s="427" t="s">
        <v>577</v>
      </c>
      <c r="C513" s="428" t="s">
        <v>582</v>
      </c>
      <c r="D513" s="429" t="s">
        <v>583</v>
      </c>
      <c r="E513" s="430">
        <v>50113001</v>
      </c>
      <c r="F513" s="429" t="s">
        <v>403</v>
      </c>
      <c r="G513" s="428" t="s">
        <v>450</v>
      </c>
      <c r="H513" s="428">
        <v>995002</v>
      </c>
      <c r="I513" s="428">
        <v>132559</v>
      </c>
      <c r="J513" s="428" t="s">
        <v>1221</v>
      </c>
      <c r="K513" s="428" t="s">
        <v>1222</v>
      </c>
      <c r="L513" s="431">
        <v>80.069999999999993</v>
      </c>
      <c r="M513" s="431">
        <v>2</v>
      </c>
      <c r="N513" s="432">
        <v>160.13999999999999</v>
      </c>
    </row>
    <row r="514" spans="1:14" ht="14.45" customHeight="1" x14ac:dyDescent="0.2">
      <c r="A514" s="426" t="s">
        <v>576</v>
      </c>
      <c r="B514" s="427" t="s">
        <v>577</v>
      </c>
      <c r="C514" s="428" t="s">
        <v>582</v>
      </c>
      <c r="D514" s="429" t="s">
        <v>583</v>
      </c>
      <c r="E514" s="430">
        <v>50113001</v>
      </c>
      <c r="F514" s="429" t="s">
        <v>403</v>
      </c>
      <c r="G514" s="428" t="s">
        <v>450</v>
      </c>
      <c r="H514" s="428">
        <v>237705</v>
      </c>
      <c r="I514" s="428">
        <v>237705</v>
      </c>
      <c r="J514" s="428" t="s">
        <v>1223</v>
      </c>
      <c r="K514" s="428" t="s">
        <v>1224</v>
      </c>
      <c r="L514" s="431">
        <v>81.170714285714297</v>
      </c>
      <c r="M514" s="431">
        <v>14</v>
      </c>
      <c r="N514" s="432">
        <v>1136.3900000000001</v>
      </c>
    </row>
    <row r="515" spans="1:14" ht="14.45" customHeight="1" x14ac:dyDescent="0.2">
      <c r="A515" s="426" t="s">
        <v>576</v>
      </c>
      <c r="B515" s="427" t="s">
        <v>577</v>
      </c>
      <c r="C515" s="428" t="s">
        <v>582</v>
      </c>
      <c r="D515" s="429" t="s">
        <v>583</v>
      </c>
      <c r="E515" s="430">
        <v>50113001</v>
      </c>
      <c r="F515" s="429" t="s">
        <v>403</v>
      </c>
      <c r="G515" s="428" t="s">
        <v>450</v>
      </c>
      <c r="H515" s="428">
        <v>231956</v>
      </c>
      <c r="I515" s="428">
        <v>231956</v>
      </c>
      <c r="J515" s="428" t="s">
        <v>1225</v>
      </c>
      <c r="K515" s="428" t="s">
        <v>1226</v>
      </c>
      <c r="L515" s="431">
        <v>48.725999999999999</v>
      </c>
      <c r="M515" s="431">
        <v>10</v>
      </c>
      <c r="N515" s="432">
        <v>487.26</v>
      </c>
    </row>
    <row r="516" spans="1:14" ht="14.45" customHeight="1" x14ac:dyDescent="0.2">
      <c r="A516" s="426" t="s">
        <v>576</v>
      </c>
      <c r="B516" s="427" t="s">
        <v>577</v>
      </c>
      <c r="C516" s="428" t="s">
        <v>582</v>
      </c>
      <c r="D516" s="429" t="s">
        <v>583</v>
      </c>
      <c r="E516" s="430">
        <v>50113001</v>
      </c>
      <c r="F516" s="429" t="s">
        <v>403</v>
      </c>
      <c r="G516" s="428" t="s">
        <v>404</v>
      </c>
      <c r="H516" s="428">
        <v>121731</v>
      </c>
      <c r="I516" s="428">
        <v>21731</v>
      </c>
      <c r="J516" s="428" t="s">
        <v>1227</v>
      </c>
      <c r="K516" s="428" t="s">
        <v>1204</v>
      </c>
      <c r="L516" s="431">
        <v>68.11</v>
      </c>
      <c r="M516" s="431">
        <v>1</v>
      </c>
      <c r="N516" s="432">
        <v>68.11</v>
      </c>
    </row>
    <row r="517" spans="1:14" ht="14.45" customHeight="1" x14ac:dyDescent="0.2">
      <c r="A517" s="426" t="s">
        <v>576</v>
      </c>
      <c r="B517" s="427" t="s">
        <v>577</v>
      </c>
      <c r="C517" s="428" t="s">
        <v>582</v>
      </c>
      <c r="D517" s="429" t="s">
        <v>583</v>
      </c>
      <c r="E517" s="430">
        <v>50113001</v>
      </c>
      <c r="F517" s="429" t="s">
        <v>403</v>
      </c>
      <c r="G517" s="428" t="s">
        <v>404</v>
      </c>
      <c r="H517" s="428">
        <v>185421</v>
      </c>
      <c r="I517" s="428">
        <v>185421</v>
      </c>
      <c r="J517" s="428" t="s">
        <v>1228</v>
      </c>
      <c r="K517" s="428" t="s">
        <v>1229</v>
      </c>
      <c r="L517" s="431">
        <v>44.02</v>
      </c>
      <c r="M517" s="431">
        <v>3</v>
      </c>
      <c r="N517" s="432">
        <v>132.06</v>
      </c>
    </row>
    <row r="518" spans="1:14" ht="14.45" customHeight="1" x14ac:dyDescent="0.2">
      <c r="A518" s="426" t="s">
        <v>576</v>
      </c>
      <c r="B518" s="427" t="s">
        <v>577</v>
      </c>
      <c r="C518" s="428" t="s">
        <v>582</v>
      </c>
      <c r="D518" s="429" t="s">
        <v>583</v>
      </c>
      <c r="E518" s="430">
        <v>50113001</v>
      </c>
      <c r="F518" s="429" t="s">
        <v>403</v>
      </c>
      <c r="G518" s="428" t="s">
        <v>404</v>
      </c>
      <c r="H518" s="428">
        <v>130434</v>
      </c>
      <c r="I518" s="428">
        <v>30434</v>
      </c>
      <c r="J518" s="428" t="s">
        <v>1230</v>
      </c>
      <c r="K518" s="428" t="s">
        <v>1231</v>
      </c>
      <c r="L518" s="431">
        <v>212.17727272727271</v>
      </c>
      <c r="M518" s="431">
        <v>11</v>
      </c>
      <c r="N518" s="432">
        <v>2333.9499999999998</v>
      </c>
    </row>
    <row r="519" spans="1:14" ht="14.45" customHeight="1" x14ac:dyDescent="0.2">
      <c r="A519" s="426" t="s">
        <v>576</v>
      </c>
      <c r="B519" s="427" t="s">
        <v>577</v>
      </c>
      <c r="C519" s="428" t="s">
        <v>582</v>
      </c>
      <c r="D519" s="429" t="s">
        <v>583</v>
      </c>
      <c r="E519" s="430">
        <v>50113001</v>
      </c>
      <c r="F519" s="429" t="s">
        <v>403</v>
      </c>
      <c r="G519" s="428" t="s">
        <v>404</v>
      </c>
      <c r="H519" s="428">
        <v>146755</v>
      </c>
      <c r="I519" s="428">
        <v>46755</v>
      </c>
      <c r="J519" s="428" t="s">
        <v>1232</v>
      </c>
      <c r="K519" s="428" t="s">
        <v>1233</v>
      </c>
      <c r="L519" s="431">
        <v>75.52</v>
      </c>
      <c r="M519" s="431">
        <v>3</v>
      </c>
      <c r="N519" s="432">
        <v>226.56</v>
      </c>
    </row>
    <row r="520" spans="1:14" ht="14.45" customHeight="1" x14ac:dyDescent="0.2">
      <c r="A520" s="426" t="s">
        <v>576</v>
      </c>
      <c r="B520" s="427" t="s">
        <v>577</v>
      </c>
      <c r="C520" s="428" t="s">
        <v>582</v>
      </c>
      <c r="D520" s="429" t="s">
        <v>583</v>
      </c>
      <c r="E520" s="430">
        <v>50113001</v>
      </c>
      <c r="F520" s="429" t="s">
        <v>403</v>
      </c>
      <c r="G520" s="428" t="s">
        <v>404</v>
      </c>
      <c r="H520" s="428">
        <v>225453</v>
      </c>
      <c r="I520" s="428">
        <v>225453</v>
      </c>
      <c r="J520" s="428" t="s">
        <v>1234</v>
      </c>
      <c r="K520" s="428" t="s">
        <v>1235</v>
      </c>
      <c r="L520" s="431">
        <v>387.81000000000006</v>
      </c>
      <c r="M520" s="431">
        <v>2</v>
      </c>
      <c r="N520" s="432">
        <v>775.62000000000012</v>
      </c>
    </row>
    <row r="521" spans="1:14" ht="14.45" customHeight="1" x14ac:dyDescent="0.2">
      <c r="A521" s="426" t="s">
        <v>576</v>
      </c>
      <c r="B521" s="427" t="s">
        <v>577</v>
      </c>
      <c r="C521" s="428" t="s">
        <v>582</v>
      </c>
      <c r="D521" s="429" t="s">
        <v>583</v>
      </c>
      <c r="E521" s="430">
        <v>50113001</v>
      </c>
      <c r="F521" s="429" t="s">
        <v>403</v>
      </c>
      <c r="G521" s="428" t="s">
        <v>404</v>
      </c>
      <c r="H521" s="428">
        <v>243240</v>
      </c>
      <c r="I521" s="428">
        <v>243240</v>
      </c>
      <c r="J521" s="428" t="s">
        <v>1236</v>
      </c>
      <c r="K521" s="428" t="s">
        <v>1237</v>
      </c>
      <c r="L521" s="431">
        <v>80.36999999999999</v>
      </c>
      <c r="M521" s="431">
        <v>4</v>
      </c>
      <c r="N521" s="432">
        <v>321.47999999999996</v>
      </c>
    </row>
    <row r="522" spans="1:14" ht="14.45" customHeight="1" x14ac:dyDescent="0.2">
      <c r="A522" s="426" t="s">
        <v>576</v>
      </c>
      <c r="B522" s="427" t="s">
        <v>577</v>
      </c>
      <c r="C522" s="428" t="s">
        <v>582</v>
      </c>
      <c r="D522" s="429" t="s">
        <v>583</v>
      </c>
      <c r="E522" s="430">
        <v>50113001</v>
      </c>
      <c r="F522" s="429" t="s">
        <v>403</v>
      </c>
      <c r="G522" s="428" t="s">
        <v>404</v>
      </c>
      <c r="H522" s="428">
        <v>233475</v>
      </c>
      <c r="I522" s="428">
        <v>233475</v>
      </c>
      <c r="J522" s="428" t="s">
        <v>1238</v>
      </c>
      <c r="K522" s="428" t="s">
        <v>1239</v>
      </c>
      <c r="L522" s="431">
        <v>102.43</v>
      </c>
      <c r="M522" s="431">
        <v>1</v>
      </c>
      <c r="N522" s="432">
        <v>102.43</v>
      </c>
    </row>
    <row r="523" spans="1:14" ht="14.45" customHeight="1" x14ac:dyDescent="0.2">
      <c r="A523" s="426" t="s">
        <v>576</v>
      </c>
      <c r="B523" s="427" t="s">
        <v>577</v>
      </c>
      <c r="C523" s="428" t="s">
        <v>582</v>
      </c>
      <c r="D523" s="429" t="s">
        <v>583</v>
      </c>
      <c r="E523" s="430">
        <v>50113001</v>
      </c>
      <c r="F523" s="429" t="s">
        <v>403</v>
      </c>
      <c r="G523" s="428" t="s">
        <v>404</v>
      </c>
      <c r="H523" s="428">
        <v>100643</v>
      </c>
      <c r="I523" s="428">
        <v>643</v>
      </c>
      <c r="J523" s="428" t="s">
        <v>1240</v>
      </c>
      <c r="K523" s="428" t="s">
        <v>1241</v>
      </c>
      <c r="L523" s="431">
        <v>63.019999999999989</v>
      </c>
      <c r="M523" s="431">
        <v>2</v>
      </c>
      <c r="N523" s="432">
        <v>126.03999999999998</v>
      </c>
    </row>
    <row r="524" spans="1:14" ht="14.45" customHeight="1" x14ac:dyDescent="0.2">
      <c r="A524" s="426" t="s">
        <v>576</v>
      </c>
      <c r="B524" s="427" t="s">
        <v>577</v>
      </c>
      <c r="C524" s="428" t="s">
        <v>582</v>
      </c>
      <c r="D524" s="429" t="s">
        <v>583</v>
      </c>
      <c r="E524" s="430">
        <v>50113001</v>
      </c>
      <c r="F524" s="429" t="s">
        <v>403</v>
      </c>
      <c r="G524" s="428" t="s">
        <v>450</v>
      </c>
      <c r="H524" s="428">
        <v>194113</v>
      </c>
      <c r="I524" s="428">
        <v>94113</v>
      </c>
      <c r="J524" s="428" t="s">
        <v>1242</v>
      </c>
      <c r="K524" s="428" t="s">
        <v>1243</v>
      </c>
      <c r="L524" s="431">
        <v>111.11</v>
      </c>
      <c r="M524" s="431">
        <v>2</v>
      </c>
      <c r="N524" s="432">
        <v>222.22</v>
      </c>
    </row>
    <row r="525" spans="1:14" ht="14.45" customHeight="1" x14ac:dyDescent="0.2">
      <c r="A525" s="426" t="s">
        <v>576</v>
      </c>
      <c r="B525" s="427" t="s">
        <v>577</v>
      </c>
      <c r="C525" s="428" t="s">
        <v>582</v>
      </c>
      <c r="D525" s="429" t="s">
        <v>583</v>
      </c>
      <c r="E525" s="430">
        <v>50113001</v>
      </c>
      <c r="F525" s="429" t="s">
        <v>403</v>
      </c>
      <c r="G525" s="428" t="s">
        <v>450</v>
      </c>
      <c r="H525" s="428">
        <v>192340</v>
      </c>
      <c r="I525" s="428">
        <v>192340</v>
      </c>
      <c r="J525" s="428" t="s">
        <v>1244</v>
      </c>
      <c r="K525" s="428" t="s">
        <v>1245</v>
      </c>
      <c r="L525" s="431">
        <v>73.739999999999995</v>
      </c>
      <c r="M525" s="431">
        <v>3</v>
      </c>
      <c r="N525" s="432">
        <v>221.21999999999997</v>
      </c>
    </row>
    <row r="526" spans="1:14" ht="14.45" customHeight="1" x14ac:dyDescent="0.2">
      <c r="A526" s="426" t="s">
        <v>576</v>
      </c>
      <c r="B526" s="427" t="s">
        <v>577</v>
      </c>
      <c r="C526" s="428" t="s">
        <v>582</v>
      </c>
      <c r="D526" s="429" t="s">
        <v>583</v>
      </c>
      <c r="E526" s="430">
        <v>50113001</v>
      </c>
      <c r="F526" s="429" t="s">
        <v>403</v>
      </c>
      <c r="G526" s="428" t="s">
        <v>450</v>
      </c>
      <c r="H526" s="428">
        <v>192342</v>
      </c>
      <c r="I526" s="428">
        <v>192342</v>
      </c>
      <c r="J526" s="428" t="s">
        <v>1246</v>
      </c>
      <c r="K526" s="428" t="s">
        <v>1247</v>
      </c>
      <c r="L526" s="431">
        <v>137.37</v>
      </c>
      <c r="M526" s="431">
        <v>3</v>
      </c>
      <c r="N526" s="432">
        <v>412.11</v>
      </c>
    </row>
    <row r="527" spans="1:14" ht="14.45" customHeight="1" x14ac:dyDescent="0.2">
      <c r="A527" s="426" t="s">
        <v>576</v>
      </c>
      <c r="B527" s="427" t="s">
        <v>577</v>
      </c>
      <c r="C527" s="428" t="s">
        <v>582</v>
      </c>
      <c r="D527" s="429" t="s">
        <v>583</v>
      </c>
      <c r="E527" s="430">
        <v>50113001</v>
      </c>
      <c r="F527" s="429" t="s">
        <v>403</v>
      </c>
      <c r="G527" s="428" t="s">
        <v>404</v>
      </c>
      <c r="H527" s="428">
        <v>148675</v>
      </c>
      <c r="I527" s="428">
        <v>148675</v>
      </c>
      <c r="J527" s="428" t="s">
        <v>1248</v>
      </c>
      <c r="K527" s="428" t="s">
        <v>1249</v>
      </c>
      <c r="L527" s="431">
        <v>243.73000000000005</v>
      </c>
      <c r="M527" s="431">
        <v>2</v>
      </c>
      <c r="N527" s="432">
        <v>487.46000000000009</v>
      </c>
    </row>
    <row r="528" spans="1:14" ht="14.45" customHeight="1" x14ac:dyDescent="0.2">
      <c r="A528" s="426" t="s">
        <v>576</v>
      </c>
      <c r="B528" s="427" t="s">
        <v>577</v>
      </c>
      <c r="C528" s="428" t="s">
        <v>582</v>
      </c>
      <c r="D528" s="429" t="s">
        <v>583</v>
      </c>
      <c r="E528" s="430">
        <v>50113001</v>
      </c>
      <c r="F528" s="429" t="s">
        <v>403</v>
      </c>
      <c r="G528" s="428" t="s">
        <v>404</v>
      </c>
      <c r="H528" s="428">
        <v>181425</v>
      </c>
      <c r="I528" s="428">
        <v>81425</v>
      </c>
      <c r="J528" s="428" t="s">
        <v>1250</v>
      </c>
      <c r="K528" s="428" t="s">
        <v>1251</v>
      </c>
      <c r="L528" s="431">
        <v>116.46000000000002</v>
      </c>
      <c r="M528" s="431">
        <v>1</v>
      </c>
      <c r="N528" s="432">
        <v>116.46000000000002</v>
      </c>
    </row>
    <row r="529" spans="1:14" ht="14.45" customHeight="1" x14ac:dyDescent="0.2">
      <c r="A529" s="426" t="s">
        <v>576</v>
      </c>
      <c r="B529" s="427" t="s">
        <v>577</v>
      </c>
      <c r="C529" s="428" t="s">
        <v>582</v>
      </c>
      <c r="D529" s="429" t="s">
        <v>583</v>
      </c>
      <c r="E529" s="430">
        <v>50113001</v>
      </c>
      <c r="F529" s="429" t="s">
        <v>403</v>
      </c>
      <c r="G529" s="428" t="s">
        <v>404</v>
      </c>
      <c r="H529" s="428">
        <v>847729</v>
      </c>
      <c r="I529" s="428">
        <v>500718</v>
      </c>
      <c r="J529" s="428" t="s">
        <v>1252</v>
      </c>
      <c r="K529" s="428" t="s">
        <v>959</v>
      </c>
      <c r="L529" s="431">
        <v>1504.62</v>
      </c>
      <c r="M529" s="431">
        <v>2</v>
      </c>
      <c r="N529" s="432">
        <v>3009.24</v>
      </c>
    </row>
    <row r="530" spans="1:14" ht="14.45" customHeight="1" x14ac:dyDescent="0.2">
      <c r="A530" s="426" t="s">
        <v>576</v>
      </c>
      <c r="B530" s="427" t="s">
        <v>577</v>
      </c>
      <c r="C530" s="428" t="s">
        <v>582</v>
      </c>
      <c r="D530" s="429" t="s">
        <v>583</v>
      </c>
      <c r="E530" s="430">
        <v>50113001</v>
      </c>
      <c r="F530" s="429" t="s">
        <v>403</v>
      </c>
      <c r="G530" s="428" t="s">
        <v>404</v>
      </c>
      <c r="H530" s="428">
        <v>848469</v>
      </c>
      <c r="I530" s="428">
        <v>500719</v>
      </c>
      <c r="J530" s="428" t="s">
        <v>1252</v>
      </c>
      <c r="K530" s="428" t="s">
        <v>1253</v>
      </c>
      <c r="L530" s="431">
        <v>3960</v>
      </c>
      <c r="M530" s="431">
        <v>2</v>
      </c>
      <c r="N530" s="432">
        <v>7920</v>
      </c>
    </row>
    <row r="531" spans="1:14" ht="14.45" customHeight="1" x14ac:dyDescent="0.2">
      <c r="A531" s="426" t="s">
        <v>576</v>
      </c>
      <c r="B531" s="427" t="s">
        <v>577</v>
      </c>
      <c r="C531" s="428" t="s">
        <v>582</v>
      </c>
      <c r="D531" s="429" t="s">
        <v>583</v>
      </c>
      <c r="E531" s="430">
        <v>50113001</v>
      </c>
      <c r="F531" s="429" t="s">
        <v>403</v>
      </c>
      <c r="G531" s="428" t="s">
        <v>404</v>
      </c>
      <c r="H531" s="428">
        <v>168903</v>
      </c>
      <c r="I531" s="428">
        <v>168903</v>
      </c>
      <c r="J531" s="428" t="s">
        <v>1254</v>
      </c>
      <c r="K531" s="428" t="s">
        <v>1255</v>
      </c>
      <c r="L531" s="431">
        <v>1044.1280000000002</v>
      </c>
      <c r="M531" s="431">
        <v>5</v>
      </c>
      <c r="N531" s="432">
        <v>5220.6400000000003</v>
      </c>
    </row>
    <row r="532" spans="1:14" ht="14.45" customHeight="1" x14ac:dyDescent="0.2">
      <c r="A532" s="426" t="s">
        <v>576</v>
      </c>
      <c r="B532" s="427" t="s">
        <v>577</v>
      </c>
      <c r="C532" s="428" t="s">
        <v>582</v>
      </c>
      <c r="D532" s="429" t="s">
        <v>583</v>
      </c>
      <c r="E532" s="430">
        <v>50113001</v>
      </c>
      <c r="F532" s="429" t="s">
        <v>403</v>
      </c>
      <c r="G532" s="428" t="s">
        <v>404</v>
      </c>
      <c r="H532" s="428">
        <v>200901</v>
      </c>
      <c r="I532" s="428">
        <v>200901</v>
      </c>
      <c r="J532" s="428" t="s">
        <v>1256</v>
      </c>
      <c r="K532" s="428" t="s">
        <v>1257</v>
      </c>
      <c r="L532" s="431">
        <v>193.91</v>
      </c>
      <c r="M532" s="431">
        <v>2</v>
      </c>
      <c r="N532" s="432">
        <v>387.82</v>
      </c>
    </row>
    <row r="533" spans="1:14" ht="14.45" customHeight="1" x14ac:dyDescent="0.2">
      <c r="A533" s="426" t="s">
        <v>576</v>
      </c>
      <c r="B533" s="427" t="s">
        <v>577</v>
      </c>
      <c r="C533" s="428" t="s">
        <v>582</v>
      </c>
      <c r="D533" s="429" t="s">
        <v>583</v>
      </c>
      <c r="E533" s="430">
        <v>50113001</v>
      </c>
      <c r="F533" s="429" t="s">
        <v>403</v>
      </c>
      <c r="G533" s="428" t="s">
        <v>404</v>
      </c>
      <c r="H533" s="428">
        <v>210190</v>
      </c>
      <c r="I533" s="428">
        <v>210190</v>
      </c>
      <c r="J533" s="428" t="s">
        <v>1258</v>
      </c>
      <c r="K533" s="428" t="s">
        <v>1259</v>
      </c>
      <c r="L533" s="431">
        <v>2701.8999999999992</v>
      </c>
      <c r="M533" s="431">
        <v>1</v>
      </c>
      <c r="N533" s="432">
        <v>2701.8999999999992</v>
      </c>
    </row>
    <row r="534" spans="1:14" ht="14.45" customHeight="1" x14ac:dyDescent="0.2">
      <c r="A534" s="426" t="s">
        <v>576</v>
      </c>
      <c r="B534" s="427" t="s">
        <v>577</v>
      </c>
      <c r="C534" s="428" t="s">
        <v>582</v>
      </c>
      <c r="D534" s="429" t="s">
        <v>583</v>
      </c>
      <c r="E534" s="430">
        <v>50113001</v>
      </c>
      <c r="F534" s="429" t="s">
        <v>403</v>
      </c>
      <c r="G534" s="428" t="s">
        <v>404</v>
      </c>
      <c r="H534" s="428">
        <v>117926</v>
      </c>
      <c r="I534" s="428">
        <v>201609</v>
      </c>
      <c r="J534" s="428" t="s">
        <v>1260</v>
      </c>
      <c r="K534" s="428" t="s">
        <v>1261</v>
      </c>
      <c r="L534" s="431">
        <v>44.807222783248491</v>
      </c>
      <c r="M534" s="431">
        <v>36</v>
      </c>
      <c r="N534" s="432">
        <v>1613.0600201969457</v>
      </c>
    </row>
    <row r="535" spans="1:14" ht="14.45" customHeight="1" x14ac:dyDescent="0.2">
      <c r="A535" s="426" t="s">
        <v>576</v>
      </c>
      <c r="B535" s="427" t="s">
        <v>577</v>
      </c>
      <c r="C535" s="428" t="s">
        <v>582</v>
      </c>
      <c r="D535" s="429" t="s">
        <v>583</v>
      </c>
      <c r="E535" s="430">
        <v>50113001</v>
      </c>
      <c r="F535" s="429" t="s">
        <v>403</v>
      </c>
      <c r="G535" s="428" t="s">
        <v>450</v>
      </c>
      <c r="H535" s="428">
        <v>228545</v>
      </c>
      <c r="I535" s="428">
        <v>228545</v>
      </c>
      <c r="J535" s="428" t="s">
        <v>1262</v>
      </c>
      <c r="K535" s="428" t="s">
        <v>1263</v>
      </c>
      <c r="L535" s="431">
        <v>191.15999999999997</v>
      </c>
      <c r="M535" s="431">
        <v>1</v>
      </c>
      <c r="N535" s="432">
        <v>191.15999999999997</v>
      </c>
    </row>
    <row r="536" spans="1:14" ht="14.45" customHeight="1" x14ac:dyDescent="0.2">
      <c r="A536" s="426" t="s">
        <v>576</v>
      </c>
      <c r="B536" s="427" t="s">
        <v>577</v>
      </c>
      <c r="C536" s="428" t="s">
        <v>582</v>
      </c>
      <c r="D536" s="429" t="s">
        <v>583</v>
      </c>
      <c r="E536" s="430">
        <v>50113001</v>
      </c>
      <c r="F536" s="429" t="s">
        <v>403</v>
      </c>
      <c r="G536" s="428" t="s">
        <v>450</v>
      </c>
      <c r="H536" s="428">
        <v>228548</v>
      </c>
      <c r="I536" s="428">
        <v>228548</v>
      </c>
      <c r="J536" s="428" t="s">
        <v>1262</v>
      </c>
      <c r="K536" s="428" t="s">
        <v>1264</v>
      </c>
      <c r="L536" s="431">
        <v>227.78999999999996</v>
      </c>
      <c r="M536" s="431">
        <v>2</v>
      </c>
      <c r="N536" s="432">
        <v>455.57999999999993</v>
      </c>
    </row>
    <row r="537" spans="1:14" ht="14.45" customHeight="1" x14ac:dyDescent="0.2">
      <c r="A537" s="426" t="s">
        <v>576</v>
      </c>
      <c r="B537" s="427" t="s">
        <v>577</v>
      </c>
      <c r="C537" s="428" t="s">
        <v>582</v>
      </c>
      <c r="D537" s="429" t="s">
        <v>583</v>
      </c>
      <c r="E537" s="430">
        <v>50113001</v>
      </c>
      <c r="F537" s="429" t="s">
        <v>403</v>
      </c>
      <c r="G537" s="428" t="s">
        <v>450</v>
      </c>
      <c r="H537" s="428">
        <v>166030</v>
      </c>
      <c r="I537" s="428">
        <v>66030</v>
      </c>
      <c r="J537" s="428" t="s">
        <v>1265</v>
      </c>
      <c r="K537" s="428" t="s">
        <v>1266</v>
      </c>
      <c r="L537" s="431">
        <v>29.854999999999997</v>
      </c>
      <c r="M537" s="431">
        <v>2</v>
      </c>
      <c r="N537" s="432">
        <v>59.709999999999994</v>
      </c>
    </row>
    <row r="538" spans="1:14" ht="14.45" customHeight="1" x14ac:dyDescent="0.2">
      <c r="A538" s="426" t="s">
        <v>576</v>
      </c>
      <c r="B538" s="427" t="s">
        <v>577</v>
      </c>
      <c r="C538" s="428" t="s">
        <v>582</v>
      </c>
      <c r="D538" s="429" t="s">
        <v>583</v>
      </c>
      <c r="E538" s="430">
        <v>50113001</v>
      </c>
      <c r="F538" s="429" t="s">
        <v>403</v>
      </c>
      <c r="G538" s="428" t="s">
        <v>450</v>
      </c>
      <c r="H538" s="428">
        <v>153950</v>
      </c>
      <c r="I538" s="428">
        <v>53950</v>
      </c>
      <c r="J538" s="428" t="s">
        <v>1267</v>
      </c>
      <c r="K538" s="428" t="s">
        <v>1268</v>
      </c>
      <c r="L538" s="431">
        <v>91.43</v>
      </c>
      <c r="M538" s="431">
        <v>2</v>
      </c>
      <c r="N538" s="432">
        <v>182.86</v>
      </c>
    </row>
    <row r="539" spans="1:14" ht="14.45" customHeight="1" x14ac:dyDescent="0.2">
      <c r="A539" s="426" t="s">
        <v>576</v>
      </c>
      <c r="B539" s="427" t="s">
        <v>577</v>
      </c>
      <c r="C539" s="428" t="s">
        <v>582</v>
      </c>
      <c r="D539" s="429" t="s">
        <v>583</v>
      </c>
      <c r="E539" s="430">
        <v>50113001</v>
      </c>
      <c r="F539" s="429" t="s">
        <v>403</v>
      </c>
      <c r="G539" s="428" t="s">
        <v>450</v>
      </c>
      <c r="H539" s="428">
        <v>233366</v>
      </c>
      <c r="I539" s="428">
        <v>233366</v>
      </c>
      <c r="J539" s="428" t="s">
        <v>499</v>
      </c>
      <c r="K539" s="428" t="s">
        <v>500</v>
      </c>
      <c r="L539" s="431">
        <v>47.649000000000008</v>
      </c>
      <c r="M539" s="431">
        <v>20</v>
      </c>
      <c r="N539" s="432">
        <v>952.98000000000013</v>
      </c>
    </row>
    <row r="540" spans="1:14" ht="14.45" customHeight="1" x14ac:dyDescent="0.2">
      <c r="A540" s="426" t="s">
        <v>576</v>
      </c>
      <c r="B540" s="427" t="s">
        <v>577</v>
      </c>
      <c r="C540" s="428" t="s">
        <v>582</v>
      </c>
      <c r="D540" s="429" t="s">
        <v>583</v>
      </c>
      <c r="E540" s="430">
        <v>50113001</v>
      </c>
      <c r="F540" s="429" t="s">
        <v>403</v>
      </c>
      <c r="G540" s="428" t="s">
        <v>450</v>
      </c>
      <c r="H540" s="428">
        <v>233360</v>
      </c>
      <c r="I540" s="428">
        <v>233360</v>
      </c>
      <c r="J540" s="428" t="s">
        <v>499</v>
      </c>
      <c r="K540" s="428" t="s">
        <v>1269</v>
      </c>
      <c r="L540" s="431">
        <v>24.965</v>
      </c>
      <c r="M540" s="431">
        <v>6</v>
      </c>
      <c r="N540" s="432">
        <v>149.79</v>
      </c>
    </row>
    <row r="541" spans="1:14" ht="14.45" customHeight="1" x14ac:dyDescent="0.2">
      <c r="A541" s="426" t="s">
        <v>576</v>
      </c>
      <c r="B541" s="427" t="s">
        <v>577</v>
      </c>
      <c r="C541" s="428" t="s">
        <v>582</v>
      </c>
      <c r="D541" s="429" t="s">
        <v>583</v>
      </c>
      <c r="E541" s="430">
        <v>50113001</v>
      </c>
      <c r="F541" s="429" t="s">
        <v>403</v>
      </c>
      <c r="G541" s="428" t="s">
        <v>404</v>
      </c>
      <c r="H541" s="428">
        <v>208357</v>
      </c>
      <c r="I541" s="428">
        <v>208357</v>
      </c>
      <c r="J541" s="428" t="s">
        <v>1270</v>
      </c>
      <c r="K541" s="428" t="s">
        <v>1271</v>
      </c>
      <c r="L541" s="431">
        <v>204.60000000000005</v>
      </c>
      <c r="M541" s="431">
        <v>2</v>
      </c>
      <c r="N541" s="432">
        <v>409.2000000000001</v>
      </c>
    </row>
    <row r="542" spans="1:14" ht="14.45" customHeight="1" x14ac:dyDescent="0.2">
      <c r="A542" s="426" t="s">
        <v>576</v>
      </c>
      <c r="B542" s="427" t="s">
        <v>577</v>
      </c>
      <c r="C542" s="428" t="s">
        <v>582</v>
      </c>
      <c r="D542" s="429" t="s">
        <v>583</v>
      </c>
      <c r="E542" s="430">
        <v>50113001</v>
      </c>
      <c r="F542" s="429" t="s">
        <v>403</v>
      </c>
      <c r="G542" s="428" t="s">
        <v>450</v>
      </c>
      <c r="H542" s="428">
        <v>237620</v>
      </c>
      <c r="I542" s="428">
        <v>237620</v>
      </c>
      <c r="J542" s="428" t="s">
        <v>1272</v>
      </c>
      <c r="K542" s="428" t="s">
        <v>1273</v>
      </c>
      <c r="L542" s="431">
        <v>172.43</v>
      </c>
      <c r="M542" s="431">
        <v>1</v>
      </c>
      <c r="N542" s="432">
        <v>172.43</v>
      </c>
    </row>
    <row r="543" spans="1:14" ht="14.45" customHeight="1" x14ac:dyDescent="0.2">
      <c r="A543" s="426" t="s">
        <v>576</v>
      </c>
      <c r="B543" s="427" t="s">
        <v>577</v>
      </c>
      <c r="C543" s="428" t="s">
        <v>582</v>
      </c>
      <c r="D543" s="429" t="s">
        <v>583</v>
      </c>
      <c r="E543" s="430">
        <v>50113001</v>
      </c>
      <c r="F543" s="429" t="s">
        <v>403</v>
      </c>
      <c r="G543" s="428" t="s">
        <v>450</v>
      </c>
      <c r="H543" s="428">
        <v>846141</v>
      </c>
      <c r="I543" s="428">
        <v>107794</v>
      </c>
      <c r="J543" s="428" t="s">
        <v>1274</v>
      </c>
      <c r="K543" s="428" t="s">
        <v>1275</v>
      </c>
      <c r="L543" s="431">
        <v>202.77</v>
      </c>
      <c r="M543" s="431">
        <v>1</v>
      </c>
      <c r="N543" s="432">
        <v>202.77</v>
      </c>
    </row>
    <row r="544" spans="1:14" ht="14.45" customHeight="1" x14ac:dyDescent="0.2">
      <c r="A544" s="426" t="s">
        <v>576</v>
      </c>
      <c r="B544" s="427" t="s">
        <v>577</v>
      </c>
      <c r="C544" s="428" t="s">
        <v>582</v>
      </c>
      <c r="D544" s="429" t="s">
        <v>583</v>
      </c>
      <c r="E544" s="430">
        <v>50113001</v>
      </c>
      <c r="F544" s="429" t="s">
        <v>403</v>
      </c>
      <c r="G544" s="428" t="s">
        <v>450</v>
      </c>
      <c r="H544" s="428">
        <v>849578</v>
      </c>
      <c r="I544" s="428">
        <v>149480</v>
      </c>
      <c r="J544" s="428" t="s">
        <v>1276</v>
      </c>
      <c r="K544" s="428" t="s">
        <v>1277</v>
      </c>
      <c r="L544" s="431">
        <v>62.080000000000013</v>
      </c>
      <c r="M544" s="431">
        <v>8</v>
      </c>
      <c r="N544" s="432">
        <v>496.6400000000001</v>
      </c>
    </row>
    <row r="545" spans="1:14" ht="14.45" customHeight="1" x14ac:dyDescent="0.2">
      <c r="A545" s="426" t="s">
        <v>576</v>
      </c>
      <c r="B545" s="427" t="s">
        <v>577</v>
      </c>
      <c r="C545" s="428" t="s">
        <v>582</v>
      </c>
      <c r="D545" s="429" t="s">
        <v>583</v>
      </c>
      <c r="E545" s="430">
        <v>50113001</v>
      </c>
      <c r="F545" s="429" t="s">
        <v>403</v>
      </c>
      <c r="G545" s="428" t="s">
        <v>450</v>
      </c>
      <c r="H545" s="428">
        <v>149483</v>
      </c>
      <c r="I545" s="428">
        <v>149483</v>
      </c>
      <c r="J545" s="428" t="s">
        <v>1276</v>
      </c>
      <c r="K545" s="428" t="s">
        <v>1278</v>
      </c>
      <c r="L545" s="431">
        <v>138.94999999999999</v>
      </c>
      <c r="M545" s="431">
        <v>8</v>
      </c>
      <c r="N545" s="432">
        <v>1111.5999999999999</v>
      </c>
    </row>
    <row r="546" spans="1:14" ht="14.45" customHeight="1" x14ac:dyDescent="0.2">
      <c r="A546" s="426" t="s">
        <v>576</v>
      </c>
      <c r="B546" s="427" t="s">
        <v>577</v>
      </c>
      <c r="C546" s="428" t="s">
        <v>582</v>
      </c>
      <c r="D546" s="429" t="s">
        <v>583</v>
      </c>
      <c r="E546" s="430">
        <v>50113006</v>
      </c>
      <c r="F546" s="429" t="s">
        <v>1279</v>
      </c>
      <c r="G546" s="428" t="s">
        <v>450</v>
      </c>
      <c r="H546" s="428">
        <v>217108</v>
      </c>
      <c r="I546" s="428">
        <v>217108</v>
      </c>
      <c r="J546" s="428" t="s">
        <v>1280</v>
      </c>
      <c r="K546" s="428" t="s">
        <v>1281</v>
      </c>
      <c r="L546" s="431">
        <v>128.48000000000002</v>
      </c>
      <c r="M546" s="431">
        <v>13</v>
      </c>
      <c r="N546" s="432">
        <v>1670.2400000000002</v>
      </c>
    </row>
    <row r="547" spans="1:14" ht="14.45" customHeight="1" x14ac:dyDescent="0.2">
      <c r="A547" s="426" t="s">
        <v>576</v>
      </c>
      <c r="B547" s="427" t="s">
        <v>577</v>
      </c>
      <c r="C547" s="428" t="s">
        <v>582</v>
      </c>
      <c r="D547" s="429" t="s">
        <v>583</v>
      </c>
      <c r="E547" s="430">
        <v>50113006</v>
      </c>
      <c r="F547" s="429" t="s">
        <v>1279</v>
      </c>
      <c r="G547" s="428" t="s">
        <v>450</v>
      </c>
      <c r="H547" s="428">
        <v>217109</v>
      </c>
      <c r="I547" s="428">
        <v>217109</v>
      </c>
      <c r="J547" s="428" t="s">
        <v>1282</v>
      </c>
      <c r="K547" s="428" t="s">
        <v>1281</v>
      </c>
      <c r="L547" s="431">
        <v>128.47999999999999</v>
      </c>
      <c r="M547" s="431">
        <v>1</v>
      </c>
      <c r="N547" s="432">
        <v>128.47999999999999</v>
      </c>
    </row>
    <row r="548" spans="1:14" ht="14.45" customHeight="1" x14ac:dyDescent="0.2">
      <c r="A548" s="426" t="s">
        <v>576</v>
      </c>
      <c r="B548" s="427" t="s">
        <v>577</v>
      </c>
      <c r="C548" s="428" t="s">
        <v>582</v>
      </c>
      <c r="D548" s="429" t="s">
        <v>583</v>
      </c>
      <c r="E548" s="430">
        <v>50113006</v>
      </c>
      <c r="F548" s="429" t="s">
        <v>1279</v>
      </c>
      <c r="G548" s="428" t="s">
        <v>450</v>
      </c>
      <c r="H548" s="428">
        <v>217110</v>
      </c>
      <c r="I548" s="428">
        <v>217110</v>
      </c>
      <c r="J548" s="428" t="s">
        <v>1283</v>
      </c>
      <c r="K548" s="428" t="s">
        <v>1281</v>
      </c>
      <c r="L548" s="431">
        <v>128.47999999999999</v>
      </c>
      <c r="M548" s="431">
        <v>8</v>
      </c>
      <c r="N548" s="432">
        <v>1027.8399999999999</v>
      </c>
    </row>
    <row r="549" spans="1:14" ht="14.45" customHeight="1" x14ac:dyDescent="0.2">
      <c r="A549" s="426" t="s">
        <v>576</v>
      </c>
      <c r="B549" s="427" t="s">
        <v>577</v>
      </c>
      <c r="C549" s="428" t="s">
        <v>582</v>
      </c>
      <c r="D549" s="429" t="s">
        <v>583</v>
      </c>
      <c r="E549" s="430">
        <v>50113006</v>
      </c>
      <c r="F549" s="429" t="s">
        <v>1279</v>
      </c>
      <c r="G549" s="428" t="s">
        <v>450</v>
      </c>
      <c r="H549" s="428">
        <v>33833</v>
      </c>
      <c r="I549" s="428">
        <v>33833</v>
      </c>
      <c r="J549" s="428" t="s">
        <v>1284</v>
      </c>
      <c r="K549" s="428" t="s">
        <v>1281</v>
      </c>
      <c r="L549" s="431">
        <v>163.81</v>
      </c>
      <c r="M549" s="431">
        <v>1</v>
      </c>
      <c r="N549" s="432">
        <v>163.81</v>
      </c>
    </row>
    <row r="550" spans="1:14" ht="14.45" customHeight="1" x14ac:dyDescent="0.2">
      <c r="A550" s="426" t="s">
        <v>576</v>
      </c>
      <c r="B550" s="427" t="s">
        <v>577</v>
      </c>
      <c r="C550" s="428" t="s">
        <v>582</v>
      </c>
      <c r="D550" s="429" t="s">
        <v>583</v>
      </c>
      <c r="E550" s="430">
        <v>50113006</v>
      </c>
      <c r="F550" s="429" t="s">
        <v>1279</v>
      </c>
      <c r="G550" s="428" t="s">
        <v>404</v>
      </c>
      <c r="H550" s="428">
        <v>217088</v>
      </c>
      <c r="I550" s="428">
        <v>217088</v>
      </c>
      <c r="J550" s="428" t="s">
        <v>1285</v>
      </c>
      <c r="K550" s="428" t="s">
        <v>1281</v>
      </c>
      <c r="L550" s="431">
        <v>163.81</v>
      </c>
      <c r="M550" s="431">
        <v>1</v>
      </c>
      <c r="N550" s="432">
        <v>163.81</v>
      </c>
    </row>
    <row r="551" spans="1:14" ht="14.45" customHeight="1" x14ac:dyDescent="0.2">
      <c r="A551" s="426" t="s">
        <v>576</v>
      </c>
      <c r="B551" s="427" t="s">
        <v>577</v>
      </c>
      <c r="C551" s="428" t="s">
        <v>582</v>
      </c>
      <c r="D551" s="429" t="s">
        <v>583</v>
      </c>
      <c r="E551" s="430">
        <v>50113006</v>
      </c>
      <c r="F551" s="429" t="s">
        <v>1279</v>
      </c>
      <c r="G551" s="428" t="s">
        <v>450</v>
      </c>
      <c r="H551" s="428">
        <v>33740</v>
      </c>
      <c r="I551" s="428">
        <v>33740</v>
      </c>
      <c r="J551" s="428" t="s">
        <v>1286</v>
      </c>
      <c r="K551" s="428" t="s">
        <v>1287</v>
      </c>
      <c r="L551" s="431">
        <v>111.81</v>
      </c>
      <c r="M551" s="431">
        <v>2</v>
      </c>
      <c r="N551" s="432">
        <v>223.62</v>
      </c>
    </row>
    <row r="552" spans="1:14" ht="14.45" customHeight="1" x14ac:dyDescent="0.2">
      <c r="A552" s="426" t="s">
        <v>576</v>
      </c>
      <c r="B552" s="427" t="s">
        <v>577</v>
      </c>
      <c r="C552" s="428" t="s">
        <v>582</v>
      </c>
      <c r="D552" s="429" t="s">
        <v>583</v>
      </c>
      <c r="E552" s="430">
        <v>50113006</v>
      </c>
      <c r="F552" s="429" t="s">
        <v>1279</v>
      </c>
      <c r="G552" s="428" t="s">
        <v>450</v>
      </c>
      <c r="H552" s="428">
        <v>846763</v>
      </c>
      <c r="I552" s="428">
        <v>33419</v>
      </c>
      <c r="J552" s="428" t="s">
        <v>1288</v>
      </c>
      <c r="K552" s="428" t="s">
        <v>1287</v>
      </c>
      <c r="L552" s="431">
        <v>138.54</v>
      </c>
      <c r="M552" s="431">
        <v>5</v>
      </c>
      <c r="N552" s="432">
        <v>692.69999999999993</v>
      </c>
    </row>
    <row r="553" spans="1:14" ht="14.45" customHeight="1" x14ac:dyDescent="0.2">
      <c r="A553" s="426" t="s">
        <v>576</v>
      </c>
      <c r="B553" s="427" t="s">
        <v>577</v>
      </c>
      <c r="C553" s="428" t="s">
        <v>582</v>
      </c>
      <c r="D553" s="429" t="s">
        <v>583</v>
      </c>
      <c r="E553" s="430">
        <v>50113006</v>
      </c>
      <c r="F553" s="429" t="s">
        <v>1279</v>
      </c>
      <c r="G553" s="428" t="s">
        <v>450</v>
      </c>
      <c r="H553" s="428">
        <v>987792</v>
      </c>
      <c r="I553" s="428">
        <v>33749</v>
      </c>
      <c r="J553" s="428" t="s">
        <v>1289</v>
      </c>
      <c r="K553" s="428" t="s">
        <v>1290</v>
      </c>
      <c r="L553" s="431">
        <v>96.55</v>
      </c>
      <c r="M553" s="431">
        <v>3</v>
      </c>
      <c r="N553" s="432">
        <v>289.64999999999998</v>
      </c>
    </row>
    <row r="554" spans="1:14" ht="14.45" customHeight="1" x14ac:dyDescent="0.2">
      <c r="A554" s="426" t="s">
        <v>576</v>
      </c>
      <c r="B554" s="427" t="s">
        <v>577</v>
      </c>
      <c r="C554" s="428" t="s">
        <v>582</v>
      </c>
      <c r="D554" s="429" t="s">
        <v>583</v>
      </c>
      <c r="E554" s="430">
        <v>50113006</v>
      </c>
      <c r="F554" s="429" t="s">
        <v>1279</v>
      </c>
      <c r="G554" s="428" t="s">
        <v>450</v>
      </c>
      <c r="H554" s="428">
        <v>33848</v>
      </c>
      <c r="I554" s="428">
        <v>33848</v>
      </c>
      <c r="J554" s="428" t="s">
        <v>1291</v>
      </c>
      <c r="K554" s="428" t="s">
        <v>1281</v>
      </c>
      <c r="L554" s="431">
        <v>125.36000000000003</v>
      </c>
      <c r="M554" s="431">
        <v>3</v>
      </c>
      <c r="N554" s="432">
        <v>376.0800000000001</v>
      </c>
    </row>
    <row r="555" spans="1:14" ht="14.45" customHeight="1" x14ac:dyDescent="0.2">
      <c r="A555" s="426" t="s">
        <v>576</v>
      </c>
      <c r="B555" s="427" t="s">
        <v>577</v>
      </c>
      <c r="C555" s="428" t="s">
        <v>582</v>
      </c>
      <c r="D555" s="429" t="s">
        <v>583</v>
      </c>
      <c r="E555" s="430">
        <v>50113006</v>
      </c>
      <c r="F555" s="429" t="s">
        <v>1279</v>
      </c>
      <c r="G555" s="428" t="s">
        <v>450</v>
      </c>
      <c r="H555" s="428">
        <v>33847</v>
      </c>
      <c r="I555" s="428">
        <v>33847</v>
      </c>
      <c r="J555" s="428" t="s">
        <v>1292</v>
      </c>
      <c r="K555" s="428" t="s">
        <v>1281</v>
      </c>
      <c r="L555" s="431">
        <v>125.36000000000003</v>
      </c>
      <c r="M555" s="431">
        <v>3</v>
      </c>
      <c r="N555" s="432">
        <v>376.0800000000001</v>
      </c>
    </row>
    <row r="556" spans="1:14" ht="14.45" customHeight="1" x14ac:dyDescent="0.2">
      <c r="A556" s="426" t="s">
        <v>576</v>
      </c>
      <c r="B556" s="427" t="s">
        <v>577</v>
      </c>
      <c r="C556" s="428" t="s">
        <v>582</v>
      </c>
      <c r="D556" s="429" t="s">
        <v>583</v>
      </c>
      <c r="E556" s="430">
        <v>50113006</v>
      </c>
      <c r="F556" s="429" t="s">
        <v>1279</v>
      </c>
      <c r="G556" s="428" t="s">
        <v>404</v>
      </c>
      <c r="H556" s="428">
        <v>841761</v>
      </c>
      <c r="I556" s="428">
        <v>0</v>
      </c>
      <c r="J556" s="428" t="s">
        <v>1293</v>
      </c>
      <c r="K556" s="428" t="s">
        <v>235</v>
      </c>
      <c r="L556" s="431">
        <v>134.45999999999998</v>
      </c>
      <c r="M556" s="431">
        <v>6</v>
      </c>
      <c r="N556" s="432">
        <v>806.75999999999988</v>
      </c>
    </row>
    <row r="557" spans="1:14" ht="14.45" customHeight="1" x14ac:dyDescent="0.2">
      <c r="A557" s="426" t="s">
        <v>576</v>
      </c>
      <c r="B557" s="427" t="s">
        <v>577</v>
      </c>
      <c r="C557" s="428" t="s">
        <v>582</v>
      </c>
      <c r="D557" s="429" t="s">
        <v>583</v>
      </c>
      <c r="E557" s="430">
        <v>50113006</v>
      </c>
      <c r="F557" s="429" t="s">
        <v>1279</v>
      </c>
      <c r="G557" s="428" t="s">
        <v>450</v>
      </c>
      <c r="H557" s="428">
        <v>133220</v>
      </c>
      <c r="I557" s="428">
        <v>33220</v>
      </c>
      <c r="J557" s="428" t="s">
        <v>1294</v>
      </c>
      <c r="K557" s="428" t="s">
        <v>1295</v>
      </c>
      <c r="L557" s="431">
        <v>194.85999999999999</v>
      </c>
      <c r="M557" s="431">
        <v>10</v>
      </c>
      <c r="N557" s="432">
        <v>1948.6</v>
      </c>
    </row>
    <row r="558" spans="1:14" ht="14.45" customHeight="1" x14ac:dyDescent="0.2">
      <c r="A558" s="426" t="s">
        <v>576</v>
      </c>
      <c r="B558" s="427" t="s">
        <v>577</v>
      </c>
      <c r="C558" s="428" t="s">
        <v>582</v>
      </c>
      <c r="D558" s="429" t="s">
        <v>583</v>
      </c>
      <c r="E558" s="430">
        <v>50113008</v>
      </c>
      <c r="F558" s="429" t="s">
        <v>1296</v>
      </c>
      <c r="G558" s="428"/>
      <c r="H558" s="428"/>
      <c r="I558" s="428">
        <v>62464</v>
      </c>
      <c r="J558" s="428" t="s">
        <v>1297</v>
      </c>
      <c r="K558" s="428" t="s">
        <v>1298</v>
      </c>
      <c r="L558" s="431">
        <v>9158.2698567708339</v>
      </c>
      <c r="M558" s="431">
        <v>6</v>
      </c>
      <c r="N558" s="432">
        <v>54949.619140625</v>
      </c>
    </row>
    <row r="559" spans="1:14" ht="14.45" customHeight="1" x14ac:dyDescent="0.2">
      <c r="A559" s="426" t="s">
        <v>576</v>
      </c>
      <c r="B559" s="427" t="s">
        <v>577</v>
      </c>
      <c r="C559" s="428" t="s">
        <v>582</v>
      </c>
      <c r="D559" s="429" t="s">
        <v>583</v>
      </c>
      <c r="E559" s="430">
        <v>50113013</v>
      </c>
      <c r="F559" s="429" t="s">
        <v>445</v>
      </c>
      <c r="G559" s="428" t="s">
        <v>235</v>
      </c>
      <c r="H559" s="428">
        <v>243369</v>
      </c>
      <c r="I559" s="428">
        <v>243369</v>
      </c>
      <c r="J559" s="428" t="s">
        <v>448</v>
      </c>
      <c r="K559" s="428" t="s">
        <v>449</v>
      </c>
      <c r="L559" s="431">
        <v>544.3900000000001</v>
      </c>
      <c r="M559" s="431">
        <v>7</v>
      </c>
      <c r="N559" s="432">
        <v>3810.7300000000005</v>
      </c>
    </row>
    <row r="560" spans="1:14" ht="14.45" customHeight="1" x14ac:dyDescent="0.2">
      <c r="A560" s="426" t="s">
        <v>576</v>
      </c>
      <c r="B560" s="427" t="s">
        <v>577</v>
      </c>
      <c r="C560" s="428" t="s">
        <v>582</v>
      </c>
      <c r="D560" s="429" t="s">
        <v>583</v>
      </c>
      <c r="E560" s="430">
        <v>50113013</v>
      </c>
      <c r="F560" s="429" t="s">
        <v>445</v>
      </c>
      <c r="G560" s="428" t="s">
        <v>450</v>
      </c>
      <c r="H560" s="428">
        <v>185525</v>
      </c>
      <c r="I560" s="428">
        <v>85525</v>
      </c>
      <c r="J560" s="428" t="s">
        <v>1299</v>
      </c>
      <c r="K560" s="428" t="s">
        <v>1300</v>
      </c>
      <c r="L560" s="431">
        <v>110.18999999999998</v>
      </c>
      <c r="M560" s="431">
        <v>1</v>
      </c>
      <c r="N560" s="432">
        <v>110.18999999999998</v>
      </c>
    </row>
    <row r="561" spans="1:14" ht="14.45" customHeight="1" x14ac:dyDescent="0.2">
      <c r="A561" s="426" t="s">
        <v>576</v>
      </c>
      <c r="B561" s="427" t="s">
        <v>577</v>
      </c>
      <c r="C561" s="428" t="s">
        <v>582</v>
      </c>
      <c r="D561" s="429" t="s">
        <v>583</v>
      </c>
      <c r="E561" s="430">
        <v>50113013</v>
      </c>
      <c r="F561" s="429" t="s">
        <v>445</v>
      </c>
      <c r="G561" s="428" t="s">
        <v>404</v>
      </c>
      <c r="H561" s="428">
        <v>203097</v>
      </c>
      <c r="I561" s="428">
        <v>203097</v>
      </c>
      <c r="J561" s="428" t="s">
        <v>1301</v>
      </c>
      <c r="K561" s="428" t="s">
        <v>1302</v>
      </c>
      <c r="L561" s="431">
        <v>167.36080061629372</v>
      </c>
      <c r="M561" s="431">
        <v>25</v>
      </c>
      <c r="N561" s="432">
        <v>4184.0200154073427</v>
      </c>
    </row>
    <row r="562" spans="1:14" ht="14.45" customHeight="1" x14ac:dyDescent="0.2">
      <c r="A562" s="426" t="s">
        <v>576</v>
      </c>
      <c r="B562" s="427" t="s">
        <v>577</v>
      </c>
      <c r="C562" s="428" t="s">
        <v>582</v>
      </c>
      <c r="D562" s="429" t="s">
        <v>583</v>
      </c>
      <c r="E562" s="430">
        <v>50113013</v>
      </c>
      <c r="F562" s="429" t="s">
        <v>445</v>
      </c>
      <c r="G562" s="428" t="s">
        <v>404</v>
      </c>
      <c r="H562" s="428">
        <v>172972</v>
      </c>
      <c r="I562" s="428">
        <v>72972</v>
      </c>
      <c r="J562" s="428" t="s">
        <v>1303</v>
      </c>
      <c r="K562" s="428" t="s">
        <v>1304</v>
      </c>
      <c r="L562" s="431">
        <v>203.71999999999997</v>
      </c>
      <c r="M562" s="431">
        <v>33</v>
      </c>
      <c r="N562" s="432">
        <v>6722.7599999999993</v>
      </c>
    </row>
    <row r="563" spans="1:14" ht="14.45" customHeight="1" x14ac:dyDescent="0.2">
      <c r="A563" s="426" t="s">
        <v>576</v>
      </c>
      <c r="B563" s="427" t="s">
        <v>577</v>
      </c>
      <c r="C563" s="428" t="s">
        <v>582</v>
      </c>
      <c r="D563" s="429" t="s">
        <v>583</v>
      </c>
      <c r="E563" s="430">
        <v>50113013</v>
      </c>
      <c r="F563" s="429" t="s">
        <v>445</v>
      </c>
      <c r="G563" s="428" t="s">
        <v>450</v>
      </c>
      <c r="H563" s="428">
        <v>105951</v>
      </c>
      <c r="I563" s="428">
        <v>5951</v>
      </c>
      <c r="J563" s="428" t="s">
        <v>1305</v>
      </c>
      <c r="K563" s="428" t="s">
        <v>1306</v>
      </c>
      <c r="L563" s="431">
        <v>113.75000000000001</v>
      </c>
      <c r="M563" s="431">
        <v>8</v>
      </c>
      <c r="N563" s="432">
        <v>910.00000000000011</v>
      </c>
    </row>
    <row r="564" spans="1:14" ht="14.45" customHeight="1" x14ac:dyDescent="0.2">
      <c r="A564" s="426" t="s">
        <v>576</v>
      </c>
      <c r="B564" s="427" t="s">
        <v>577</v>
      </c>
      <c r="C564" s="428" t="s">
        <v>582</v>
      </c>
      <c r="D564" s="429" t="s">
        <v>583</v>
      </c>
      <c r="E564" s="430">
        <v>50113013</v>
      </c>
      <c r="F564" s="429" t="s">
        <v>445</v>
      </c>
      <c r="G564" s="428" t="s">
        <v>404</v>
      </c>
      <c r="H564" s="428">
        <v>72973</v>
      </c>
      <c r="I564" s="428">
        <v>72973</v>
      </c>
      <c r="J564" s="428" t="s">
        <v>1307</v>
      </c>
      <c r="K564" s="428" t="s">
        <v>1308</v>
      </c>
      <c r="L564" s="431">
        <v>176.12</v>
      </c>
      <c r="M564" s="431">
        <v>2</v>
      </c>
      <c r="N564" s="432">
        <v>352.24</v>
      </c>
    </row>
    <row r="565" spans="1:14" ht="14.45" customHeight="1" x14ac:dyDescent="0.2">
      <c r="A565" s="426" t="s">
        <v>576</v>
      </c>
      <c r="B565" s="427" t="s">
        <v>577</v>
      </c>
      <c r="C565" s="428" t="s">
        <v>582</v>
      </c>
      <c r="D565" s="429" t="s">
        <v>583</v>
      </c>
      <c r="E565" s="430">
        <v>50113013</v>
      </c>
      <c r="F565" s="429" t="s">
        <v>445</v>
      </c>
      <c r="G565" s="428" t="s">
        <v>404</v>
      </c>
      <c r="H565" s="428">
        <v>201958</v>
      </c>
      <c r="I565" s="428">
        <v>201958</v>
      </c>
      <c r="J565" s="428" t="s">
        <v>1309</v>
      </c>
      <c r="K565" s="428" t="s">
        <v>1310</v>
      </c>
      <c r="L565" s="431">
        <v>238.28</v>
      </c>
      <c r="M565" s="431">
        <v>12</v>
      </c>
      <c r="N565" s="432">
        <v>2859.36</v>
      </c>
    </row>
    <row r="566" spans="1:14" ht="14.45" customHeight="1" x14ac:dyDescent="0.2">
      <c r="A566" s="426" t="s">
        <v>576</v>
      </c>
      <c r="B566" s="427" t="s">
        <v>577</v>
      </c>
      <c r="C566" s="428" t="s">
        <v>582</v>
      </c>
      <c r="D566" s="429" t="s">
        <v>583</v>
      </c>
      <c r="E566" s="430">
        <v>50113013</v>
      </c>
      <c r="F566" s="429" t="s">
        <v>445</v>
      </c>
      <c r="G566" s="428" t="s">
        <v>450</v>
      </c>
      <c r="H566" s="428">
        <v>136083</v>
      </c>
      <c r="I566" s="428">
        <v>136083</v>
      </c>
      <c r="J566" s="428" t="s">
        <v>451</v>
      </c>
      <c r="K566" s="428" t="s">
        <v>452</v>
      </c>
      <c r="L566" s="431">
        <v>420.98733840304112</v>
      </c>
      <c r="M566" s="431">
        <v>52.600000000000044</v>
      </c>
      <c r="N566" s="432">
        <v>22143.933999999983</v>
      </c>
    </row>
    <row r="567" spans="1:14" ht="14.45" customHeight="1" x14ac:dyDescent="0.2">
      <c r="A567" s="426" t="s">
        <v>576</v>
      </c>
      <c r="B567" s="427" t="s">
        <v>577</v>
      </c>
      <c r="C567" s="428" t="s">
        <v>582</v>
      </c>
      <c r="D567" s="429" t="s">
        <v>583</v>
      </c>
      <c r="E567" s="430">
        <v>50113013</v>
      </c>
      <c r="F567" s="429" t="s">
        <v>445</v>
      </c>
      <c r="G567" s="428" t="s">
        <v>404</v>
      </c>
      <c r="H567" s="428">
        <v>498791</v>
      </c>
      <c r="I567" s="428">
        <v>9999999</v>
      </c>
      <c r="J567" s="428" t="s">
        <v>1311</v>
      </c>
      <c r="K567" s="428" t="s">
        <v>1312</v>
      </c>
      <c r="L567" s="431">
        <v>1316.8700000000003</v>
      </c>
      <c r="M567" s="431">
        <v>12.720000000000002</v>
      </c>
      <c r="N567" s="432">
        <v>16750.586400000007</v>
      </c>
    </row>
    <row r="568" spans="1:14" ht="14.45" customHeight="1" x14ac:dyDescent="0.2">
      <c r="A568" s="426" t="s">
        <v>576</v>
      </c>
      <c r="B568" s="427" t="s">
        <v>577</v>
      </c>
      <c r="C568" s="428" t="s">
        <v>582</v>
      </c>
      <c r="D568" s="429" t="s">
        <v>583</v>
      </c>
      <c r="E568" s="430">
        <v>50113013</v>
      </c>
      <c r="F568" s="429" t="s">
        <v>445</v>
      </c>
      <c r="G568" s="428" t="s">
        <v>450</v>
      </c>
      <c r="H568" s="428">
        <v>164831</v>
      </c>
      <c r="I568" s="428">
        <v>64831</v>
      </c>
      <c r="J568" s="428" t="s">
        <v>1313</v>
      </c>
      <c r="K568" s="428" t="s">
        <v>1314</v>
      </c>
      <c r="L568" s="431">
        <v>196.02</v>
      </c>
      <c r="M568" s="431">
        <v>2</v>
      </c>
      <c r="N568" s="432">
        <v>392.04</v>
      </c>
    </row>
    <row r="569" spans="1:14" ht="14.45" customHeight="1" x14ac:dyDescent="0.2">
      <c r="A569" s="426" t="s">
        <v>576</v>
      </c>
      <c r="B569" s="427" t="s">
        <v>577</v>
      </c>
      <c r="C569" s="428" t="s">
        <v>582</v>
      </c>
      <c r="D569" s="429" t="s">
        <v>583</v>
      </c>
      <c r="E569" s="430">
        <v>50113013</v>
      </c>
      <c r="F569" s="429" t="s">
        <v>445</v>
      </c>
      <c r="G569" s="428" t="s">
        <v>404</v>
      </c>
      <c r="H569" s="428">
        <v>183926</v>
      </c>
      <c r="I569" s="428">
        <v>183926</v>
      </c>
      <c r="J569" s="428" t="s">
        <v>1315</v>
      </c>
      <c r="K569" s="428" t="s">
        <v>1316</v>
      </c>
      <c r="L569" s="431">
        <v>128.81000000000034</v>
      </c>
      <c r="M569" s="431">
        <v>95.899999999999807</v>
      </c>
      <c r="N569" s="432">
        <v>12352.879000000008</v>
      </c>
    </row>
    <row r="570" spans="1:14" ht="14.45" customHeight="1" x14ac:dyDescent="0.2">
      <c r="A570" s="426" t="s">
        <v>576</v>
      </c>
      <c r="B570" s="427" t="s">
        <v>577</v>
      </c>
      <c r="C570" s="428" t="s">
        <v>582</v>
      </c>
      <c r="D570" s="429" t="s">
        <v>583</v>
      </c>
      <c r="E570" s="430">
        <v>50113013</v>
      </c>
      <c r="F570" s="429" t="s">
        <v>445</v>
      </c>
      <c r="G570" s="428" t="s">
        <v>404</v>
      </c>
      <c r="H570" s="428">
        <v>499230</v>
      </c>
      <c r="I570" s="428">
        <v>999999</v>
      </c>
      <c r="J570" s="428" t="s">
        <v>1317</v>
      </c>
      <c r="K570" s="428" t="s">
        <v>1318</v>
      </c>
      <c r="L570" s="431">
        <v>0</v>
      </c>
      <c r="M570" s="431">
        <v>0</v>
      </c>
      <c r="N570" s="432">
        <v>0</v>
      </c>
    </row>
    <row r="571" spans="1:14" ht="14.45" customHeight="1" x14ac:dyDescent="0.2">
      <c r="A571" s="426" t="s">
        <v>576</v>
      </c>
      <c r="B571" s="427" t="s">
        <v>577</v>
      </c>
      <c r="C571" s="428" t="s">
        <v>582</v>
      </c>
      <c r="D571" s="429" t="s">
        <v>583</v>
      </c>
      <c r="E571" s="430">
        <v>50113013</v>
      </c>
      <c r="F571" s="429" t="s">
        <v>445</v>
      </c>
      <c r="G571" s="428" t="s">
        <v>404</v>
      </c>
      <c r="H571" s="428">
        <v>117171</v>
      </c>
      <c r="I571" s="428">
        <v>17171</v>
      </c>
      <c r="J571" s="428" t="s">
        <v>1319</v>
      </c>
      <c r="K571" s="428" t="s">
        <v>1320</v>
      </c>
      <c r="L571" s="431">
        <v>72.839999999999989</v>
      </c>
      <c r="M571" s="431">
        <v>2</v>
      </c>
      <c r="N571" s="432">
        <v>145.67999999999998</v>
      </c>
    </row>
    <row r="572" spans="1:14" ht="14.45" customHeight="1" x14ac:dyDescent="0.2">
      <c r="A572" s="426" t="s">
        <v>576</v>
      </c>
      <c r="B572" s="427" t="s">
        <v>577</v>
      </c>
      <c r="C572" s="428" t="s">
        <v>582</v>
      </c>
      <c r="D572" s="429" t="s">
        <v>583</v>
      </c>
      <c r="E572" s="430">
        <v>50113013</v>
      </c>
      <c r="F572" s="429" t="s">
        <v>445</v>
      </c>
      <c r="G572" s="428" t="s">
        <v>404</v>
      </c>
      <c r="H572" s="428">
        <v>193921</v>
      </c>
      <c r="I572" s="428">
        <v>93921</v>
      </c>
      <c r="J572" s="428" t="s">
        <v>1321</v>
      </c>
      <c r="K572" s="428" t="s">
        <v>1322</v>
      </c>
      <c r="L572" s="431">
        <v>293.30000000000007</v>
      </c>
      <c r="M572" s="431">
        <v>1</v>
      </c>
      <c r="N572" s="432">
        <v>293.30000000000007</v>
      </c>
    </row>
    <row r="573" spans="1:14" ht="14.45" customHeight="1" x14ac:dyDescent="0.2">
      <c r="A573" s="426" t="s">
        <v>576</v>
      </c>
      <c r="B573" s="427" t="s">
        <v>577</v>
      </c>
      <c r="C573" s="428" t="s">
        <v>582</v>
      </c>
      <c r="D573" s="429" t="s">
        <v>583</v>
      </c>
      <c r="E573" s="430">
        <v>50113013</v>
      </c>
      <c r="F573" s="429" t="s">
        <v>445</v>
      </c>
      <c r="G573" s="428" t="s">
        <v>404</v>
      </c>
      <c r="H573" s="428">
        <v>111706</v>
      </c>
      <c r="I573" s="428">
        <v>11706</v>
      </c>
      <c r="J573" s="428" t="s">
        <v>1323</v>
      </c>
      <c r="K573" s="428" t="s">
        <v>1324</v>
      </c>
      <c r="L573" s="431">
        <v>418.15333333333336</v>
      </c>
      <c r="M573" s="431">
        <v>3</v>
      </c>
      <c r="N573" s="432">
        <v>1254.46</v>
      </c>
    </row>
    <row r="574" spans="1:14" ht="14.45" customHeight="1" x14ac:dyDescent="0.2">
      <c r="A574" s="426" t="s">
        <v>576</v>
      </c>
      <c r="B574" s="427" t="s">
        <v>577</v>
      </c>
      <c r="C574" s="428" t="s">
        <v>582</v>
      </c>
      <c r="D574" s="429" t="s">
        <v>583</v>
      </c>
      <c r="E574" s="430">
        <v>50113013</v>
      </c>
      <c r="F574" s="429" t="s">
        <v>445</v>
      </c>
      <c r="G574" s="428" t="s">
        <v>404</v>
      </c>
      <c r="H574" s="428">
        <v>131656</v>
      </c>
      <c r="I574" s="428">
        <v>131656</v>
      </c>
      <c r="J574" s="428" t="s">
        <v>1325</v>
      </c>
      <c r="K574" s="428" t="s">
        <v>1326</v>
      </c>
      <c r="L574" s="431">
        <v>959.31000000000006</v>
      </c>
      <c r="M574" s="431">
        <v>5</v>
      </c>
      <c r="N574" s="432">
        <v>4796.55</v>
      </c>
    </row>
    <row r="575" spans="1:14" ht="14.45" customHeight="1" x14ac:dyDescent="0.2">
      <c r="A575" s="426" t="s">
        <v>576</v>
      </c>
      <c r="B575" s="427" t="s">
        <v>577</v>
      </c>
      <c r="C575" s="428" t="s">
        <v>582</v>
      </c>
      <c r="D575" s="429" t="s">
        <v>583</v>
      </c>
      <c r="E575" s="430">
        <v>50113013</v>
      </c>
      <c r="F575" s="429" t="s">
        <v>445</v>
      </c>
      <c r="G575" s="428" t="s">
        <v>450</v>
      </c>
      <c r="H575" s="428">
        <v>243378</v>
      </c>
      <c r="I575" s="428">
        <v>243378</v>
      </c>
      <c r="J575" s="428" t="s">
        <v>1327</v>
      </c>
      <c r="K575" s="428" t="s">
        <v>1328</v>
      </c>
      <c r="L575" s="431">
        <v>246.60000000000002</v>
      </c>
      <c r="M575" s="431">
        <v>9</v>
      </c>
      <c r="N575" s="432">
        <v>2219.4</v>
      </c>
    </row>
    <row r="576" spans="1:14" ht="14.45" customHeight="1" x14ac:dyDescent="0.2">
      <c r="A576" s="426" t="s">
        <v>576</v>
      </c>
      <c r="B576" s="427" t="s">
        <v>577</v>
      </c>
      <c r="C576" s="428" t="s">
        <v>582</v>
      </c>
      <c r="D576" s="429" t="s">
        <v>583</v>
      </c>
      <c r="E576" s="430">
        <v>50113013</v>
      </c>
      <c r="F576" s="429" t="s">
        <v>445</v>
      </c>
      <c r="G576" s="428" t="s">
        <v>450</v>
      </c>
      <c r="H576" s="428">
        <v>194453</v>
      </c>
      <c r="I576" s="428">
        <v>94453</v>
      </c>
      <c r="J576" s="428" t="s">
        <v>1329</v>
      </c>
      <c r="K576" s="428" t="s">
        <v>1330</v>
      </c>
      <c r="L576" s="431">
        <v>34.5</v>
      </c>
      <c r="M576" s="431">
        <v>3</v>
      </c>
      <c r="N576" s="432">
        <v>103.5</v>
      </c>
    </row>
    <row r="577" spans="1:14" ht="14.45" customHeight="1" x14ac:dyDescent="0.2">
      <c r="A577" s="426" t="s">
        <v>576</v>
      </c>
      <c r="B577" s="427" t="s">
        <v>577</v>
      </c>
      <c r="C577" s="428" t="s">
        <v>582</v>
      </c>
      <c r="D577" s="429" t="s">
        <v>583</v>
      </c>
      <c r="E577" s="430">
        <v>50113013</v>
      </c>
      <c r="F577" s="429" t="s">
        <v>445</v>
      </c>
      <c r="G577" s="428" t="s">
        <v>450</v>
      </c>
      <c r="H577" s="428">
        <v>196039</v>
      </c>
      <c r="I577" s="428">
        <v>96039</v>
      </c>
      <c r="J577" s="428" t="s">
        <v>1331</v>
      </c>
      <c r="K577" s="428" t="s">
        <v>1332</v>
      </c>
      <c r="L577" s="431">
        <v>49.572307692307696</v>
      </c>
      <c r="M577" s="431">
        <v>13</v>
      </c>
      <c r="N577" s="432">
        <v>644.44000000000005</v>
      </c>
    </row>
    <row r="578" spans="1:14" ht="14.45" customHeight="1" x14ac:dyDescent="0.2">
      <c r="A578" s="426" t="s">
        <v>576</v>
      </c>
      <c r="B578" s="427" t="s">
        <v>577</v>
      </c>
      <c r="C578" s="428" t="s">
        <v>582</v>
      </c>
      <c r="D578" s="429" t="s">
        <v>583</v>
      </c>
      <c r="E578" s="430">
        <v>50113013</v>
      </c>
      <c r="F578" s="429" t="s">
        <v>445</v>
      </c>
      <c r="G578" s="428" t="s">
        <v>450</v>
      </c>
      <c r="H578" s="428">
        <v>162180</v>
      </c>
      <c r="I578" s="428">
        <v>162180</v>
      </c>
      <c r="J578" s="428" t="s">
        <v>1333</v>
      </c>
      <c r="K578" s="428" t="s">
        <v>1334</v>
      </c>
      <c r="L578" s="431">
        <v>341</v>
      </c>
      <c r="M578" s="431">
        <v>3.2</v>
      </c>
      <c r="N578" s="432">
        <v>1091.2</v>
      </c>
    </row>
    <row r="579" spans="1:14" ht="14.45" customHeight="1" x14ac:dyDescent="0.2">
      <c r="A579" s="426" t="s">
        <v>576</v>
      </c>
      <c r="B579" s="427" t="s">
        <v>577</v>
      </c>
      <c r="C579" s="428" t="s">
        <v>582</v>
      </c>
      <c r="D579" s="429" t="s">
        <v>583</v>
      </c>
      <c r="E579" s="430">
        <v>50113013</v>
      </c>
      <c r="F579" s="429" t="s">
        <v>445</v>
      </c>
      <c r="G579" s="428" t="s">
        <v>450</v>
      </c>
      <c r="H579" s="428">
        <v>162187</v>
      </c>
      <c r="I579" s="428">
        <v>162187</v>
      </c>
      <c r="J579" s="428" t="s">
        <v>1335</v>
      </c>
      <c r="K579" s="428" t="s">
        <v>1336</v>
      </c>
      <c r="L579" s="431">
        <v>614.92156862745117</v>
      </c>
      <c r="M579" s="431">
        <v>10.199999999999998</v>
      </c>
      <c r="N579" s="432">
        <v>6272.2</v>
      </c>
    </row>
    <row r="580" spans="1:14" ht="14.45" customHeight="1" x14ac:dyDescent="0.2">
      <c r="A580" s="426" t="s">
        <v>576</v>
      </c>
      <c r="B580" s="427" t="s">
        <v>577</v>
      </c>
      <c r="C580" s="428" t="s">
        <v>582</v>
      </c>
      <c r="D580" s="429" t="s">
        <v>583</v>
      </c>
      <c r="E580" s="430">
        <v>50113013</v>
      </c>
      <c r="F580" s="429" t="s">
        <v>445</v>
      </c>
      <c r="G580" s="428" t="s">
        <v>404</v>
      </c>
      <c r="H580" s="428">
        <v>499251</v>
      </c>
      <c r="I580" s="428">
        <v>999999</v>
      </c>
      <c r="J580" s="428" t="s">
        <v>1337</v>
      </c>
      <c r="K580" s="428" t="s">
        <v>1338</v>
      </c>
      <c r="L580" s="431">
        <v>3416.5153</v>
      </c>
      <c r="M580" s="431">
        <v>1</v>
      </c>
      <c r="N580" s="432">
        <v>3416.5153</v>
      </c>
    </row>
    <row r="581" spans="1:14" ht="14.45" customHeight="1" x14ac:dyDescent="0.2">
      <c r="A581" s="426" t="s">
        <v>576</v>
      </c>
      <c r="B581" s="427" t="s">
        <v>577</v>
      </c>
      <c r="C581" s="428" t="s">
        <v>582</v>
      </c>
      <c r="D581" s="429" t="s">
        <v>583</v>
      </c>
      <c r="E581" s="430">
        <v>50113013</v>
      </c>
      <c r="F581" s="429" t="s">
        <v>445</v>
      </c>
      <c r="G581" s="428" t="s">
        <v>450</v>
      </c>
      <c r="H581" s="428">
        <v>849887</v>
      </c>
      <c r="I581" s="428">
        <v>129834</v>
      </c>
      <c r="J581" s="428" t="s">
        <v>1339</v>
      </c>
      <c r="K581" s="428" t="s">
        <v>1340</v>
      </c>
      <c r="L581" s="431">
        <v>150.69999999999999</v>
      </c>
      <c r="M581" s="431">
        <v>6</v>
      </c>
      <c r="N581" s="432">
        <v>904.19999999999993</v>
      </c>
    </row>
    <row r="582" spans="1:14" ht="14.45" customHeight="1" x14ac:dyDescent="0.2">
      <c r="A582" s="426" t="s">
        <v>576</v>
      </c>
      <c r="B582" s="427" t="s">
        <v>577</v>
      </c>
      <c r="C582" s="428" t="s">
        <v>582</v>
      </c>
      <c r="D582" s="429" t="s">
        <v>583</v>
      </c>
      <c r="E582" s="430">
        <v>50113013</v>
      </c>
      <c r="F582" s="429" t="s">
        <v>445</v>
      </c>
      <c r="G582" s="428" t="s">
        <v>450</v>
      </c>
      <c r="H582" s="428">
        <v>849655</v>
      </c>
      <c r="I582" s="428">
        <v>129836</v>
      </c>
      <c r="J582" s="428" t="s">
        <v>1341</v>
      </c>
      <c r="K582" s="428" t="s">
        <v>1340</v>
      </c>
      <c r="L582" s="431">
        <v>264</v>
      </c>
      <c r="M582" s="431">
        <v>8</v>
      </c>
      <c r="N582" s="432">
        <v>2112</v>
      </c>
    </row>
    <row r="583" spans="1:14" ht="14.45" customHeight="1" x14ac:dyDescent="0.2">
      <c r="A583" s="426" t="s">
        <v>576</v>
      </c>
      <c r="B583" s="427" t="s">
        <v>577</v>
      </c>
      <c r="C583" s="428" t="s">
        <v>582</v>
      </c>
      <c r="D583" s="429" t="s">
        <v>583</v>
      </c>
      <c r="E583" s="430">
        <v>50113013</v>
      </c>
      <c r="F583" s="429" t="s">
        <v>445</v>
      </c>
      <c r="G583" s="428" t="s">
        <v>450</v>
      </c>
      <c r="H583" s="428">
        <v>218400</v>
      </c>
      <c r="I583" s="428">
        <v>218400</v>
      </c>
      <c r="J583" s="428" t="s">
        <v>1342</v>
      </c>
      <c r="K583" s="428" t="s">
        <v>1343</v>
      </c>
      <c r="L583" s="431">
        <v>677.71333333333325</v>
      </c>
      <c r="M583" s="431">
        <v>3</v>
      </c>
      <c r="N583" s="432">
        <v>2033.1399999999999</v>
      </c>
    </row>
    <row r="584" spans="1:14" ht="14.45" customHeight="1" x14ac:dyDescent="0.2">
      <c r="A584" s="426" t="s">
        <v>576</v>
      </c>
      <c r="B584" s="427" t="s">
        <v>577</v>
      </c>
      <c r="C584" s="428" t="s">
        <v>582</v>
      </c>
      <c r="D584" s="429" t="s">
        <v>583</v>
      </c>
      <c r="E584" s="430">
        <v>50113013</v>
      </c>
      <c r="F584" s="429" t="s">
        <v>445</v>
      </c>
      <c r="G584" s="428" t="s">
        <v>404</v>
      </c>
      <c r="H584" s="428">
        <v>175023</v>
      </c>
      <c r="I584" s="428">
        <v>75023</v>
      </c>
      <c r="J584" s="428" t="s">
        <v>1344</v>
      </c>
      <c r="K584" s="428" t="s">
        <v>1345</v>
      </c>
      <c r="L584" s="431">
        <v>60.04</v>
      </c>
      <c r="M584" s="431">
        <v>1</v>
      </c>
      <c r="N584" s="432">
        <v>60.04</v>
      </c>
    </row>
    <row r="585" spans="1:14" ht="14.45" customHeight="1" x14ac:dyDescent="0.2">
      <c r="A585" s="426" t="s">
        <v>576</v>
      </c>
      <c r="B585" s="427" t="s">
        <v>577</v>
      </c>
      <c r="C585" s="428" t="s">
        <v>582</v>
      </c>
      <c r="D585" s="429" t="s">
        <v>583</v>
      </c>
      <c r="E585" s="430">
        <v>50113013</v>
      </c>
      <c r="F585" s="429" t="s">
        <v>445</v>
      </c>
      <c r="G585" s="428" t="s">
        <v>404</v>
      </c>
      <c r="H585" s="428">
        <v>844851</v>
      </c>
      <c r="I585" s="428">
        <v>107135</v>
      </c>
      <c r="J585" s="428" t="s">
        <v>1346</v>
      </c>
      <c r="K585" s="428" t="s">
        <v>1347</v>
      </c>
      <c r="L585" s="431">
        <v>64.040000000000006</v>
      </c>
      <c r="M585" s="431">
        <v>2</v>
      </c>
      <c r="N585" s="432">
        <v>128.08000000000001</v>
      </c>
    </row>
    <row r="586" spans="1:14" ht="14.45" customHeight="1" x14ac:dyDescent="0.2">
      <c r="A586" s="426" t="s">
        <v>576</v>
      </c>
      <c r="B586" s="427" t="s">
        <v>577</v>
      </c>
      <c r="C586" s="428" t="s">
        <v>582</v>
      </c>
      <c r="D586" s="429" t="s">
        <v>583</v>
      </c>
      <c r="E586" s="430">
        <v>50113013</v>
      </c>
      <c r="F586" s="429" t="s">
        <v>445</v>
      </c>
      <c r="G586" s="428" t="s">
        <v>404</v>
      </c>
      <c r="H586" s="428">
        <v>844576</v>
      </c>
      <c r="I586" s="428">
        <v>100339</v>
      </c>
      <c r="J586" s="428" t="s">
        <v>1348</v>
      </c>
      <c r="K586" s="428" t="s">
        <v>1349</v>
      </c>
      <c r="L586" s="431">
        <v>93.37</v>
      </c>
      <c r="M586" s="431">
        <v>9</v>
      </c>
      <c r="N586" s="432">
        <v>840.33</v>
      </c>
    </row>
    <row r="587" spans="1:14" ht="14.45" customHeight="1" x14ac:dyDescent="0.2">
      <c r="A587" s="426" t="s">
        <v>576</v>
      </c>
      <c r="B587" s="427" t="s">
        <v>577</v>
      </c>
      <c r="C587" s="428" t="s">
        <v>582</v>
      </c>
      <c r="D587" s="429" t="s">
        <v>583</v>
      </c>
      <c r="E587" s="430">
        <v>50113013</v>
      </c>
      <c r="F587" s="429" t="s">
        <v>445</v>
      </c>
      <c r="G587" s="428" t="s">
        <v>404</v>
      </c>
      <c r="H587" s="428">
        <v>104013</v>
      </c>
      <c r="I587" s="428">
        <v>4013</v>
      </c>
      <c r="J587" s="428" t="s">
        <v>1350</v>
      </c>
      <c r="K587" s="428" t="s">
        <v>1351</v>
      </c>
      <c r="L587" s="431">
        <v>84.39</v>
      </c>
      <c r="M587" s="431">
        <v>1</v>
      </c>
      <c r="N587" s="432">
        <v>84.39</v>
      </c>
    </row>
    <row r="588" spans="1:14" ht="14.45" customHeight="1" x14ac:dyDescent="0.2">
      <c r="A588" s="426" t="s">
        <v>576</v>
      </c>
      <c r="B588" s="427" t="s">
        <v>577</v>
      </c>
      <c r="C588" s="428" t="s">
        <v>582</v>
      </c>
      <c r="D588" s="429" t="s">
        <v>583</v>
      </c>
      <c r="E588" s="430">
        <v>50113013</v>
      </c>
      <c r="F588" s="429" t="s">
        <v>445</v>
      </c>
      <c r="G588" s="428" t="s">
        <v>404</v>
      </c>
      <c r="H588" s="428">
        <v>112737</v>
      </c>
      <c r="I588" s="428">
        <v>12737</v>
      </c>
      <c r="J588" s="428" t="s">
        <v>1352</v>
      </c>
      <c r="K588" s="428" t="s">
        <v>1353</v>
      </c>
      <c r="L588" s="431">
        <v>84.39</v>
      </c>
      <c r="M588" s="431">
        <v>1</v>
      </c>
      <c r="N588" s="432">
        <v>84.39</v>
      </c>
    </row>
    <row r="589" spans="1:14" ht="14.45" customHeight="1" x14ac:dyDescent="0.2">
      <c r="A589" s="426" t="s">
        <v>576</v>
      </c>
      <c r="B589" s="427" t="s">
        <v>577</v>
      </c>
      <c r="C589" s="428" t="s">
        <v>582</v>
      </c>
      <c r="D589" s="429" t="s">
        <v>583</v>
      </c>
      <c r="E589" s="430">
        <v>50113013</v>
      </c>
      <c r="F589" s="429" t="s">
        <v>445</v>
      </c>
      <c r="G589" s="428" t="s">
        <v>404</v>
      </c>
      <c r="H589" s="428">
        <v>132953</v>
      </c>
      <c r="I589" s="428">
        <v>32953</v>
      </c>
      <c r="J589" s="428" t="s">
        <v>1354</v>
      </c>
      <c r="K589" s="428" t="s">
        <v>1355</v>
      </c>
      <c r="L589" s="431">
        <v>49.629999999999988</v>
      </c>
      <c r="M589" s="431">
        <v>2</v>
      </c>
      <c r="N589" s="432">
        <v>99.259999999999977</v>
      </c>
    </row>
    <row r="590" spans="1:14" ht="14.45" customHeight="1" x14ac:dyDescent="0.2">
      <c r="A590" s="426" t="s">
        <v>576</v>
      </c>
      <c r="B590" s="427" t="s">
        <v>577</v>
      </c>
      <c r="C590" s="428" t="s">
        <v>582</v>
      </c>
      <c r="D590" s="429" t="s">
        <v>583</v>
      </c>
      <c r="E590" s="430">
        <v>50113013</v>
      </c>
      <c r="F590" s="429" t="s">
        <v>445</v>
      </c>
      <c r="G590" s="428" t="s">
        <v>404</v>
      </c>
      <c r="H590" s="428">
        <v>132954</v>
      </c>
      <c r="I590" s="428">
        <v>32954</v>
      </c>
      <c r="J590" s="428" t="s">
        <v>1354</v>
      </c>
      <c r="K590" s="428" t="s">
        <v>1356</v>
      </c>
      <c r="L590" s="431">
        <v>84.39</v>
      </c>
      <c r="M590" s="431">
        <v>1</v>
      </c>
      <c r="N590" s="432">
        <v>84.39</v>
      </c>
    </row>
    <row r="591" spans="1:14" ht="14.45" customHeight="1" x14ac:dyDescent="0.2">
      <c r="A591" s="426" t="s">
        <v>576</v>
      </c>
      <c r="B591" s="427" t="s">
        <v>577</v>
      </c>
      <c r="C591" s="428" t="s">
        <v>582</v>
      </c>
      <c r="D591" s="429" t="s">
        <v>583</v>
      </c>
      <c r="E591" s="430">
        <v>50113013</v>
      </c>
      <c r="F591" s="429" t="s">
        <v>445</v>
      </c>
      <c r="G591" s="428" t="s">
        <v>404</v>
      </c>
      <c r="H591" s="428">
        <v>101066</v>
      </c>
      <c r="I591" s="428">
        <v>1066</v>
      </c>
      <c r="J591" s="428" t="s">
        <v>572</v>
      </c>
      <c r="K591" s="428" t="s">
        <v>573</v>
      </c>
      <c r="L591" s="431">
        <v>57.350000630443304</v>
      </c>
      <c r="M591" s="431">
        <v>6</v>
      </c>
      <c r="N591" s="432">
        <v>344.10000378265983</v>
      </c>
    </row>
    <row r="592" spans="1:14" ht="14.45" customHeight="1" x14ac:dyDescent="0.2">
      <c r="A592" s="426" t="s">
        <v>576</v>
      </c>
      <c r="B592" s="427" t="s">
        <v>577</v>
      </c>
      <c r="C592" s="428" t="s">
        <v>582</v>
      </c>
      <c r="D592" s="429" t="s">
        <v>583</v>
      </c>
      <c r="E592" s="430">
        <v>50113013</v>
      </c>
      <c r="F592" s="429" t="s">
        <v>445</v>
      </c>
      <c r="G592" s="428" t="s">
        <v>404</v>
      </c>
      <c r="H592" s="428">
        <v>207280</v>
      </c>
      <c r="I592" s="428">
        <v>207280</v>
      </c>
      <c r="J592" s="428" t="s">
        <v>1357</v>
      </c>
      <c r="K592" s="428" t="s">
        <v>1358</v>
      </c>
      <c r="L592" s="431">
        <v>129.82</v>
      </c>
      <c r="M592" s="431">
        <v>1</v>
      </c>
      <c r="N592" s="432">
        <v>129.82</v>
      </c>
    </row>
    <row r="593" spans="1:14" ht="14.45" customHeight="1" x14ac:dyDescent="0.2">
      <c r="A593" s="426" t="s">
        <v>576</v>
      </c>
      <c r="B593" s="427" t="s">
        <v>577</v>
      </c>
      <c r="C593" s="428" t="s">
        <v>582</v>
      </c>
      <c r="D593" s="429" t="s">
        <v>583</v>
      </c>
      <c r="E593" s="430">
        <v>50113013</v>
      </c>
      <c r="F593" s="429" t="s">
        <v>445</v>
      </c>
      <c r="G593" s="428" t="s">
        <v>404</v>
      </c>
      <c r="H593" s="428">
        <v>847476</v>
      </c>
      <c r="I593" s="428">
        <v>112782</v>
      </c>
      <c r="J593" s="428" t="s">
        <v>1359</v>
      </c>
      <c r="K593" s="428" t="s">
        <v>1360</v>
      </c>
      <c r="L593" s="431">
        <v>728.75</v>
      </c>
      <c r="M593" s="431">
        <v>2.35</v>
      </c>
      <c r="N593" s="432">
        <v>1712.5625</v>
      </c>
    </row>
    <row r="594" spans="1:14" ht="14.45" customHeight="1" x14ac:dyDescent="0.2">
      <c r="A594" s="426" t="s">
        <v>576</v>
      </c>
      <c r="B594" s="427" t="s">
        <v>577</v>
      </c>
      <c r="C594" s="428" t="s">
        <v>582</v>
      </c>
      <c r="D594" s="429" t="s">
        <v>583</v>
      </c>
      <c r="E594" s="430">
        <v>50113013</v>
      </c>
      <c r="F594" s="429" t="s">
        <v>445</v>
      </c>
      <c r="G594" s="428" t="s">
        <v>404</v>
      </c>
      <c r="H594" s="428">
        <v>96414</v>
      </c>
      <c r="I594" s="428">
        <v>96414</v>
      </c>
      <c r="J594" s="428" t="s">
        <v>1361</v>
      </c>
      <c r="K594" s="428" t="s">
        <v>1362</v>
      </c>
      <c r="L594" s="431">
        <v>58.22591666666667</v>
      </c>
      <c r="M594" s="431">
        <v>12</v>
      </c>
      <c r="N594" s="432">
        <v>698.71100000000001</v>
      </c>
    </row>
    <row r="595" spans="1:14" ht="14.45" customHeight="1" x14ac:dyDescent="0.2">
      <c r="A595" s="426" t="s">
        <v>576</v>
      </c>
      <c r="B595" s="427" t="s">
        <v>577</v>
      </c>
      <c r="C595" s="428" t="s">
        <v>582</v>
      </c>
      <c r="D595" s="429" t="s">
        <v>583</v>
      </c>
      <c r="E595" s="430">
        <v>50113013</v>
      </c>
      <c r="F595" s="429" t="s">
        <v>445</v>
      </c>
      <c r="G595" s="428" t="s">
        <v>235</v>
      </c>
      <c r="H595" s="428">
        <v>995724</v>
      </c>
      <c r="I595" s="428">
        <v>242270</v>
      </c>
      <c r="J595" s="428" t="s">
        <v>990</v>
      </c>
      <c r="K595" s="428" t="s">
        <v>991</v>
      </c>
      <c r="L595" s="431">
        <v>885.51</v>
      </c>
      <c r="M595" s="431">
        <v>2</v>
      </c>
      <c r="N595" s="432">
        <v>1771.02</v>
      </c>
    </row>
    <row r="596" spans="1:14" ht="14.45" customHeight="1" x14ac:dyDescent="0.2">
      <c r="A596" s="426" t="s">
        <v>576</v>
      </c>
      <c r="B596" s="427" t="s">
        <v>577</v>
      </c>
      <c r="C596" s="428" t="s">
        <v>582</v>
      </c>
      <c r="D596" s="429" t="s">
        <v>583</v>
      </c>
      <c r="E596" s="430">
        <v>50113013</v>
      </c>
      <c r="F596" s="429" t="s">
        <v>445</v>
      </c>
      <c r="G596" s="428" t="s">
        <v>450</v>
      </c>
      <c r="H596" s="428">
        <v>216704</v>
      </c>
      <c r="I596" s="428">
        <v>216704</v>
      </c>
      <c r="J596" s="428" t="s">
        <v>1363</v>
      </c>
      <c r="K596" s="428" t="s">
        <v>991</v>
      </c>
      <c r="L596" s="431">
        <v>957</v>
      </c>
      <c r="M596" s="431">
        <v>3</v>
      </c>
      <c r="N596" s="432">
        <v>2871</v>
      </c>
    </row>
    <row r="597" spans="1:14" ht="14.45" customHeight="1" x14ac:dyDescent="0.2">
      <c r="A597" s="426" t="s">
        <v>576</v>
      </c>
      <c r="B597" s="427" t="s">
        <v>577</v>
      </c>
      <c r="C597" s="428" t="s">
        <v>582</v>
      </c>
      <c r="D597" s="429" t="s">
        <v>583</v>
      </c>
      <c r="E597" s="430">
        <v>50113013</v>
      </c>
      <c r="F597" s="429" t="s">
        <v>445</v>
      </c>
      <c r="G597" s="428" t="s">
        <v>450</v>
      </c>
      <c r="H597" s="428">
        <v>197699</v>
      </c>
      <c r="I597" s="428">
        <v>197699</v>
      </c>
      <c r="J597" s="428" t="s">
        <v>1364</v>
      </c>
      <c r="K597" s="428" t="s">
        <v>1365</v>
      </c>
      <c r="L597" s="431">
        <v>5975.5199999999995</v>
      </c>
      <c r="M597" s="431">
        <v>2</v>
      </c>
      <c r="N597" s="432">
        <v>11951.039999999999</v>
      </c>
    </row>
    <row r="598" spans="1:14" ht="14.45" customHeight="1" x14ac:dyDescent="0.2">
      <c r="A598" s="426" t="s">
        <v>576</v>
      </c>
      <c r="B598" s="427" t="s">
        <v>577</v>
      </c>
      <c r="C598" s="428" t="s">
        <v>582</v>
      </c>
      <c r="D598" s="429" t="s">
        <v>583</v>
      </c>
      <c r="E598" s="430">
        <v>50113013</v>
      </c>
      <c r="F598" s="429" t="s">
        <v>445</v>
      </c>
      <c r="G598" s="428" t="s">
        <v>404</v>
      </c>
      <c r="H598" s="428">
        <v>846019</v>
      </c>
      <c r="I598" s="428">
        <v>107744</v>
      </c>
      <c r="J598" s="428" t="s">
        <v>1366</v>
      </c>
      <c r="K598" s="428" t="s">
        <v>1367</v>
      </c>
      <c r="L598" s="431">
        <v>162.82000000000002</v>
      </c>
      <c r="M598" s="431">
        <v>2</v>
      </c>
      <c r="N598" s="432">
        <v>325.64000000000004</v>
      </c>
    </row>
    <row r="599" spans="1:14" ht="14.45" customHeight="1" x14ac:dyDescent="0.2">
      <c r="A599" s="426" t="s">
        <v>576</v>
      </c>
      <c r="B599" s="427" t="s">
        <v>577</v>
      </c>
      <c r="C599" s="428" t="s">
        <v>582</v>
      </c>
      <c r="D599" s="429" t="s">
        <v>583</v>
      </c>
      <c r="E599" s="430">
        <v>50113013</v>
      </c>
      <c r="F599" s="429" t="s">
        <v>445</v>
      </c>
      <c r="G599" s="428" t="s">
        <v>404</v>
      </c>
      <c r="H599" s="428">
        <v>192490</v>
      </c>
      <c r="I599" s="428">
        <v>92490</v>
      </c>
      <c r="J599" s="428" t="s">
        <v>1368</v>
      </c>
      <c r="K599" s="428" t="s">
        <v>1369</v>
      </c>
      <c r="L599" s="431">
        <v>121.01999999999997</v>
      </c>
      <c r="M599" s="431">
        <v>1</v>
      </c>
      <c r="N599" s="432">
        <v>121.01999999999997</v>
      </c>
    </row>
    <row r="600" spans="1:14" ht="14.45" customHeight="1" x14ac:dyDescent="0.2">
      <c r="A600" s="426" t="s">
        <v>576</v>
      </c>
      <c r="B600" s="427" t="s">
        <v>577</v>
      </c>
      <c r="C600" s="428" t="s">
        <v>582</v>
      </c>
      <c r="D600" s="429" t="s">
        <v>583</v>
      </c>
      <c r="E600" s="430">
        <v>50113013</v>
      </c>
      <c r="F600" s="429" t="s">
        <v>445</v>
      </c>
      <c r="G600" s="428" t="s">
        <v>208</v>
      </c>
      <c r="H600" s="428">
        <v>134595</v>
      </c>
      <c r="I600" s="428">
        <v>134595</v>
      </c>
      <c r="J600" s="428" t="s">
        <v>1370</v>
      </c>
      <c r="K600" s="428" t="s">
        <v>1371</v>
      </c>
      <c r="L600" s="431">
        <v>416.03621697887149</v>
      </c>
      <c r="M600" s="431">
        <v>13.5</v>
      </c>
      <c r="N600" s="432">
        <v>5616.4889292147654</v>
      </c>
    </row>
    <row r="601" spans="1:14" ht="14.45" customHeight="1" x14ac:dyDescent="0.2">
      <c r="A601" s="426" t="s">
        <v>576</v>
      </c>
      <c r="B601" s="427" t="s">
        <v>577</v>
      </c>
      <c r="C601" s="428" t="s">
        <v>582</v>
      </c>
      <c r="D601" s="429" t="s">
        <v>583</v>
      </c>
      <c r="E601" s="430">
        <v>50113013</v>
      </c>
      <c r="F601" s="429" t="s">
        <v>445</v>
      </c>
      <c r="G601" s="428" t="s">
        <v>450</v>
      </c>
      <c r="H601" s="428">
        <v>173750</v>
      </c>
      <c r="I601" s="428">
        <v>173750</v>
      </c>
      <c r="J601" s="428" t="s">
        <v>453</v>
      </c>
      <c r="K601" s="428" t="s">
        <v>447</v>
      </c>
      <c r="L601" s="431">
        <v>713.92</v>
      </c>
      <c r="M601" s="431">
        <v>12</v>
      </c>
      <c r="N601" s="432">
        <v>8567.0399999999991</v>
      </c>
    </row>
    <row r="602" spans="1:14" ht="14.45" customHeight="1" x14ac:dyDescent="0.2">
      <c r="A602" s="426" t="s">
        <v>576</v>
      </c>
      <c r="B602" s="427" t="s">
        <v>577</v>
      </c>
      <c r="C602" s="428" t="s">
        <v>582</v>
      </c>
      <c r="D602" s="429" t="s">
        <v>583</v>
      </c>
      <c r="E602" s="430">
        <v>50113013</v>
      </c>
      <c r="F602" s="429" t="s">
        <v>445</v>
      </c>
      <c r="G602" s="428" t="s">
        <v>450</v>
      </c>
      <c r="H602" s="428">
        <v>242332</v>
      </c>
      <c r="I602" s="428">
        <v>242332</v>
      </c>
      <c r="J602" s="428" t="s">
        <v>1372</v>
      </c>
      <c r="K602" s="428" t="s">
        <v>1373</v>
      </c>
      <c r="L602" s="431">
        <v>376.92</v>
      </c>
      <c r="M602" s="431">
        <v>3</v>
      </c>
      <c r="N602" s="432">
        <v>1130.76</v>
      </c>
    </row>
    <row r="603" spans="1:14" ht="14.45" customHeight="1" x14ac:dyDescent="0.2">
      <c r="A603" s="426" t="s">
        <v>576</v>
      </c>
      <c r="B603" s="427" t="s">
        <v>577</v>
      </c>
      <c r="C603" s="428" t="s">
        <v>582</v>
      </c>
      <c r="D603" s="429" t="s">
        <v>583</v>
      </c>
      <c r="E603" s="430">
        <v>50113013</v>
      </c>
      <c r="F603" s="429" t="s">
        <v>445</v>
      </c>
      <c r="G603" s="428" t="s">
        <v>235</v>
      </c>
      <c r="H603" s="428">
        <v>245255</v>
      </c>
      <c r="I603" s="428">
        <v>245255</v>
      </c>
      <c r="J603" s="428" t="s">
        <v>1372</v>
      </c>
      <c r="K603" s="428" t="s">
        <v>1374</v>
      </c>
      <c r="L603" s="431">
        <v>188.46143063535621</v>
      </c>
      <c r="M603" s="431">
        <v>1.6</v>
      </c>
      <c r="N603" s="432">
        <v>301.53828901656993</v>
      </c>
    </row>
    <row r="604" spans="1:14" ht="14.45" customHeight="1" x14ac:dyDescent="0.2">
      <c r="A604" s="426" t="s">
        <v>576</v>
      </c>
      <c r="B604" s="427" t="s">
        <v>577</v>
      </c>
      <c r="C604" s="428" t="s">
        <v>582</v>
      </c>
      <c r="D604" s="429" t="s">
        <v>583</v>
      </c>
      <c r="E604" s="430">
        <v>50113013</v>
      </c>
      <c r="F604" s="429" t="s">
        <v>445</v>
      </c>
      <c r="G604" s="428" t="s">
        <v>404</v>
      </c>
      <c r="H604" s="428">
        <v>155636</v>
      </c>
      <c r="I604" s="428">
        <v>55636</v>
      </c>
      <c r="J604" s="428" t="s">
        <v>1375</v>
      </c>
      <c r="K604" s="428" t="s">
        <v>1376</v>
      </c>
      <c r="L604" s="431">
        <v>52.61</v>
      </c>
      <c r="M604" s="431">
        <v>2</v>
      </c>
      <c r="N604" s="432">
        <v>105.22</v>
      </c>
    </row>
    <row r="605" spans="1:14" ht="14.45" customHeight="1" x14ac:dyDescent="0.2">
      <c r="A605" s="426" t="s">
        <v>576</v>
      </c>
      <c r="B605" s="427" t="s">
        <v>577</v>
      </c>
      <c r="C605" s="428" t="s">
        <v>582</v>
      </c>
      <c r="D605" s="429" t="s">
        <v>583</v>
      </c>
      <c r="E605" s="430">
        <v>50113013</v>
      </c>
      <c r="F605" s="429" t="s">
        <v>445</v>
      </c>
      <c r="G605" s="428" t="s">
        <v>404</v>
      </c>
      <c r="H605" s="428">
        <v>101076</v>
      </c>
      <c r="I605" s="428">
        <v>1076</v>
      </c>
      <c r="J605" s="428" t="s">
        <v>558</v>
      </c>
      <c r="K605" s="428" t="s">
        <v>559</v>
      </c>
      <c r="L605" s="431">
        <v>78.33</v>
      </c>
      <c r="M605" s="431">
        <v>2</v>
      </c>
      <c r="N605" s="432">
        <v>156.66</v>
      </c>
    </row>
    <row r="606" spans="1:14" ht="14.45" customHeight="1" x14ac:dyDescent="0.2">
      <c r="A606" s="426" t="s">
        <v>576</v>
      </c>
      <c r="B606" s="427" t="s">
        <v>577</v>
      </c>
      <c r="C606" s="428" t="s">
        <v>582</v>
      </c>
      <c r="D606" s="429" t="s">
        <v>583</v>
      </c>
      <c r="E606" s="430">
        <v>50113013</v>
      </c>
      <c r="F606" s="429" t="s">
        <v>445</v>
      </c>
      <c r="G606" s="428" t="s">
        <v>404</v>
      </c>
      <c r="H606" s="428">
        <v>145997</v>
      </c>
      <c r="I606" s="428">
        <v>45997</v>
      </c>
      <c r="J606" s="428" t="s">
        <v>1377</v>
      </c>
      <c r="K606" s="428" t="s">
        <v>1378</v>
      </c>
      <c r="L606" s="431">
        <v>138.9</v>
      </c>
      <c r="M606" s="431">
        <v>1</v>
      </c>
      <c r="N606" s="432">
        <v>138.9</v>
      </c>
    </row>
    <row r="607" spans="1:14" ht="14.45" customHeight="1" x14ac:dyDescent="0.2">
      <c r="A607" s="426" t="s">
        <v>576</v>
      </c>
      <c r="B607" s="427" t="s">
        <v>577</v>
      </c>
      <c r="C607" s="428" t="s">
        <v>582</v>
      </c>
      <c r="D607" s="429" t="s">
        <v>583</v>
      </c>
      <c r="E607" s="430">
        <v>50113013</v>
      </c>
      <c r="F607" s="429" t="s">
        <v>445</v>
      </c>
      <c r="G607" s="428" t="s">
        <v>404</v>
      </c>
      <c r="H607" s="428">
        <v>201970</v>
      </c>
      <c r="I607" s="428">
        <v>201970</v>
      </c>
      <c r="J607" s="428" t="s">
        <v>1379</v>
      </c>
      <c r="K607" s="428" t="s">
        <v>1380</v>
      </c>
      <c r="L607" s="431">
        <v>72.902727693931993</v>
      </c>
      <c r="M607" s="431">
        <v>11</v>
      </c>
      <c r="N607" s="432">
        <v>801.930004633252</v>
      </c>
    </row>
    <row r="608" spans="1:14" ht="14.45" customHeight="1" x14ac:dyDescent="0.2">
      <c r="A608" s="426" t="s">
        <v>576</v>
      </c>
      <c r="B608" s="427" t="s">
        <v>577</v>
      </c>
      <c r="C608" s="428" t="s">
        <v>582</v>
      </c>
      <c r="D608" s="429" t="s">
        <v>583</v>
      </c>
      <c r="E608" s="430">
        <v>50113013</v>
      </c>
      <c r="F608" s="429" t="s">
        <v>445</v>
      </c>
      <c r="G608" s="428" t="s">
        <v>404</v>
      </c>
      <c r="H608" s="428">
        <v>201974</v>
      </c>
      <c r="I608" s="428">
        <v>201974</v>
      </c>
      <c r="J608" s="428" t="s">
        <v>1381</v>
      </c>
      <c r="K608" s="428" t="s">
        <v>1382</v>
      </c>
      <c r="L608" s="431">
        <v>215.47</v>
      </c>
      <c r="M608" s="431">
        <v>6.8</v>
      </c>
      <c r="N608" s="432">
        <v>1465.1959999999999</v>
      </c>
    </row>
    <row r="609" spans="1:14" ht="14.45" customHeight="1" x14ac:dyDescent="0.2">
      <c r="A609" s="426" t="s">
        <v>576</v>
      </c>
      <c r="B609" s="427" t="s">
        <v>577</v>
      </c>
      <c r="C609" s="428" t="s">
        <v>582</v>
      </c>
      <c r="D609" s="429" t="s">
        <v>583</v>
      </c>
      <c r="E609" s="430">
        <v>50113013</v>
      </c>
      <c r="F609" s="429" t="s">
        <v>445</v>
      </c>
      <c r="G609" s="428" t="s">
        <v>404</v>
      </c>
      <c r="H609" s="428">
        <v>245197</v>
      </c>
      <c r="I609" s="428">
        <v>245197</v>
      </c>
      <c r="J609" s="428" t="s">
        <v>1383</v>
      </c>
      <c r="K609" s="428" t="s">
        <v>1384</v>
      </c>
      <c r="L609" s="431">
        <v>484.41999999999996</v>
      </c>
      <c r="M609" s="431">
        <v>4</v>
      </c>
      <c r="N609" s="432">
        <v>1937.6799999999998</v>
      </c>
    </row>
    <row r="610" spans="1:14" ht="14.45" customHeight="1" x14ac:dyDescent="0.2">
      <c r="A610" s="426" t="s">
        <v>576</v>
      </c>
      <c r="B610" s="427" t="s">
        <v>577</v>
      </c>
      <c r="C610" s="428" t="s">
        <v>582</v>
      </c>
      <c r="D610" s="429" t="s">
        <v>583</v>
      </c>
      <c r="E610" s="430">
        <v>50113013</v>
      </c>
      <c r="F610" s="429" t="s">
        <v>445</v>
      </c>
      <c r="G610" s="428" t="s">
        <v>235</v>
      </c>
      <c r="H610" s="428">
        <v>113453</v>
      </c>
      <c r="I610" s="428">
        <v>113453</v>
      </c>
      <c r="J610" s="428" t="s">
        <v>1385</v>
      </c>
      <c r="K610" s="428" t="s">
        <v>1386</v>
      </c>
      <c r="L610" s="431">
        <v>748</v>
      </c>
      <c r="M610" s="431">
        <v>13.5</v>
      </c>
      <c r="N610" s="432">
        <v>10098</v>
      </c>
    </row>
    <row r="611" spans="1:14" ht="14.45" customHeight="1" x14ac:dyDescent="0.2">
      <c r="A611" s="426" t="s">
        <v>576</v>
      </c>
      <c r="B611" s="427" t="s">
        <v>577</v>
      </c>
      <c r="C611" s="428" t="s">
        <v>582</v>
      </c>
      <c r="D611" s="429" t="s">
        <v>583</v>
      </c>
      <c r="E611" s="430">
        <v>50113013</v>
      </c>
      <c r="F611" s="429" t="s">
        <v>445</v>
      </c>
      <c r="G611" s="428" t="s">
        <v>450</v>
      </c>
      <c r="H611" s="428">
        <v>173857</v>
      </c>
      <c r="I611" s="428">
        <v>173857</v>
      </c>
      <c r="J611" s="428" t="s">
        <v>1387</v>
      </c>
      <c r="K611" s="428" t="s">
        <v>1388</v>
      </c>
      <c r="L611" s="431">
        <v>726</v>
      </c>
      <c r="M611" s="431">
        <v>5</v>
      </c>
      <c r="N611" s="432">
        <v>3630</v>
      </c>
    </row>
    <row r="612" spans="1:14" ht="14.45" customHeight="1" x14ac:dyDescent="0.2">
      <c r="A612" s="426" t="s">
        <v>576</v>
      </c>
      <c r="B612" s="427" t="s">
        <v>577</v>
      </c>
      <c r="C612" s="428" t="s">
        <v>582</v>
      </c>
      <c r="D612" s="429" t="s">
        <v>583</v>
      </c>
      <c r="E612" s="430">
        <v>50113013</v>
      </c>
      <c r="F612" s="429" t="s">
        <v>445</v>
      </c>
      <c r="G612" s="428" t="s">
        <v>404</v>
      </c>
      <c r="H612" s="428">
        <v>106264</v>
      </c>
      <c r="I612" s="428">
        <v>6264</v>
      </c>
      <c r="J612" s="428" t="s">
        <v>1389</v>
      </c>
      <c r="K612" s="428" t="s">
        <v>1390</v>
      </c>
      <c r="L612" s="431">
        <v>34.107096774193558</v>
      </c>
      <c r="M612" s="431">
        <v>31</v>
      </c>
      <c r="N612" s="432">
        <v>1057.3200000000004</v>
      </c>
    </row>
    <row r="613" spans="1:14" ht="14.45" customHeight="1" x14ac:dyDescent="0.2">
      <c r="A613" s="426" t="s">
        <v>576</v>
      </c>
      <c r="B613" s="427" t="s">
        <v>577</v>
      </c>
      <c r="C613" s="428" t="s">
        <v>582</v>
      </c>
      <c r="D613" s="429" t="s">
        <v>583</v>
      </c>
      <c r="E613" s="430">
        <v>50113013</v>
      </c>
      <c r="F613" s="429" t="s">
        <v>445</v>
      </c>
      <c r="G613" s="428" t="s">
        <v>450</v>
      </c>
      <c r="H613" s="428">
        <v>206563</v>
      </c>
      <c r="I613" s="428">
        <v>206563</v>
      </c>
      <c r="J613" s="428" t="s">
        <v>457</v>
      </c>
      <c r="K613" s="428" t="s">
        <v>458</v>
      </c>
      <c r="L613" s="431">
        <v>19.04</v>
      </c>
      <c r="M613" s="431">
        <v>20</v>
      </c>
      <c r="N613" s="432">
        <v>380.79999999999995</v>
      </c>
    </row>
    <row r="614" spans="1:14" ht="14.45" customHeight="1" x14ac:dyDescent="0.2">
      <c r="A614" s="426" t="s">
        <v>576</v>
      </c>
      <c r="B614" s="427" t="s">
        <v>577</v>
      </c>
      <c r="C614" s="428" t="s">
        <v>582</v>
      </c>
      <c r="D614" s="429" t="s">
        <v>583</v>
      </c>
      <c r="E614" s="430">
        <v>50113013</v>
      </c>
      <c r="F614" s="429" t="s">
        <v>445</v>
      </c>
      <c r="G614" s="428" t="s">
        <v>450</v>
      </c>
      <c r="H614" s="428">
        <v>126127</v>
      </c>
      <c r="I614" s="428">
        <v>26127</v>
      </c>
      <c r="J614" s="428" t="s">
        <v>459</v>
      </c>
      <c r="K614" s="428" t="s">
        <v>460</v>
      </c>
      <c r="L614" s="431">
        <v>2237.73</v>
      </c>
      <c r="M614" s="431">
        <v>14</v>
      </c>
      <c r="N614" s="432">
        <v>31328.219999999998</v>
      </c>
    </row>
    <row r="615" spans="1:14" ht="14.45" customHeight="1" x14ac:dyDescent="0.2">
      <c r="A615" s="426" t="s">
        <v>576</v>
      </c>
      <c r="B615" s="427" t="s">
        <v>577</v>
      </c>
      <c r="C615" s="428" t="s">
        <v>582</v>
      </c>
      <c r="D615" s="429" t="s">
        <v>583</v>
      </c>
      <c r="E615" s="430">
        <v>50113013</v>
      </c>
      <c r="F615" s="429" t="s">
        <v>445</v>
      </c>
      <c r="G615" s="428" t="s">
        <v>404</v>
      </c>
      <c r="H615" s="428">
        <v>117149</v>
      </c>
      <c r="I615" s="428">
        <v>17149</v>
      </c>
      <c r="J615" s="428" t="s">
        <v>1391</v>
      </c>
      <c r="K615" s="428" t="s">
        <v>1392</v>
      </c>
      <c r="L615" s="431">
        <v>157.41</v>
      </c>
      <c r="M615" s="431">
        <v>18</v>
      </c>
      <c r="N615" s="432">
        <v>2833.38</v>
      </c>
    </row>
    <row r="616" spans="1:14" ht="14.45" customHeight="1" x14ac:dyDescent="0.2">
      <c r="A616" s="426" t="s">
        <v>576</v>
      </c>
      <c r="B616" s="427" t="s">
        <v>577</v>
      </c>
      <c r="C616" s="428" t="s">
        <v>582</v>
      </c>
      <c r="D616" s="429" t="s">
        <v>583</v>
      </c>
      <c r="E616" s="430">
        <v>50113013</v>
      </c>
      <c r="F616" s="429" t="s">
        <v>445</v>
      </c>
      <c r="G616" s="428" t="s">
        <v>235</v>
      </c>
      <c r="H616" s="428">
        <v>116600</v>
      </c>
      <c r="I616" s="428">
        <v>16600</v>
      </c>
      <c r="J616" s="428" t="s">
        <v>1391</v>
      </c>
      <c r="K616" s="428" t="s">
        <v>1393</v>
      </c>
      <c r="L616" s="431">
        <v>35.589999999999996</v>
      </c>
      <c r="M616" s="431">
        <v>30.000000000000004</v>
      </c>
      <c r="N616" s="432">
        <v>1067.7</v>
      </c>
    </row>
    <row r="617" spans="1:14" ht="14.45" customHeight="1" x14ac:dyDescent="0.2">
      <c r="A617" s="426" t="s">
        <v>576</v>
      </c>
      <c r="B617" s="427" t="s">
        <v>577</v>
      </c>
      <c r="C617" s="428" t="s">
        <v>582</v>
      </c>
      <c r="D617" s="429" t="s">
        <v>583</v>
      </c>
      <c r="E617" s="430">
        <v>50113013</v>
      </c>
      <c r="F617" s="429" t="s">
        <v>445</v>
      </c>
      <c r="G617" s="428" t="s">
        <v>450</v>
      </c>
      <c r="H617" s="428">
        <v>166269</v>
      </c>
      <c r="I617" s="428">
        <v>166269</v>
      </c>
      <c r="J617" s="428" t="s">
        <v>1394</v>
      </c>
      <c r="K617" s="428" t="s">
        <v>1395</v>
      </c>
      <c r="L617" s="431">
        <v>52.88000000000001</v>
      </c>
      <c r="M617" s="431">
        <v>50</v>
      </c>
      <c r="N617" s="432">
        <v>2644.0000000000005</v>
      </c>
    </row>
    <row r="618" spans="1:14" ht="14.45" customHeight="1" x14ac:dyDescent="0.2">
      <c r="A618" s="426" t="s">
        <v>576</v>
      </c>
      <c r="B618" s="427" t="s">
        <v>577</v>
      </c>
      <c r="C618" s="428" t="s">
        <v>582</v>
      </c>
      <c r="D618" s="429" t="s">
        <v>583</v>
      </c>
      <c r="E618" s="430">
        <v>50113013</v>
      </c>
      <c r="F618" s="429" t="s">
        <v>445</v>
      </c>
      <c r="G618" s="428" t="s">
        <v>450</v>
      </c>
      <c r="H618" s="428">
        <v>166265</v>
      </c>
      <c r="I618" s="428">
        <v>166265</v>
      </c>
      <c r="J618" s="428" t="s">
        <v>461</v>
      </c>
      <c r="K618" s="428" t="s">
        <v>462</v>
      </c>
      <c r="L618" s="431">
        <v>33.389999999999993</v>
      </c>
      <c r="M618" s="431">
        <v>20</v>
      </c>
      <c r="N618" s="432">
        <v>667.79999999999984</v>
      </c>
    </row>
    <row r="619" spans="1:14" ht="14.45" customHeight="1" x14ac:dyDescent="0.2">
      <c r="A619" s="426" t="s">
        <v>576</v>
      </c>
      <c r="B619" s="427" t="s">
        <v>577</v>
      </c>
      <c r="C619" s="428" t="s">
        <v>582</v>
      </c>
      <c r="D619" s="429" t="s">
        <v>583</v>
      </c>
      <c r="E619" s="430">
        <v>50113013</v>
      </c>
      <c r="F619" s="429" t="s">
        <v>445</v>
      </c>
      <c r="G619" s="428" t="s">
        <v>450</v>
      </c>
      <c r="H619" s="428">
        <v>118523</v>
      </c>
      <c r="I619" s="428">
        <v>18523</v>
      </c>
      <c r="J619" s="428" t="s">
        <v>1396</v>
      </c>
      <c r="K619" s="428" t="s">
        <v>1397</v>
      </c>
      <c r="L619" s="431">
        <v>73.244999999999976</v>
      </c>
      <c r="M619" s="431">
        <v>4</v>
      </c>
      <c r="N619" s="432">
        <v>292.9799999999999</v>
      </c>
    </row>
    <row r="620" spans="1:14" ht="14.45" customHeight="1" x14ac:dyDescent="0.2">
      <c r="A620" s="426" t="s">
        <v>576</v>
      </c>
      <c r="B620" s="427" t="s">
        <v>577</v>
      </c>
      <c r="C620" s="428" t="s">
        <v>582</v>
      </c>
      <c r="D620" s="429" t="s">
        <v>583</v>
      </c>
      <c r="E620" s="430">
        <v>50113013</v>
      </c>
      <c r="F620" s="429" t="s">
        <v>445</v>
      </c>
      <c r="G620" s="428" t="s">
        <v>450</v>
      </c>
      <c r="H620" s="428">
        <v>118547</v>
      </c>
      <c r="I620" s="428">
        <v>18547</v>
      </c>
      <c r="J620" s="428" t="s">
        <v>1398</v>
      </c>
      <c r="K620" s="428" t="s">
        <v>1399</v>
      </c>
      <c r="L620" s="431">
        <v>141.33799999999999</v>
      </c>
      <c r="M620" s="431">
        <v>5</v>
      </c>
      <c r="N620" s="432">
        <v>706.68999999999994</v>
      </c>
    </row>
    <row r="621" spans="1:14" ht="14.45" customHeight="1" x14ac:dyDescent="0.2">
      <c r="A621" s="426" t="s">
        <v>576</v>
      </c>
      <c r="B621" s="427" t="s">
        <v>577</v>
      </c>
      <c r="C621" s="428" t="s">
        <v>582</v>
      </c>
      <c r="D621" s="429" t="s">
        <v>583</v>
      </c>
      <c r="E621" s="430">
        <v>50113014</v>
      </c>
      <c r="F621" s="429" t="s">
        <v>504</v>
      </c>
      <c r="G621" s="428" t="s">
        <v>404</v>
      </c>
      <c r="H621" s="428">
        <v>186397</v>
      </c>
      <c r="I621" s="428">
        <v>86397</v>
      </c>
      <c r="J621" s="428" t="s">
        <v>1400</v>
      </c>
      <c r="K621" s="428" t="s">
        <v>1401</v>
      </c>
      <c r="L621" s="431">
        <v>72.159999999999982</v>
      </c>
      <c r="M621" s="431">
        <v>1</v>
      </c>
      <c r="N621" s="432">
        <v>72.159999999999982</v>
      </c>
    </row>
    <row r="622" spans="1:14" ht="14.45" customHeight="1" x14ac:dyDescent="0.2">
      <c r="A622" s="426" t="s">
        <v>576</v>
      </c>
      <c r="B622" s="427" t="s">
        <v>577</v>
      </c>
      <c r="C622" s="428" t="s">
        <v>582</v>
      </c>
      <c r="D622" s="429" t="s">
        <v>583</v>
      </c>
      <c r="E622" s="430">
        <v>50113014</v>
      </c>
      <c r="F622" s="429" t="s">
        <v>504</v>
      </c>
      <c r="G622" s="428" t="s">
        <v>450</v>
      </c>
      <c r="H622" s="428">
        <v>164407</v>
      </c>
      <c r="I622" s="428">
        <v>164407</v>
      </c>
      <c r="J622" s="428" t="s">
        <v>1402</v>
      </c>
      <c r="K622" s="428" t="s">
        <v>1403</v>
      </c>
      <c r="L622" s="431">
        <v>638</v>
      </c>
      <c r="M622" s="431">
        <v>1</v>
      </c>
      <c r="N622" s="432">
        <v>638</v>
      </c>
    </row>
    <row r="623" spans="1:14" ht="14.45" customHeight="1" x14ac:dyDescent="0.2">
      <c r="A623" s="426" t="s">
        <v>576</v>
      </c>
      <c r="B623" s="427" t="s">
        <v>577</v>
      </c>
      <c r="C623" s="428" t="s">
        <v>1404</v>
      </c>
      <c r="D623" s="429" t="s">
        <v>1405</v>
      </c>
      <c r="E623" s="430">
        <v>50113001</v>
      </c>
      <c r="F623" s="429" t="s">
        <v>403</v>
      </c>
      <c r="G623" s="428" t="s">
        <v>404</v>
      </c>
      <c r="H623" s="428">
        <v>249431</v>
      </c>
      <c r="I623" s="428">
        <v>249431</v>
      </c>
      <c r="J623" s="428" t="s">
        <v>524</v>
      </c>
      <c r="K623" s="428" t="s">
        <v>525</v>
      </c>
      <c r="L623" s="431">
        <v>132.96</v>
      </c>
      <c r="M623" s="431">
        <v>1</v>
      </c>
      <c r="N623" s="432">
        <v>132.96</v>
      </c>
    </row>
    <row r="624" spans="1:14" ht="14.45" customHeight="1" x14ac:dyDescent="0.2">
      <c r="A624" s="426" t="s">
        <v>576</v>
      </c>
      <c r="B624" s="427" t="s">
        <v>577</v>
      </c>
      <c r="C624" s="428" t="s">
        <v>1404</v>
      </c>
      <c r="D624" s="429" t="s">
        <v>1405</v>
      </c>
      <c r="E624" s="430">
        <v>50113001</v>
      </c>
      <c r="F624" s="429" t="s">
        <v>403</v>
      </c>
      <c r="G624" s="428" t="s">
        <v>404</v>
      </c>
      <c r="H624" s="428">
        <v>990585</v>
      </c>
      <c r="I624" s="428">
        <v>0</v>
      </c>
      <c r="J624" s="428" t="s">
        <v>467</v>
      </c>
      <c r="K624" s="428" t="s">
        <v>235</v>
      </c>
      <c r="L624" s="431">
        <v>52.95</v>
      </c>
      <c r="M624" s="431">
        <v>1</v>
      </c>
      <c r="N624" s="432">
        <v>52.95</v>
      </c>
    </row>
    <row r="625" spans="1:14" ht="14.45" customHeight="1" x14ac:dyDescent="0.2">
      <c r="A625" s="426" t="s">
        <v>576</v>
      </c>
      <c r="B625" s="427" t="s">
        <v>577</v>
      </c>
      <c r="C625" s="428" t="s">
        <v>1404</v>
      </c>
      <c r="D625" s="429" t="s">
        <v>1405</v>
      </c>
      <c r="E625" s="430">
        <v>50113001</v>
      </c>
      <c r="F625" s="429" t="s">
        <v>403</v>
      </c>
      <c r="G625" s="428" t="s">
        <v>404</v>
      </c>
      <c r="H625" s="428">
        <v>930444</v>
      </c>
      <c r="I625" s="428">
        <v>0</v>
      </c>
      <c r="J625" s="428" t="s">
        <v>1406</v>
      </c>
      <c r="K625" s="428" t="s">
        <v>235</v>
      </c>
      <c r="L625" s="431">
        <v>51.749976000011124</v>
      </c>
      <c r="M625" s="431">
        <v>2</v>
      </c>
      <c r="N625" s="432">
        <v>103.49995200002225</v>
      </c>
    </row>
    <row r="626" spans="1:14" ht="14.45" customHeight="1" x14ac:dyDescent="0.2">
      <c r="A626" s="426" t="s">
        <v>576</v>
      </c>
      <c r="B626" s="427" t="s">
        <v>577</v>
      </c>
      <c r="C626" s="428" t="s">
        <v>1404</v>
      </c>
      <c r="D626" s="429" t="s">
        <v>1405</v>
      </c>
      <c r="E626" s="430">
        <v>50113001</v>
      </c>
      <c r="F626" s="429" t="s">
        <v>403</v>
      </c>
      <c r="G626" s="428" t="s">
        <v>404</v>
      </c>
      <c r="H626" s="428">
        <v>102684</v>
      </c>
      <c r="I626" s="428">
        <v>2684</v>
      </c>
      <c r="J626" s="428" t="s">
        <v>545</v>
      </c>
      <c r="K626" s="428" t="s">
        <v>1011</v>
      </c>
      <c r="L626" s="431">
        <v>133.61000000000001</v>
      </c>
      <c r="M626" s="431">
        <v>1</v>
      </c>
      <c r="N626" s="432">
        <v>133.61000000000001</v>
      </c>
    </row>
    <row r="627" spans="1:14" ht="14.45" customHeight="1" x14ac:dyDescent="0.2">
      <c r="A627" s="426" t="s">
        <v>576</v>
      </c>
      <c r="B627" s="427" t="s">
        <v>577</v>
      </c>
      <c r="C627" s="428" t="s">
        <v>1404</v>
      </c>
      <c r="D627" s="429" t="s">
        <v>1405</v>
      </c>
      <c r="E627" s="430">
        <v>50113001</v>
      </c>
      <c r="F627" s="429" t="s">
        <v>403</v>
      </c>
      <c r="G627" s="428" t="s">
        <v>450</v>
      </c>
      <c r="H627" s="428">
        <v>239964</v>
      </c>
      <c r="I627" s="428">
        <v>239964</v>
      </c>
      <c r="J627" s="428" t="s">
        <v>1019</v>
      </c>
      <c r="K627" s="428" t="s">
        <v>1020</v>
      </c>
      <c r="L627" s="431">
        <v>100.91000000000001</v>
      </c>
      <c r="M627" s="431">
        <v>2</v>
      </c>
      <c r="N627" s="432">
        <v>201.82000000000002</v>
      </c>
    </row>
    <row r="628" spans="1:14" ht="14.45" customHeight="1" x14ac:dyDescent="0.2">
      <c r="A628" s="426" t="s">
        <v>576</v>
      </c>
      <c r="B628" s="427" t="s">
        <v>577</v>
      </c>
      <c r="C628" s="428" t="s">
        <v>1407</v>
      </c>
      <c r="D628" s="429" t="s">
        <v>1408</v>
      </c>
      <c r="E628" s="430">
        <v>50113001</v>
      </c>
      <c r="F628" s="429" t="s">
        <v>403</v>
      </c>
      <c r="G628" s="428" t="s">
        <v>404</v>
      </c>
      <c r="H628" s="428">
        <v>196886</v>
      </c>
      <c r="I628" s="428">
        <v>96886</v>
      </c>
      <c r="J628" s="428" t="s">
        <v>1409</v>
      </c>
      <c r="K628" s="428" t="s">
        <v>1410</v>
      </c>
      <c r="L628" s="431">
        <v>50.16</v>
      </c>
      <c r="M628" s="431">
        <v>4</v>
      </c>
      <c r="N628" s="432">
        <v>200.64</v>
      </c>
    </row>
    <row r="629" spans="1:14" ht="14.45" customHeight="1" x14ac:dyDescent="0.2">
      <c r="A629" s="426" t="s">
        <v>576</v>
      </c>
      <c r="B629" s="427" t="s">
        <v>577</v>
      </c>
      <c r="C629" s="428" t="s">
        <v>1407</v>
      </c>
      <c r="D629" s="429" t="s">
        <v>1408</v>
      </c>
      <c r="E629" s="430">
        <v>50113001</v>
      </c>
      <c r="F629" s="429" t="s">
        <v>403</v>
      </c>
      <c r="G629" s="428" t="s">
        <v>235</v>
      </c>
      <c r="H629" s="428">
        <v>128162</v>
      </c>
      <c r="I629" s="428">
        <v>28162</v>
      </c>
      <c r="J629" s="428" t="s">
        <v>1411</v>
      </c>
      <c r="K629" s="428" t="s">
        <v>1412</v>
      </c>
      <c r="L629" s="431">
        <v>1051.6099999999999</v>
      </c>
      <c r="M629" s="431">
        <v>1</v>
      </c>
      <c r="N629" s="432">
        <v>1051.6099999999999</v>
      </c>
    </row>
    <row r="630" spans="1:14" ht="14.45" customHeight="1" x14ac:dyDescent="0.2">
      <c r="A630" s="426" t="s">
        <v>576</v>
      </c>
      <c r="B630" s="427" t="s">
        <v>577</v>
      </c>
      <c r="C630" s="428" t="s">
        <v>1407</v>
      </c>
      <c r="D630" s="429" t="s">
        <v>1408</v>
      </c>
      <c r="E630" s="430">
        <v>50113001</v>
      </c>
      <c r="F630" s="429" t="s">
        <v>403</v>
      </c>
      <c r="G630" s="428" t="s">
        <v>404</v>
      </c>
      <c r="H630" s="428">
        <v>846758</v>
      </c>
      <c r="I630" s="428">
        <v>103387</v>
      </c>
      <c r="J630" s="428" t="s">
        <v>584</v>
      </c>
      <c r="K630" s="428" t="s">
        <v>585</v>
      </c>
      <c r="L630" s="431">
        <v>81.223125450456848</v>
      </c>
      <c r="M630" s="431">
        <v>16</v>
      </c>
      <c r="N630" s="432">
        <v>1299.5700072073096</v>
      </c>
    </row>
    <row r="631" spans="1:14" ht="14.45" customHeight="1" x14ac:dyDescent="0.2">
      <c r="A631" s="426" t="s">
        <v>576</v>
      </c>
      <c r="B631" s="427" t="s">
        <v>577</v>
      </c>
      <c r="C631" s="428" t="s">
        <v>1407</v>
      </c>
      <c r="D631" s="429" t="s">
        <v>1408</v>
      </c>
      <c r="E631" s="430">
        <v>50113001</v>
      </c>
      <c r="F631" s="429" t="s">
        <v>403</v>
      </c>
      <c r="G631" s="428" t="s">
        <v>404</v>
      </c>
      <c r="H631" s="428">
        <v>243462</v>
      </c>
      <c r="I631" s="428">
        <v>243462</v>
      </c>
      <c r="J631" s="428" t="s">
        <v>1413</v>
      </c>
      <c r="K631" s="428" t="s">
        <v>1414</v>
      </c>
      <c r="L631" s="431">
        <v>48.593333333333334</v>
      </c>
      <c r="M631" s="431">
        <v>9</v>
      </c>
      <c r="N631" s="432">
        <v>437.34000000000003</v>
      </c>
    </row>
    <row r="632" spans="1:14" ht="14.45" customHeight="1" x14ac:dyDescent="0.2">
      <c r="A632" s="426" t="s">
        <v>576</v>
      </c>
      <c r="B632" s="427" t="s">
        <v>577</v>
      </c>
      <c r="C632" s="428" t="s">
        <v>1407</v>
      </c>
      <c r="D632" s="429" t="s">
        <v>1408</v>
      </c>
      <c r="E632" s="430">
        <v>50113001</v>
      </c>
      <c r="F632" s="429" t="s">
        <v>403</v>
      </c>
      <c r="G632" s="428" t="s">
        <v>404</v>
      </c>
      <c r="H632" s="428">
        <v>100362</v>
      </c>
      <c r="I632" s="428">
        <v>362</v>
      </c>
      <c r="J632" s="428" t="s">
        <v>515</v>
      </c>
      <c r="K632" s="428" t="s">
        <v>516</v>
      </c>
      <c r="L632" s="431">
        <v>72.844000466548081</v>
      </c>
      <c r="M632" s="431">
        <v>30</v>
      </c>
      <c r="N632" s="432">
        <v>2185.3200139964424</v>
      </c>
    </row>
    <row r="633" spans="1:14" ht="14.45" customHeight="1" x14ac:dyDescent="0.2">
      <c r="A633" s="426" t="s">
        <v>576</v>
      </c>
      <c r="B633" s="427" t="s">
        <v>577</v>
      </c>
      <c r="C633" s="428" t="s">
        <v>1407</v>
      </c>
      <c r="D633" s="429" t="s">
        <v>1408</v>
      </c>
      <c r="E633" s="430">
        <v>50113001</v>
      </c>
      <c r="F633" s="429" t="s">
        <v>403</v>
      </c>
      <c r="G633" s="428" t="s">
        <v>404</v>
      </c>
      <c r="H633" s="428">
        <v>153200</v>
      </c>
      <c r="I633" s="428">
        <v>53200</v>
      </c>
      <c r="J633" s="428" t="s">
        <v>1415</v>
      </c>
      <c r="K633" s="428" t="s">
        <v>1416</v>
      </c>
      <c r="L633" s="431">
        <v>52.51439024390244</v>
      </c>
      <c r="M633" s="431">
        <v>41</v>
      </c>
      <c r="N633" s="432">
        <v>2153.09</v>
      </c>
    </row>
    <row r="634" spans="1:14" ht="14.45" customHeight="1" x14ac:dyDescent="0.2">
      <c r="A634" s="426" t="s">
        <v>576</v>
      </c>
      <c r="B634" s="427" t="s">
        <v>577</v>
      </c>
      <c r="C634" s="428" t="s">
        <v>1407</v>
      </c>
      <c r="D634" s="429" t="s">
        <v>1408</v>
      </c>
      <c r="E634" s="430">
        <v>50113001</v>
      </c>
      <c r="F634" s="429" t="s">
        <v>403</v>
      </c>
      <c r="G634" s="428" t="s">
        <v>450</v>
      </c>
      <c r="H634" s="428">
        <v>115379</v>
      </c>
      <c r="I634" s="428">
        <v>15379</v>
      </c>
      <c r="J634" s="428" t="s">
        <v>594</v>
      </c>
      <c r="K634" s="428" t="s">
        <v>596</v>
      </c>
      <c r="L634" s="431">
        <v>54.19</v>
      </c>
      <c r="M634" s="431">
        <v>2</v>
      </c>
      <c r="N634" s="432">
        <v>108.38</v>
      </c>
    </row>
    <row r="635" spans="1:14" ht="14.45" customHeight="1" x14ac:dyDescent="0.2">
      <c r="A635" s="426" t="s">
        <v>576</v>
      </c>
      <c r="B635" s="427" t="s">
        <v>577</v>
      </c>
      <c r="C635" s="428" t="s">
        <v>1407</v>
      </c>
      <c r="D635" s="429" t="s">
        <v>1408</v>
      </c>
      <c r="E635" s="430">
        <v>50113001</v>
      </c>
      <c r="F635" s="429" t="s">
        <v>403</v>
      </c>
      <c r="G635" s="428" t="s">
        <v>404</v>
      </c>
      <c r="H635" s="428">
        <v>201384</v>
      </c>
      <c r="I635" s="428">
        <v>201384</v>
      </c>
      <c r="J635" s="428" t="s">
        <v>599</v>
      </c>
      <c r="K635" s="428" t="s">
        <v>600</v>
      </c>
      <c r="L635" s="431">
        <v>1176.6000000000001</v>
      </c>
      <c r="M635" s="431">
        <v>3</v>
      </c>
      <c r="N635" s="432">
        <v>3529.8</v>
      </c>
    </row>
    <row r="636" spans="1:14" ht="14.45" customHeight="1" x14ac:dyDescent="0.2">
      <c r="A636" s="426" t="s">
        <v>576</v>
      </c>
      <c r="B636" s="427" t="s">
        <v>577</v>
      </c>
      <c r="C636" s="428" t="s">
        <v>1407</v>
      </c>
      <c r="D636" s="429" t="s">
        <v>1408</v>
      </c>
      <c r="E636" s="430">
        <v>50113001</v>
      </c>
      <c r="F636" s="429" t="s">
        <v>403</v>
      </c>
      <c r="G636" s="428" t="s">
        <v>404</v>
      </c>
      <c r="H636" s="428">
        <v>176954</v>
      </c>
      <c r="I636" s="428">
        <v>176954</v>
      </c>
      <c r="J636" s="428" t="s">
        <v>1417</v>
      </c>
      <c r="K636" s="428" t="s">
        <v>1418</v>
      </c>
      <c r="L636" s="431">
        <v>94.848888888888894</v>
      </c>
      <c r="M636" s="431">
        <v>9</v>
      </c>
      <c r="N636" s="432">
        <v>853.64</v>
      </c>
    </row>
    <row r="637" spans="1:14" ht="14.45" customHeight="1" x14ac:dyDescent="0.2">
      <c r="A637" s="426" t="s">
        <v>576</v>
      </c>
      <c r="B637" s="427" t="s">
        <v>577</v>
      </c>
      <c r="C637" s="428" t="s">
        <v>1407</v>
      </c>
      <c r="D637" s="429" t="s">
        <v>1408</v>
      </c>
      <c r="E637" s="430">
        <v>50113001</v>
      </c>
      <c r="F637" s="429" t="s">
        <v>403</v>
      </c>
      <c r="G637" s="428" t="s">
        <v>404</v>
      </c>
      <c r="H637" s="428">
        <v>167547</v>
      </c>
      <c r="I637" s="428">
        <v>67547</v>
      </c>
      <c r="J637" s="428" t="s">
        <v>601</v>
      </c>
      <c r="K637" s="428" t="s">
        <v>602</v>
      </c>
      <c r="L637" s="431">
        <v>48.673333137776005</v>
      </c>
      <c r="M637" s="431">
        <v>27</v>
      </c>
      <c r="N637" s="432">
        <v>1314.1799947199522</v>
      </c>
    </row>
    <row r="638" spans="1:14" ht="14.45" customHeight="1" x14ac:dyDescent="0.2">
      <c r="A638" s="426" t="s">
        <v>576</v>
      </c>
      <c r="B638" s="427" t="s">
        <v>577</v>
      </c>
      <c r="C638" s="428" t="s">
        <v>1407</v>
      </c>
      <c r="D638" s="429" t="s">
        <v>1408</v>
      </c>
      <c r="E638" s="430">
        <v>50113001</v>
      </c>
      <c r="F638" s="429" t="s">
        <v>403</v>
      </c>
      <c r="G638" s="428" t="s">
        <v>404</v>
      </c>
      <c r="H638" s="428">
        <v>194916</v>
      </c>
      <c r="I638" s="428">
        <v>94916</v>
      </c>
      <c r="J638" s="428" t="s">
        <v>610</v>
      </c>
      <c r="K638" s="428" t="s">
        <v>611</v>
      </c>
      <c r="L638" s="431">
        <v>84.315592105263136</v>
      </c>
      <c r="M638" s="431">
        <v>152</v>
      </c>
      <c r="N638" s="432">
        <v>12815.969999999996</v>
      </c>
    </row>
    <row r="639" spans="1:14" ht="14.45" customHeight="1" x14ac:dyDescent="0.2">
      <c r="A639" s="426" t="s">
        <v>576</v>
      </c>
      <c r="B639" s="427" t="s">
        <v>577</v>
      </c>
      <c r="C639" s="428" t="s">
        <v>1407</v>
      </c>
      <c r="D639" s="429" t="s">
        <v>1408</v>
      </c>
      <c r="E639" s="430">
        <v>50113001</v>
      </c>
      <c r="F639" s="429" t="s">
        <v>403</v>
      </c>
      <c r="G639" s="428" t="s">
        <v>404</v>
      </c>
      <c r="H639" s="428">
        <v>223855</v>
      </c>
      <c r="I639" s="428">
        <v>223855</v>
      </c>
      <c r="J639" s="428" t="s">
        <v>615</v>
      </c>
      <c r="K639" s="428" t="s">
        <v>616</v>
      </c>
      <c r="L639" s="431">
        <v>147.92537313432837</v>
      </c>
      <c r="M639" s="431">
        <v>201</v>
      </c>
      <c r="N639" s="432">
        <v>29733</v>
      </c>
    </row>
    <row r="640" spans="1:14" ht="14.45" customHeight="1" x14ac:dyDescent="0.2">
      <c r="A640" s="426" t="s">
        <v>576</v>
      </c>
      <c r="B640" s="427" t="s">
        <v>577</v>
      </c>
      <c r="C640" s="428" t="s">
        <v>1407</v>
      </c>
      <c r="D640" s="429" t="s">
        <v>1408</v>
      </c>
      <c r="E640" s="430">
        <v>50113001</v>
      </c>
      <c r="F640" s="429" t="s">
        <v>403</v>
      </c>
      <c r="G640" s="428" t="s">
        <v>404</v>
      </c>
      <c r="H640" s="428">
        <v>246096</v>
      </c>
      <c r="I640" s="428">
        <v>246096</v>
      </c>
      <c r="J640" s="428" t="s">
        <v>617</v>
      </c>
      <c r="K640" s="428" t="s">
        <v>447</v>
      </c>
      <c r="L640" s="431">
        <v>322.3</v>
      </c>
      <c r="M640" s="431">
        <v>15</v>
      </c>
      <c r="N640" s="432">
        <v>4834.5</v>
      </c>
    </row>
    <row r="641" spans="1:14" ht="14.45" customHeight="1" x14ac:dyDescent="0.2">
      <c r="A641" s="426" t="s">
        <v>576</v>
      </c>
      <c r="B641" s="427" t="s">
        <v>577</v>
      </c>
      <c r="C641" s="428" t="s">
        <v>1407</v>
      </c>
      <c r="D641" s="429" t="s">
        <v>1408</v>
      </c>
      <c r="E641" s="430">
        <v>50113001</v>
      </c>
      <c r="F641" s="429" t="s">
        <v>403</v>
      </c>
      <c r="G641" s="428" t="s">
        <v>404</v>
      </c>
      <c r="H641" s="428">
        <v>235897</v>
      </c>
      <c r="I641" s="428">
        <v>235897</v>
      </c>
      <c r="J641" s="428" t="s">
        <v>620</v>
      </c>
      <c r="K641" s="428" t="s">
        <v>622</v>
      </c>
      <c r="L641" s="431">
        <v>72.502499378215603</v>
      </c>
      <c r="M641" s="431">
        <v>24</v>
      </c>
      <c r="N641" s="432">
        <v>1740.0599850771746</v>
      </c>
    </row>
    <row r="642" spans="1:14" ht="14.45" customHeight="1" x14ac:dyDescent="0.2">
      <c r="A642" s="426" t="s">
        <v>576</v>
      </c>
      <c r="B642" s="427" t="s">
        <v>577</v>
      </c>
      <c r="C642" s="428" t="s">
        <v>1407</v>
      </c>
      <c r="D642" s="429" t="s">
        <v>1408</v>
      </c>
      <c r="E642" s="430">
        <v>50113001</v>
      </c>
      <c r="F642" s="429" t="s">
        <v>403</v>
      </c>
      <c r="G642" s="428" t="s">
        <v>404</v>
      </c>
      <c r="H642" s="428">
        <v>196610</v>
      </c>
      <c r="I642" s="428">
        <v>96610</v>
      </c>
      <c r="J642" s="428" t="s">
        <v>625</v>
      </c>
      <c r="K642" s="428" t="s">
        <v>626</v>
      </c>
      <c r="L642" s="431">
        <v>69.314285714285717</v>
      </c>
      <c r="M642" s="431">
        <v>7</v>
      </c>
      <c r="N642" s="432">
        <v>485.20000000000005</v>
      </c>
    </row>
    <row r="643" spans="1:14" ht="14.45" customHeight="1" x14ac:dyDescent="0.2">
      <c r="A643" s="426" t="s">
        <v>576</v>
      </c>
      <c r="B643" s="427" t="s">
        <v>577</v>
      </c>
      <c r="C643" s="428" t="s">
        <v>1407</v>
      </c>
      <c r="D643" s="429" t="s">
        <v>1408</v>
      </c>
      <c r="E643" s="430">
        <v>50113001</v>
      </c>
      <c r="F643" s="429" t="s">
        <v>403</v>
      </c>
      <c r="G643" s="428" t="s">
        <v>404</v>
      </c>
      <c r="H643" s="428">
        <v>173312</v>
      </c>
      <c r="I643" s="428">
        <v>173312</v>
      </c>
      <c r="J643" s="428" t="s">
        <v>415</v>
      </c>
      <c r="K643" s="428" t="s">
        <v>1419</v>
      </c>
      <c r="L643" s="431">
        <v>218.79000000000008</v>
      </c>
      <c r="M643" s="431">
        <v>62.000000000000007</v>
      </c>
      <c r="N643" s="432">
        <v>13564.980000000007</v>
      </c>
    </row>
    <row r="644" spans="1:14" ht="14.45" customHeight="1" x14ac:dyDescent="0.2">
      <c r="A644" s="426" t="s">
        <v>576</v>
      </c>
      <c r="B644" s="427" t="s">
        <v>577</v>
      </c>
      <c r="C644" s="428" t="s">
        <v>1407</v>
      </c>
      <c r="D644" s="429" t="s">
        <v>1408</v>
      </c>
      <c r="E644" s="430">
        <v>50113001</v>
      </c>
      <c r="F644" s="429" t="s">
        <v>403</v>
      </c>
      <c r="G644" s="428" t="s">
        <v>404</v>
      </c>
      <c r="H644" s="428">
        <v>173314</v>
      </c>
      <c r="I644" s="428">
        <v>173314</v>
      </c>
      <c r="J644" s="428" t="s">
        <v>415</v>
      </c>
      <c r="K644" s="428" t="s">
        <v>416</v>
      </c>
      <c r="L644" s="431">
        <v>207.56999999999988</v>
      </c>
      <c r="M644" s="431">
        <v>104</v>
      </c>
      <c r="N644" s="432">
        <v>21587.279999999988</v>
      </c>
    </row>
    <row r="645" spans="1:14" ht="14.45" customHeight="1" x14ac:dyDescent="0.2">
      <c r="A645" s="426" t="s">
        <v>576</v>
      </c>
      <c r="B645" s="427" t="s">
        <v>577</v>
      </c>
      <c r="C645" s="428" t="s">
        <v>1407</v>
      </c>
      <c r="D645" s="429" t="s">
        <v>1408</v>
      </c>
      <c r="E645" s="430">
        <v>50113001</v>
      </c>
      <c r="F645" s="429" t="s">
        <v>403</v>
      </c>
      <c r="G645" s="428" t="s">
        <v>404</v>
      </c>
      <c r="H645" s="428">
        <v>10561</v>
      </c>
      <c r="I645" s="428">
        <v>10561</v>
      </c>
      <c r="J645" s="428" t="s">
        <v>1420</v>
      </c>
      <c r="K645" s="428" t="s">
        <v>1421</v>
      </c>
      <c r="L645" s="431">
        <v>319.77999999999997</v>
      </c>
      <c r="M645" s="431">
        <v>4</v>
      </c>
      <c r="N645" s="432">
        <v>1279.1199999999999</v>
      </c>
    </row>
    <row r="646" spans="1:14" ht="14.45" customHeight="1" x14ac:dyDescent="0.2">
      <c r="A646" s="426" t="s">
        <v>576</v>
      </c>
      <c r="B646" s="427" t="s">
        <v>577</v>
      </c>
      <c r="C646" s="428" t="s">
        <v>1407</v>
      </c>
      <c r="D646" s="429" t="s">
        <v>1408</v>
      </c>
      <c r="E646" s="430">
        <v>50113001</v>
      </c>
      <c r="F646" s="429" t="s">
        <v>403</v>
      </c>
      <c r="G646" s="428" t="s">
        <v>404</v>
      </c>
      <c r="H646" s="428">
        <v>173316</v>
      </c>
      <c r="I646" s="428">
        <v>173316</v>
      </c>
      <c r="J646" s="428" t="s">
        <v>627</v>
      </c>
      <c r="K646" s="428" t="s">
        <v>628</v>
      </c>
      <c r="L646" s="431">
        <v>503.69004128884444</v>
      </c>
      <c r="M646" s="431">
        <v>108</v>
      </c>
      <c r="N646" s="432">
        <v>54398.5244591952</v>
      </c>
    </row>
    <row r="647" spans="1:14" ht="14.45" customHeight="1" x14ac:dyDescent="0.2">
      <c r="A647" s="426" t="s">
        <v>576</v>
      </c>
      <c r="B647" s="427" t="s">
        <v>577</v>
      </c>
      <c r="C647" s="428" t="s">
        <v>1407</v>
      </c>
      <c r="D647" s="429" t="s">
        <v>1408</v>
      </c>
      <c r="E647" s="430">
        <v>50113001</v>
      </c>
      <c r="F647" s="429" t="s">
        <v>403</v>
      </c>
      <c r="G647" s="428" t="s">
        <v>404</v>
      </c>
      <c r="H647" s="428">
        <v>173321</v>
      </c>
      <c r="I647" s="428">
        <v>173321</v>
      </c>
      <c r="J647" s="428" t="s">
        <v>1422</v>
      </c>
      <c r="K647" s="428" t="s">
        <v>1423</v>
      </c>
      <c r="L647" s="431">
        <v>605.43999999999994</v>
      </c>
      <c r="M647" s="431">
        <v>7</v>
      </c>
      <c r="N647" s="432">
        <v>4238.08</v>
      </c>
    </row>
    <row r="648" spans="1:14" ht="14.45" customHeight="1" x14ac:dyDescent="0.2">
      <c r="A648" s="426" t="s">
        <v>576</v>
      </c>
      <c r="B648" s="427" t="s">
        <v>577</v>
      </c>
      <c r="C648" s="428" t="s">
        <v>1407</v>
      </c>
      <c r="D648" s="429" t="s">
        <v>1408</v>
      </c>
      <c r="E648" s="430">
        <v>50113001</v>
      </c>
      <c r="F648" s="429" t="s">
        <v>403</v>
      </c>
      <c r="G648" s="428" t="s">
        <v>404</v>
      </c>
      <c r="H648" s="428">
        <v>169595</v>
      </c>
      <c r="I648" s="428">
        <v>69595</v>
      </c>
      <c r="J648" s="428" t="s">
        <v>1424</v>
      </c>
      <c r="K648" s="428" t="s">
        <v>1425</v>
      </c>
      <c r="L648" s="431">
        <v>612.61</v>
      </c>
      <c r="M648" s="431">
        <v>22</v>
      </c>
      <c r="N648" s="432">
        <v>13477.42</v>
      </c>
    </row>
    <row r="649" spans="1:14" ht="14.45" customHeight="1" x14ac:dyDescent="0.2">
      <c r="A649" s="426" t="s">
        <v>576</v>
      </c>
      <c r="B649" s="427" t="s">
        <v>577</v>
      </c>
      <c r="C649" s="428" t="s">
        <v>1407</v>
      </c>
      <c r="D649" s="429" t="s">
        <v>1408</v>
      </c>
      <c r="E649" s="430">
        <v>50113001</v>
      </c>
      <c r="F649" s="429" t="s">
        <v>403</v>
      </c>
      <c r="G649" s="428" t="s">
        <v>404</v>
      </c>
      <c r="H649" s="428">
        <v>173322</v>
      </c>
      <c r="I649" s="428">
        <v>173322</v>
      </c>
      <c r="J649" s="428" t="s">
        <v>1426</v>
      </c>
      <c r="K649" s="428" t="s">
        <v>1427</v>
      </c>
      <c r="L649" s="431">
        <v>803.6600000000002</v>
      </c>
      <c r="M649" s="431">
        <v>1</v>
      </c>
      <c r="N649" s="432">
        <v>803.6600000000002</v>
      </c>
    </row>
    <row r="650" spans="1:14" ht="14.45" customHeight="1" x14ac:dyDescent="0.2">
      <c r="A650" s="426" t="s">
        <v>576</v>
      </c>
      <c r="B650" s="427" t="s">
        <v>577</v>
      </c>
      <c r="C650" s="428" t="s">
        <v>1407</v>
      </c>
      <c r="D650" s="429" t="s">
        <v>1408</v>
      </c>
      <c r="E650" s="430">
        <v>50113001</v>
      </c>
      <c r="F650" s="429" t="s">
        <v>403</v>
      </c>
      <c r="G650" s="428" t="s">
        <v>404</v>
      </c>
      <c r="H650" s="428">
        <v>173367</v>
      </c>
      <c r="I650" s="428">
        <v>173367</v>
      </c>
      <c r="J650" s="428" t="s">
        <v>1428</v>
      </c>
      <c r="K650" s="428" t="s">
        <v>1429</v>
      </c>
      <c r="L650" s="431">
        <v>1035.6499999999999</v>
      </c>
      <c r="M650" s="431">
        <v>5.5</v>
      </c>
      <c r="N650" s="432">
        <v>5696.0749999999989</v>
      </c>
    </row>
    <row r="651" spans="1:14" ht="14.45" customHeight="1" x14ac:dyDescent="0.2">
      <c r="A651" s="426" t="s">
        <v>576</v>
      </c>
      <c r="B651" s="427" t="s">
        <v>577</v>
      </c>
      <c r="C651" s="428" t="s">
        <v>1407</v>
      </c>
      <c r="D651" s="429" t="s">
        <v>1408</v>
      </c>
      <c r="E651" s="430">
        <v>50113001</v>
      </c>
      <c r="F651" s="429" t="s">
        <v>403</v>
      </c>
      <c r="G651" s="428" t="s">
        <v>404</v>
      </c>
      <c r="H651" s="428">
        <v>173396</v>
      </c>
      <c r="I651" s="428">
        <v>173396</v>
      </c>
      <c r="J651" s="428" t="s">
        <v>1430</v>
      </c>
      <c r="K651" s="428" t="s">
        <v>1431</v>
      </c>
      <c r="L651" s="431">
        <v>800.82</v>
      </c>
      <c r="M651" s="431">
        <v>4</v>
      </c>
      <c r="N651" s="432">
        <v>3203.28</v>
      </c>
    </row>
    <row r="652" spans="1:14" ht="14.45" customHeight="1" x14ac:dyDescent="0.2">
      <c r="A652" s="426" t="s">
        <v>576</v>
      </c>
      <c r="B652" s="427" t="s">
        <v>577</v>
      </c>
      <c r="C652" s="428" t="s">
        <v>1407</v>
      </c>
      <c r="D652" s="429" t="s">
        <v>1408</v>
      </c>
      <c r="E652" s="430">
        <v>50113001</v>
      </c>
      <c r="F652" s="429" t="s">
        <v>403</v>
      </c>
      <c r="G652" s="428" t="s">
        <v>404</v>
      </c>
      <c r="H652" s="428">
        <v>187822</v>
      </c>
      <c r="I652" s="428">
        <v>87822</v>
      </c>
      <c r="J652" s="428" t="s">
        <v>631</v>
      </c>
      <c r="K652" s="428" t="s">
        <v>632</v>
      </c>
      <c r="L652" s="431">
        <v>1324.0222222222224</v>
      </c>
      <c r="M652" s="431">
        <v>9</v>
      </c>
      <c r="N652" s="432">
        <v>11916.2</v>
      </c>
    </row>
    <row r="653" spans="1:14" ht="14.45" customHeight="1" x14ac:dyDescent="0.2">
      <c r="A653" s="426" t="s">
        <v>576</v>
      </c>
      <c r="B653" s="427" t="s">
        <v>577</v>
      </c>
      <c r="C653" s="428" t="s">
        <v>1407</v>
      </c>
      <c r="D653" s="429" t="s">
        <v>1408</v>
      </c>
      <c r="E653" s="430">
        <v>50113001</v>
      </c>
      <c r="F653" s="429" t="s">
        <v>403</v>
      </c>
      <c r="G653" s="428" t="s">
        <v>404</v>
      </c>
      <c r="H653" s="428">
        <v>126409</v>
      </c>
      <c r="I653" s="428">
        <v>26409</v>
      </c>
      <c r="J653" s="428" t="s">
        <v>1432</v>
      </c>
      <c r="K653" s="428" t="s">
        <v>1433</v>
      </c>
      <c r="L653" s="431">
        <v>660.7</v>
      </c>
      <c r="M653" s="431">
        <v>4</v>
      </c>
      <c r="N653" s="432">
        <v>2642.8</v>
      </c>
    </row>
    <row r="654" spans="1:14" ht="14.45" customHeight="1" x14ac:dyDescent="0.2">
      <c r="A654" s="426" t="s">
        <v>576</v>
      </c>
      <c r="B654" s="427" t="s">
        <v>577</v>
      </c>
      <c r="C654" s="428" t="s">
        <v>1407</v>
      </c>
      <c r="D654" s="429" t="s">
        <v>1408</v>
      </c>
      <c r="E654" s="430">
        <v>50113001</v>
      </c>
      <c r="F654" s="429" t="s">
        <v>403</v>
      </c>
      <c r="G654" s="428" t="s">
        <v>404</v>
      </c>
      <c r="H654" s="428">
        <v>179078</v>
      </c>
      <c r="I654" s="428">
        <v>179078</v>
      </c>
      <c r="J654" s="428" t="s">
        <v>1434</v>
      </c>
      <c r="K654" s="428" t="s">
        <v>1435</v>
      </c>
      <c r="L654" s="431">
        <v>4725.0949999999993</v>
      </c>
      <c r="M654" s="431">
        <v>2</v>
      </c>
      <c r="N654" s="432">
        <v>9450.1899999999987</v>
      </c>
    </row>
    <row r="655" spans="1:14" ht="14.45" customHeight="1" x14ac:dyDescent="0.2">
      <c r="A655" s="426" t="s">
        <v>576</v>
      </c>
      <c r="B655" s="427" t="s">
        <v>577</v>
      </c>
      <c r="C655" s="428" t="s">
        <v>1407</v>
      </c>
      <c r="D655" s="429" t="s">
        <v>1408</v>
      </c>
      <c r="E655" s="430">
        <v>50113001</v>
      </c>
      <c r="F655" s="429" t="s">
        <v>403</v>
      </c>
      <c r="G655" s="428" t="s">
        <v>235</v>
      </c>
      <c r="H655" s="428">
        <v>220590</v>
      </c>
      <c r="I655" s="428">
        <v>220590</v>
      </c>
      <c r="J655" s="428" t="s">
        <v>1436</v>
      </c>
      <c r="K655" s="428" t="s">
        <v>1437</v>
      </c>
      <c r="L655" s="431">
        <v>297.51</v>
      </c>
      <c r="M655" s="431">
        <v>9</v>
      </c>
      <c r="N655" s="432">
        <v>2677.5899999999997</v>
      </c>
    </row>
    <row r="656" spans="1:14" ht="14.45" customHeight="1" x14ac:dyDescent="0.2">
      <c r="A656" s="426" t="s">
        <v>576</v>
      </c>
      <c r="B656" s="427" t="s">
        <v>577</v>
      </c>
      <c r="C656" s="428" t="s">
        <v>1407</v>
      </c>
      <c r="D656" s="429" t="s">
        <v>1408</v>
      </c>
      <c r="E656" s="430">
        <v>50113001</v>
      </c>
      <c r="F656" s="429" t="s">
        <v>403</v>
      </c>
      <c r="G656" s="428" t="s">
        <v>404</v>
      </c>
      <c r="H656" s="428">
        <v>243863</v>
      </c>
      <c r="I656" s="428">
        <v>243863</v>
      </c>
      <c r="J656" s="428" t="s">
        <v>633</v>
      </c>
      <c r="K656" s="428" t="s">
        <v>1438</v>
      </c>
      <c r="L656" s="431">
        <v>61.857499999999995</v>
      </c>
      <c r="M656" s="431">
        <v>4</v>
      </c>
      <c r="N656" s="432">
        <v>247.42999999999998</v>
      </c>
    </row>
    <row r="657" spans="1:14" ht="14.45" customHeight="1" x14ac:dyDescent="0.2">
      <c r="A657" s="426" t="s">
        <v>576</v>
      </c>
      <c r="B657" s="427" t="s">
        <v>577</v>
      </c>
      <c r="C657" s="428" t="s">
        <v>1407</v>
      </c>
      <c r="D657" s="429" t="s">
        <v>1408</v>
      </c>
      <c r="E657" s="430">
        <v>50113001</v>
      </c>
      <c r="F657" s="429" t="s">
        <v>403</v>
      </c>
      <c r="G657" s="428" t="s">
        <v>404</v>
      </c>
      <c r="H657" s="428">
        <v>243864</v>
      </c>
      <c r="I657" s="428">
        <v>243864</v>
      </c>
      <c r="J657" s="428" t="s">
        <v>633</v>
      </c>
      <c r="K657" s="428" t="s">
        <v>591</v>
      </c>
      <c r="L657" s="431">
        <v>68.941666666666663</v>
      </c>
      <c r="M657" s="431">
        <v>6</v>
      </c>
      <c r="N657" s="432">
        <v>413.65</v>
      </c>
    </row>
    <row r="658" spans="1:14" ht="14.45" customHeight="1" x14ac:dyDescent="0.2">
      <c r="A658" s="426" t="s">
        <v>576</v>
      </c>
      <c r="B658" s="427" t="s">
        <v>577</v>
      </c>
      <c r="C658" s="428" t="s">
        <v>1407</v>
      </c>
      <c r="D658" s="429" t="s">
        <v>1408</v>
      </c>
      <c r="E658" s="430">
        <v>50113001</v>
      </c>
      <c r="F658" s="429" t="s">
        <v>403</v>
      </c>
      <c r="G658" s="428" t="s">
        <v>404</v>
      </c>
      <c r="H658" s="428">
        <v>192351</v>
      </c>
      <c r="I658" s="428">
        <v>92351</v>
      </c>
      <c r="J658" s="428" t="s">
        <v>634</v>
      </c>
      <c r="K658" s="428" t="s">
        <v>635</v>
      </c>
      <c r="L658" s="431">
        <v>86.22</v>
      </c>
      <c r="M658" s="431">
        <v>2</v>
      </c>
      <c r="N658" s="432">
        <v>172.44</v>
      </c>
    </row>
    <row r="659" spans="1:14" ht="14.45" customHeight="1" x14ac:dyDescent="0.2">
      <c r="A659" s="426" t="s">
        <v>576</v>
      </c>
      <c r="B659" s="427" t="s">
        <v>577</v>
      </c>
      <c r="C659" s="428" t="s">
        <v>1407</v>
      </c>
      <c r="D659" s="429" t="s">
        <v>1408</v>
      </c>
      <c r="E659" s="430">
        <v>50113001</v>
      </c>
      <c r="F659" s="429" t="s">
        <v>403</v>
      </c>
      <c r="G659" s="428" t="s">
        <v>404</v>
      </c>
      <c r="H659" s="428">
        <v>112894</v>
      </c>
      <c r="I659" s="428">
        <v>12894</v>
      </c>
      <c r="J659" s="428" t="s">
        <v>636</v>
      </c>
      <c r="K659" s="428" t="s">
        <v>1439</v>
      </c>
      <c r="L659" s="431">
        <v>60.51</v>
      </c>
      <c r="M659" s="431">
        <v>1</v>
      </c>
      <c r="N659" s="432">
        <v>60.51</v>
      </c>
    </row>
    <row r="660" spans="1:14" ht="14.45" customHeight="1" x14ac:dyDescent="0.2">
      <c r="A660" s="426" t="s">
        <v>576</v>
      </c>
      <c r="B660" s="427" t="s">
        <v>577</v>
      </c>
      <c r="C660" s="428" t="s">
        <v>1407</v>
      </c>
      <c r="D660" s="429" t="s">
        <v>1408</v>
      </c>
      <c r="E660" s="430">
        <v>50113001</v>
      </c>
      <c r="F660" s="429" t="s">
        <v>403</v>
      </c>
      <c r="G660" s="428" t="s">
        <v>404</v>
      </c>
      <c r="H660" s="428">
        <v>176496</v>
      </c>
      <c r="I660" s="428">
        <v>76496</v>
      </c>
      <c r="J660" s="428" t="s">
        <v>644</v>
      </c>
      <c r="K660" s="428" t="s">
        <v>645</v>
      </c>
      <c r="L660" s="431">
        <v>120.71888888888891</v>
      </c>
      <c r="M660" s="431">
        <v>18</v>
      </c>
      <c r="N660" s="432">
        <v>2172.9400000000005</v>
      </c>
    </row>
    <row r="661" spans="1:14" ht="14.45" customHeight="1" x14ac:dyDescent="0.2">
      <c r="A661" s="426" t="s">
        <v>576</v>
      </c>
      <c r="B661" s="427" t="s">
        <v>577</v>
      </c>
      <c r="C661" s="428" t="s">
        <v>1407</v>
      </c>
      <c r="D661" s="429" t="s">
        <v>1408</v>
      </c>
      <c r="E661" s="430">
        <v>50113001</v>
      </c>
      <c r="F661" s="429" t="s">
        <v>403</v>
      </c>
      <c r="G661" s="428" t="s">
        <v>404</v>
      </c>
      <c r="H661" s="428">
        <v>102679</v>
      </c>
      <c r="I661" s="428">
        <v>2679</v>
      </c>
      <c r="J661" s="428" t="s">
        <v>646</v>
      </c>
      <c r="K661" s="428" t="s">
        <v>647</v>
      </c>
      <c r="L661" s="431">
        <v>164.48</v>
      </c>
      <c r="M661" s="431">
        <v>1</v>
      </c>
      <c r="N661" s="432">
        <v>164.48</v>
      </c>
    </row>
    <row r="662" spans="1:14" ht="14.45" customHeight="1" x14ac:dyDescent="0.2">
      <c r="A662" s="426" t="s">
        <v>576</v>
      </c>
      <c r="B662" s="427" t="s">
        <v>577</v>
      </c>
      <c r="C662" s="428" t="s">
        <v>1407</v>
      </c>
      <c r="D662" s="429" t="s">
        <v>1408</v>
      </c>
      <c r="E662" s="430">
        <v>50113001</v>
      </c>
      <c r="F662" s="429" t="s">
        <v>403</v>
      </c>
      <c r="G662" s="428" t="s">
        <v>404</v>
      </c>
      <c r="H662" s="428">
        <v>162317</v>
      </c>
      <c r="I662" s="428">
        <v>62317</v>
      </c>
      <c r="J662" s="428" t="s">
        <v>1440</v>
      </c>
      <c r="K662" s="428" t="s">
        <v>1441</v>
      </c>
      <c r="L662" s="431">
        <v>445.64999999999992</v>
      </c>
      <c r="M662" s="431">
        <v>1</v>
      </c>
      <c r="N662" s="432">
        <v>445.64999999999992</v>
      </c>
    </row>
    <row r="663" spans="1:14" ht="14.45" customHeight="1" x14ac:dyDescent="0.2">
      <c r="A663" s="426" t="s">
        <v>576</v>
      </c>
      <c r="B663" s="427" t="s">
        <v>577</v>
      </c>
      <c r="C663" s="428" t="s">
        <v>1407</v>
      </c>
      <c r="D663" s="429" t="s">
        <v>1408</v>
      </c>
      <c r="E663" s="430">
        <v>50113001</v>
      </c>
      <c r="F663" s="429" t="s">
        <v>403</v>
      </c>
      <c r="G663" s="428" t="s">
        <v>450</v>
      </c>
      <c r="H663" s="428">
        <v>231703</v>
      </c>
      <c r="I663" s="428">
        <v>231703</v>
      </c>
      <c r="J663" s="428" t="s">
        <v>648</v>
      </c>
      <c r="K663" s="428" t="s">
        <v>649</v>
      </c>
      <c r="L663" s="431">
        <v>88.885999999999996</v>
      </c>
      <c r="M663" s="431">
        <v>10</v>
      </c>
      <c r="N663" s="432">
        <v>888.8599999999999</v>
      </c>
    </row>
    <row r="664" spans="1:14" ht="14.45" customHeight="1" x14ac:dyDescent="0.2">
      <c r="A664" s="426" t="s">
        <v>576</v>
      </c>
      <c r="B664" s="427" t="s">
        <v>577</v>
      </c>
      <c r="C664" s="428" t="s">
        <v>1407</v>
      </c>
      <c r="D664" s="429" t="s">
        <v>1408</v>
      </c>
      <c r="E664" s="430">
        <v>50113001</v>
      </c>
      <c r="F664" s="429" t="s">
        <v>403</v>
      </c>
      <c r="G664" s="428" t="s">
        <v>450</v>
      </c>
      <c r="H664" s="428">
        <v>231688</v>
      </c>
      <c r="I664" s="428">
        <v>231688</v>
      </c>
      <c r="J664" s="428" t="s">
        <v>650</v>
      </c>
      <c r="K664" s="428" t="s">
        <v>651</v>
      </c>
      <c r="L664" s="431">
        <v>97.39</v>
      </c>
      <c r="M664" s="431">
        <v>1</v>
      </c>
      <c r="N664" s="432">
        <v>97.39</v>
      </c>
    </row>
    <row r="665" spans="1:14" ht="14.45" customHeight="1" x14ac:dyDescent="0.2">
      <c r="A665" s="426" t="s">
        <v>576</v>
      </c>
      <c r="B665" s="427" t="s">
        <v>577</v>
      </c>
      <c r="C665" s="428" t="s">
        <v>1407</v>
      </c>
      <c r="D665" s="429" t="s">
        <v>1408</v>
      </c>
      <c r="E665" s="430">
        <v>50113001</v>
      </c>
      <c r="F665" s="429" t="s">
        <v>403</v>
      </c>
      <c r="G665" s="428" t="s">
        <v>450</v>
      </c>
      <c r="H665" s="428">
        <v>231696</v>
      </c>
      <c r="I665" s="428">
        <v>231696</v>
      </c>
      <c r="J665" s="428" t="s">
        <v>652</v>
      </c>
      <c r="K665" s="428" t="s">
        <v>655</v>
      </c>
      <c r="L665" s="431">
        <v>207.22999999999996</v>
      </c>
      <c r="M665" s="431">
        <v>1</v>
      </c>
      <c r="N665" s="432">
        <v>207.22999999999996</v>
      </c>
    </row>
    <row r="666" spans="1:14" ht="14.45" customHeight="1" x14ac:dyDescent="0.2">
      <c r="A666" s="426" t="s">
        <v>576</v>
      </c>
      <c r="B666" s="427" t="s">
        <v>577</v>
      </c>
      <c r="C666" s="428" t="s">
        <v>1407</v>
      </c>
      <c r="D666" s="429" t="s">
        <v>1408</v>
      </c>
      <c r="E666" s="430">
        <v>50113001</v>
      </c>
      <c r="F666" s="429" t="s">
        <v>403</v>
      </c>
      <c r="G666" s="428" t="s">
        <v>450</v>
      </c>
      <c r="H666" s="428">
        <v>231695</v>
      </c>
      <c r="I666" s="428">
        <v>231695</v>
      </c>
      <c r="J666" s="428" t="s">
        <v>652</v>
      </c>
      <c r="K666" s="428" t="s">
        <v>651</v>
      </c>
      <c r="L666" s="431">
        <v>125.70000000000006</v>
      </c>
      <c r="M666" s="431">
        <v>1</v>
      </c>
      <c r="N666" s="432">
        <v>125.70000000000006</v>
      </c>
    </row>
    <row r="667" spans="1:14" ht="14.45" customHeight="1" x14ac:dyDescent="0.2">
      <c r="A667" s="426" t="s">
        <v>576</v>
      </c>
      <c r="B667" s="427" t="s">
        <v>577</v>
      </c>
      <c r="C667" s="428" t="s">
        <v>1407</v>
      </c>
      <c r="D667" s="429" t="s">
        <v>1408</v>
      </c>
      <c r="E667" s="430">
        <v>50113001</v>
      </c>
      <c r="F667" s="429" t="s">
        <v>403</v>
      </c>
      <c r="G667" s="428" t="s">
        <v>450</v>
      </c>
      <c r="H667" s="428">
        <v>231701</v>
      </c>
      <c r="I667" s="428">
        <v>231701</v>
      </c>
      <c r="J667" s="428" t="s">
        <v>652</v>
      </c>
      <c r="K667" s="428" t="s">
        <v>1442</v>
      </c>
      <c r="L667" s="431">
        <v>93.780000000000015</v>
      </c>
      <c r="M667" s="431">
        <v>3</v>
      </c>
      <c r="N667" s="432">
        <v>281.34000000000003</v>
      </c>
    </row>
    <row r="668" spans="1:14" ht="14.45" customHeight="1" x14ac:dyDescent="0.2">
      <c r="A668" s="426" t="s">
        <v>576</v>
      </c>
      <c r="B668" s="427" t="s">
        <v>577</v>
      </c>
      <c r="C668" s="428" t="s">
        <v>1407</v>
      </c>
      <c r="D668" s="429" t="s">
        <v>1408</v>
      </c>
      <c r="E668" s="430">
        <v>50113001</v>
      </c>
      <c r="F668" s="429" t="s">
        <v>403</v>
      </c>
      <c r="G668" s="428" t="s">
        <v>450</v>
      </c>
      <c r="H668" s="428">
        <v>231689</v>
      </c>
      <c r="I668" s="428">
        <v>231689</v>
      </c>
      <c r="J668" s="428" t="s">
        <v>652</v>
      </c>
      <c r="K668" s="428" t="s">
        <v>1443</v>
      </c>
      <c r="L668" s="431">
        <v>291.96999999999997</v>
      </c>
      <c r="M668" s="431">
        <v>1</v>
      </c>
      <c r="N668" s="432">
        <v>291.96999999999997</v>
      </c>
    </row>
    <row r="669" spans="1:14" ht="14.45" customHeight="1" x14ac:dyDescent="0.2">
      <c r="A669" s="426" t="s">
        <v>576</v>
      </c>
      <c r="B669" s="427" t="s">
        <v>577</v>
      </c>
      <c r="C669" s="428" t="s">
        <v>1407</v>
      </c>
      <c r="D669" s="429" t="s">
        <v>1408</v>
      </c>
      <c r="E669" s="430">
        <v>50113001</v>
      </c>
      <c r="F669" s="429" t="s">
        <v>403</v>
      </c>
      <c r="G669" s="428" t="s">
        <v>450</v>
      </c>
      <c r="H669" s="428">
        <v>231692</v>
      </c>
      <c r="I669" s="428">
        <v>231692</v>
      </c>
      <c r="J669" s="428" t="s">
        <v>652</v>
      </c>
      <c r="K669" s="428" t="s">
        <v>653</v>
      </c>
      <c r="L669" s="431">
        <v>125.97999999999998</v>
      </c>
      <c r="M669" s="431">
        <v>1</v>
      </c>
      <c r="N669" s="432">
        <v>125.97999999999998</v>
      </c>
    </row>
    <row r="670" spans="1:14" ht="14.45" customHeight="1" x14ac:dyDescent="0.2">
      <c r="A670" s="426" t="s">
        <v>576</v>
      </c>
      <c r="B670" s="427" t="s">
        <v>577</v>
      </c>
      <c r="C670" s="428" t="s">
        <v>1407</v>
      </c>
      <c r="D670" s="429" t="s">
        <v>1408</v>
      </c>
      <c r="E670" s="430">
        <v>50113001</v>
      </c>
      <c r="F670" s="429" t="s">
        <v>403</v>
      </c>
      <c r="G670" s="428" t="s">
        <v>404</v>
      </c>
      <c r="H670" s="428">
        <v>168010</v>
      </c>
      <c r="I670" s="428">
        <v>168010</v>
      </c>
      <c r="J670" s="428" t="s">
        <v>1444</v>
      </c>
      <c r="K670" s="428" t="s">
        <v>1445</v>
      </c>
      <c r="L670" s="431">
        <v>990</v>
      </c>
      <c r="M670" s="431">
        <v>1</v>
      </c>
      <c r="N670" s="432">
        <v>990</v>
      </c>
    </row>
    <row r="671" spans="1:14" ht="14.45" customHeight="1" x14ac:dyDescent="0.2">
      <c r="A671" s="426" t="s">
        <v>576</v>
      </c>
      <c r="B671" s="427" t="s">
        <v>577</v>
      </c>
      <c r="C671" s="428" t="s">
        <v>1407</v>
      </c>
      <c r="D671" s="429" t="s">
        <v>1408</v>
      </c>
      <c r="E671" s="430">
        <v>50113001</v>
      </c>
      <c r="F671" s="429" t="s">
        <v>403</v>
      </c>
      <c r="G671" s="428" t="s">
        <v>404</v>
      </c>
      <c r="H671" s="428">
        <v>991568</v>
      </c>
      <c r="I671" s="428">
        <v>0</v>
      </c>
      <c r="J671" s="428" t="s">
        <v>662</v>
      </c>
      <c r="K671" s="428" t="s">
        <v>235</v>
      </c>
      <c r="L671" s="431">
        <v>242.81999999999996</v>
      </c>
      <c r="M671" s="431">
        <v>2</v>
      </c>
      <c r="N671" s="432">
        <v>485.63999999999993</v>
      </c>
    </row>
    <row r="672" spans="1:14" ht="14.45" customHeight="1" x14ac:dyDescent="0.2">
      <c r="A672" s="426" t="s">
        <v>576</v>
      </c>
      <c r="B672" s="427" t="s">
        <v>577</v>
      </c>
      <c r="C672" s="428" t="s">
        <v>1407</v>
      </c>
      <c r="D672" s="429" t="s">
        <v>1408</v>
      </c>
      <c r="E672" s="430">
        <v>50113001</v>
      </c>
      <c r="F672" s="429" t="s">
        <v>403</v>
      </c>
      <c r="G672" s="428" t="s">
        <v>404</v>
      </c>
      <c r="H672" s="428">
        <v>993603</v>
      </c>
      <c r="I672" s="428">
        <v>0</v>
      </c>
      <c r="J672" s="428" t="s">
        <v>663</v>
      </c>
      <c r="K672" s="428" t="s">
        <v>235</v>
      </c>
      <c r="L672" s="431">
        <v>238.03</v>
      </c>
      <c r="M672" s="431">
        <v>4</v>
      </c>
      <c r="N672" s="432">
        <v>952.12</v>
      </c>
    </row>
    <row r="673" spans="1:14" ht="14.45" customHeight="1" x14ac:dyDescent="0.2">
      <c r="A673" s="426" t="s">
        <v>576</v>
      </c>
      <c r="B673" s="427" t="s">
        <v>577</v>
      </c>
      <c r="C673" s="428" t="s">
        <v>1407</v>
      </c>
      <c r="D673" s="429" t="s">
        <v>1408</v>
      </c>
      <c r="E673" s="430">
        <v>50113001</v>
      </c>
      <c r="F673" s="429" t="s">
        <v>403</v>
      </c>
      <c r="G673" s="428" t="s">
        <v>404</v>
      </c>
      <c r="H673" s="428">
        <v>241307</v>
      </c>
      <c r="I673" s="428">
        <v>241307</v>
      </c>
      <c r="J673" s="428" t="s">
        <v>417</v>
      </c>
      <c r="K673" s="428" t="s">
        <v>418</v>
      </c>
      <c r="L673" s="431">
        <v>102.54200830918644</v>
      </c>
      <c r="M673" s="431">
        <v>3</v>
      </c>
      <c r="N673" s="432">
        <v>307.62602492755934</v>
      </c>
    </row>
    <row r="674" spans="1:14" ht="14.45" customHeight="1" x14ac:dyDescent="0.2">
      <c r="A674" s="426" t="s">
        <v>576</v>
      </c>
      <c r="B674" s="427" t="s">
        <v>577</v>
      </c>
      <c r="C674" s="428" t="s">
        <v>1407</v>
      </c>
      <c r="D674" s="429" t="s">
        <v>1408</v>
      </c>
      <c r="E674" s="430">
        <v>50113001</v>
      </c>
      <c r="F674" s="429" t="s">
        <v>403</v>
      </c>
      <c r="G674" s="428" t="s">
        <v>450</v>
      </c>
      <c r="H674" s="428">
        <v>233600</v>
      </c>
      <c r="I674" s="428">
        <v>233600</v>
      </c>
      <c r="J674" s="428" t="s">
        <v>1446</v>
      </c>
      <c r="K674" s="428" t="s">
        <v>705</v>
      </c>
      <c r="L674" s="431">
        <v>52.22000000000002</v>
      </c>
      <c r="M674" s="431">
        <v>3</v>
      </c>
      <c r="N674" s="432">
        <v>156.66000000000005</v>
      </c>
    </row>
    <row r="675" spans="1:14" ht="14.45" customHeight="1" x14ac:dyDescent="0.2">
      <c r="A675" s="426" t="s">
        <v>576</v>
      </c>
      <c r="B675" s="427" t="s">
        <v>577</v>
      </c>
      <c r="C675" s="428" t="s">
        <v>1407</v>
      </c>
      <c r="D675" s="429" t="s">
        <v>1408</v>
      </c>
      <c r="E675" s="430">
        <v>50113001</v>
      </c>
      <c r="F675" s="429" t="s">
        <v>403</v>
      </c>
      <c r="G675" s="428" t="s">
        <v>450</v>
      </c>
      <c r="H675" s="428">
        <v>233559</v>
      </c>
      <c r="I675" s="428">
        <v>233559</v>
      </c>
      <c r="J675" s="428" t="s">
        <v>664</v>
      </c>
      <c r="K675" s="428" t="s">
        <v>665</v>
      </c>
      <c r="L675" s="431">
        <v>26.44</v>
      </c>
      <c r="M675" s="431">
        <v>3</v>
      </c>
      <c r="N675" s="432">
        <v>79.320000000000007</v>
      </c>
    </row>
    <row r="676" spans="1:14" ht="14.45" customHeight="1" x14ac:dyDescent="0.2">
      <c r="A676" s="426" t="s">
        <v>576</v>
      </c>
      <c r="B676" s="427" t="s">
        <v>577</v>
      </c>
      <c r="C676" s="428" t="s">
        <v>1407</v>
      </c>
      <c r="D676" s="429" t="s">
        <v>1408</v>
      </c>
      <c r="E676" s="430">
        <v>50113001</v>
      </c>
      <c r="F676" s="429" t="s">
        <v>403</v>
      </c>
      <c r="G676" s="428" t="s">
        <v>450</v>
      </c>
      <c r="H676" s="428">
        <v>233579</v>
      </c>
      <c r="I676" s="428">
        <v>233579</v>
      </c>
      <c r="J676" s="428" t="s">
        <v>666</v>
      </c>
      <c r="K676" s="428" t="s">
        <v>667</v>
      </c>
      <c r="L676" s="431">
        <v>26.110000000000003</v>
      </c>
      <c r="M676" s="431">
        <v>11</v>
      </c>
      <c r="N676" s="432">
        <v>287.21000000000004</v>
      </c>
    </row>
    <row r="677" spans="1:14" ht="14.45" customHeight="1" x14ac:dyDescent="0.2">
      <c r="A677" s="426" t="s">
        <v>576</v>
      </c>
      <c r="B677" s="427" t="s">
        <v>577</v>
      </c>
      <c r="C677" s="428" t="s">
        <v>1407</v>
      </c>
      <c r="D677" s="429" t="s">
        <v>1408</v>
      </c>
      <c r="E677" s="430">
        <v>50113001</v>
      </c>
      <c r="F677" s="429" t="s">
        <v>403</v>
      </c>
      <c r="G677" s="428" t="s">
        <v>404</v>
      </c>
      <c r="H677" s="428">
        <v>116319</v>
      </c>
      <c r="I677" s="428">
        <v>16319</v>
      </c>
      <c r="J677" s="428" t="s">
        <v>1447</v>
      </c>
      <c r="K677" s="428" t="s">
        <v>1448</v>
      </c>
      <c r="L677" s="431">
        <v>47.77</v>
      </c>
      <c r="M677" s="431">
        <v>2</v>
      </c>
      <c r="N677" s="432">
        <v>95.54</v>
      </c>
    </row>
    <row r="678" spans="1:14" ht="14.45" customHeight="1" x14ac:dyDescent="0.2">
      <c r="A678" s="426" t="s">
        <v>576</v>
      </c>
      <c r="B678" s="427" t="s">
        <v>577</v>
      </c>
      <c r="C678" s="428" t="s">
        <v>1407</v>
      </c>
      <c r="D678" s="429" t="s">
        <v>1408</v>
      </c>
      <c r="E678" s="430">
        <v>50113001</v>
      </c>
      <c r="F678" s="429" t="s">
        <v>403</v>
      </c>
      <c r="G678" s="428" t="s">
        <v>404</v>
      </c>
      <c r="H678" s="428">
        <v>167939</v>
      </c>
      <c r="I678" s="428">
        <v>167939</v>
      </c>
      <c r="J678" s="428" t="s">
        <v>669</v>
      </c>
      <c r="K678" s="428" t="s">
        <v>670</v>
      </c>
      <c r="L678" s="431">
        <v>1623.42</v>
      </c>
      <c r="M678" s="431">
        <v>5</v>
      </c>
      <c r="N678" s="432">
        <v>8117.1</v>
      </c>
    </row>
    <row r="679" spans="1:14" ht="14.45" customHeight="1" x14ac:dyDescent="0.2">
      <c r="A679" s="426" t="s">
        <v>576</v>
      </c>
      <c r="B679" s="427" t="s">
        <v>577</v>
      </c>
      <c r="C679" s="428" t="s">
        <v>1407</v>
      </c>
      <c r="D679" s="429" t="s">
        <v>1408</v>
      </c>
      <c r="E679" s="430">
        <v>50113001</v>
      </c>
      <c r="F679" s="429" t="s">
        <v>403</v>
      </c>
      <c r="G679" s="428" t="s">
        <v>404</v>
      </c>
      <c r="H679" s="428">
        <v>159392</v>
      </c>
      <c r="I679" s="428">
        <v>59392</v>
      </c>
      <c r="J679" s="428" t="s">
        <v>1449</v>
      </c>
      <c r="K679" s="428" t="s">
        <v>1450</v>
      </c>
      <c r="L679" s="431">
        <v>84.039999999999992</v>
      </c>
      <c r="M679" s="431">
        <v>11</v>
      </c>
      <c r="N679" s="432">
        <v>924.43999999999994</v>
      </c>
    </row>
    <row r="680" spans="1:14" ht="14.45" customHeight="1" x14ac:dyDescent="0.2">
      <c r="A680" s="426" t="s">
        <v>576</v>
      </c>
      <c r="B680" s="427" t="s">
        <v>577</v>
      </c>
      <c r="C680" s="428" t="s">
        <v>1407</v>
      </c>
      <c r="D680" s="429" t="s">
        <v>1408</v>
      </c>
      <c r="E680" s="430">
        <v>50113001</v>
      </c>
      <c r="F680" s="429" t="s">
        <v>403</v>
      </c>
      <c r="G680" s="428" t="s">
        <v>404</v>
      </c>
      <c r="H680" s="428">
        <v>232999</v>
      </c>
      <c r="I680" s="428">
        <v>232999</v>
      </c>
      <c r="J680" s="428" t="s">
        <v>1451</v>
      </c>
      <c r="K680" s="428" t="s">
        <v>1452</v>
      </c>
      <c r="L680" s="431">
        <v>91.470000000000013</v>
      </c>
      <c r="M680" s="431">
        <v>2</v>
      </c>
      <c r="N680" s="432">
        <v>182.94000000000003</v>
      </c>
    </row>
    <row r="681" spans="1:14" ht="14.45" customHeight="1" x14ac:dyDescent="0.2">
      <c r="A681" s="426" t="s">
        <v>576</v>
      </c>
      <c r="B681" s="427" t="s">
        <v>577</v>
      </c>
      <c r="C681" s="428" t="s">
        <v>1407</v>
      </c>
      <c r="D681" s="429" t="s">
        <v>1408</v>
      </c>
      <c r="E681" s="430">
        <v>50113001</v>
      </c>
      <c r="F681" s="429" t="s">
        <v>403</v>
      </c>
      <c r="G681" s="428" t="s">
        <v>404</v>
      </c>
      <c r="H681" s="428">
        <v>199466</v>
      </c>
      <c r="I681" s="428">
        <v>199466</v>
      </c>
      <c r="J681" s="428" t="s">
        <v>671</v>
      </c>
      <c r="K681" s="428" t="s">
        <v>672</v>
      </c>
      <c r="L681" s="431">
        <v>112.37999999999997</v>
      </c>
      <c r="M681" s="431">
        <v>2</v>
      </c>
      <c r="N681" s="432">
        <v>224.75999999999993</v>
      </c>
    </row>
    <row r="682" spans="1:14" ht="14.45" customHeight="1" x14ac:dyDescent="0.2">
      <c r="A682" s="426" t="s">
        <v>576</v>
      </c>
      <c r="B682" s="427" t="s">
        <v>577</v>
      </c>
      <c r="C682" s="428" t="s">
        <v>1407</v>
      </c>
      <c r="D682" s="429" t="s">
        <v>1408</v>
      </c>
      <c r="E682" s="430">
        <v>50113001</v>
      </c>
      <c r="F682" s="429" t="s">
        <v>403</v>
      </c>
      <c r="G682" s="428" t="s">
        <v>404</v>
      </c>
      <c r="H682" s="428">
        <v>149317</v>
      </c>
      <c r="I682" s="428">
        <v>49317</v>
      </c>
      <c r="J682" s="428" t="s">
        <v>684</v>
      </c>
      <c r="K682" s="428" t="s">
        <v>685</v>
      </c>
      <c r="L682" s="431">
        <v>299</v>
      </c>
      <c r="M682" s="431">
        <v>3</v>
      </c>
      <c r="N682" s="432">
        <v>897</v>
      </c>
    </row>
    <row r="683" spans="1:14" ht="14.45" customHeight="1" x14ac:dyDescent="0.2">
      <c r="A683" s="426" t="s">
        <v>576</v>
      </c>
      <c r="B683" s="427" t="s">
        <v>577</v>
      </c>
      <c r="C683" s="428" t="s">
        <v>1407</v>
      </c>
      <c r="D683" s="429" t="s">
        <v>1408</v>
      </c>
      <c r="E683" s="430">
        <v>50113001</v>
      </c>
      <c r="F683" s="429" t="s">
        <v>403</v>
      </c>
      <c r="G683" s="428" t="s">
        <v>404</v>
      </c>
      <c r="H683" s="428">
        <v>100409</v>
      </c>
      <c r="I683" s="428">
        <v>409</v>
      </c>
      <c r="J683" s="428" t="s">
        <v>686</v>
      </c>
      <c r="K683" s="428" t="s">
        <v>687</v>
      </c>
      <c r="L683" s="431">
        <v>81.602210373730472</v>
      </c>
      <c r="M683" s="431">
        <v>475</v>
      </c>
      <c r="N683" s="432">
        <v>38761.049927521977</v>
      </c>
    </row>
    <row r="684" spans="1:14" ht="14.45" customHeight="1" x14ac:dyDescent="0.2">
      <c r="A684" s="426" t="s">
        <v>576</v>
      </c>
      <c r="B684" s="427" t="s">
        <v>577</v>
      </c>
      <c r="C684" s="428" t="s">
        <v>1407</v>
      </c>
      <c r="D684" s="429" t="s">
        <v>1408</v>
      </c>
      <c r="E684" s="430">
        <v>50113001</v>
      </c>
      <c r="F684" s="429" t="s">
        <v>403</v>
      </c>
      <c r="G684" s="428" t="s">
        <v>404</v>
      </c>
      <c r="H684" s="428">
        <v>137275</v>
      </c>
      <c r="I684" s="428">
        <v>137275</v>
      </c>
      <c r="J684" s="428" t="s">
        <v>688</v>
      </c>
      <c r="K684" s="428" t="s">
        <v>689</v>
      </c>
      <c r="L684" s="431">
        <v>1054.6500000000001</v>
      </c>
      <c r="M684" s="431">
        <v>1</v>
      </c>
      <c r="N684" s="432">
        <v>1054.6500000000001</v>
      </c>
    </row>
    <row r="685" spans="1:14" ht="14.45" customHeight="1" x14ac:dyDescent="0.2">
      <c r="A685" s="426" t="s">
        <v>576</v>
      </c>
      <c r="B685" s="427" t="s">
        <v>577</v>
      </c>
      <c r="C685" s="428" t="s">
        <v>1407</v>
      </c>
      <c r="D685" s="429" t="s">
        <v>1408</v>
      </c>
      <c r="E685" s="430">
        <v>50113001</v>
      </c>
      <c r="F685" s="429" t="s">
        <v>403</v>
      </c>
      <c r="G685" s="428" t="s">
        <v>404</v>
      </c>
      <c r="H685" s="428">
        <v>223815</v>
      </c>
      <c r="I685" s="428">
        <v>223815</v>
      </c>
      <c r="J685" s="428" t="s">
        <v>1453</v>
      </c>
      <c r="K685" s="428" t="s">
        <v>1454</v>
      </c>
      <c r="L685" s="431">
        <v>6230.4000000000005</v>
      </c>
      <c r="M685" s="431">
        <v>6</v>
      </c>
      <c r="N685" s="432">
        <v>37382.400000000001</v>
      </c>
    </row>
    <row r="686" spans="1:14" ht="14.45" customHeight="1" x14ac:dyDescent="0.2">
      <c r="A686" s="426" t="s">
        <v>576</v>
      </c>
      <c r="B686" s="427" t="s">
        <v>577</v>
      </c>
      <c r="C686" s="428" t="s">
        <v>1407</v>
      </c>
      <c r="D686" s="429" t="s">
        <v>1408</v>
      </c>
      <c r="E686" s="430">
        <v>50113001</v>
      </c>
      <c r="F686" s="429" t="s">
        <v>403</v>
      </c>
      <c r="G686" s="428" t="s">
        <v>404</v>
      </c>
      <c r="H686" s="428">
        <v>990585</v>
      </c>
      <c r="I686" s="428">
        <v>0</v>
      </c>
      <c r="J686" s="428" t="s">
        <v>467</v>
      </c>
      <c r="K686" s="428" t="s">
        <v>235</v>
      </c>
      <c r="L686" s="431">
        <v>52.9</v>
      </c>
      <c r="M686" s="431">
        <v>1</v>
      </c>
      <c r="N686" s="432">
        <v>52.9</v>
      </c>
    </row>
    <row r="687" spans="1:14" ht="14.45" customHeight="1" x14ac:dyDescent="0.2">
      <c r="A687" s="426" t="s">
        <v>576</v>
      </c>
      <c r="B687" s="427" t="s">
        <v>577</v>
      </c>
      <c r="C687" s="428" t="s">
        <v>1407</v>
      </c>
      <c r="D687" s="429" t="s">
        <v>1408</v>
      </c>
      <c r="E687" s="430">
        <v>50113001</v>
      </c>
      <c r="F687" s="429" t="s">
        <v>403</v>
      </c>
      <c r="G687" s="428" t="s">
        <v>404</v>
      </c>
      <c r="H687" s="428">
        <v>102132</v>
      </c>
      <c r="I687" s="428">
        <v>2132</v>
      </c>
      <c r="J687" s="428" t="s">
        <v>690</v>
      </c>
      <c r="K687" s="428" t="s">
        <v>691</v>
      </c>
      <c r="L687" s="431">
        <v>167.36090909090905</v>
      </c>
      <c r="M687" s="431">
        <v>11</v>
      </c>
      <c r="N687" s="432">
        <v>1840.9699999999996</v>
      </c>
    </row>
    <row r="688" spans="1:14" ht="14.45" customHeight="1" x14ac:dyDescent="0.2">
      <c r="A688" s="426" t="s">
        <v>576</v>
      </c>
      <c r="B688" s="427" t="s">
        <v>577</v>
      </c>
      <c r="C688" s="428" t="s">
        <v>1407</v>
      </c>
      <c r="D688" s="429" t="s">
        <v>1408</v>
      </c>
      <c r="E688" s="430">
        <v>50113001</v>
      </c>
      <c r="F688" s="429" t="s">
        <v>403</v>
      </c>
      <c r="G688" s="428" t="s">
        <v>404</v>
      </c>
      <c r="H688" s="428">
        <v>850390</v>
      </c>
      <c r="I688" s="428">
        <v>102600</v>
      </c>
      <c r="J688" s="428" t="s">
        <v>694</v>
      </c>
      <c r="K688" s="428" t="s">
        <v>695</v>
      </c>
      <c r="L688" s="431">
        <v>67.91</v>
      </c>
      <c r="M688" s="431">
        <v>1</v>
      </c>
      <c r="N688" s="432">
        <v>67.91</v>
      </c>
    </row>
    <row r="689" spans="1:14" ht="14.45" customHeight="1" x14ac:dyDescent="0.2">
      <c r="A689" s="426" t="s">
        <v>576</v>
      </c>
      <c r="B689" s="427" t="s">
        <v>577</v>
      </c>
      <c r="C689" s="428" t="s">
        <v>1407</v>
      </c>
      <c r="D689" s="429" t="s">
        <v>1408</v>
      </c>
      <c r="E689" s="430">
        <v>50113001</v>
      </c>
      <c r="F689" s="429" t="s">
        <v>403</v>
      </c>
      <c r="G689" s="428" t="s">
        <v>404</v>
      </c>
      <c r="H689" s="428">
        <v>843217</v>
      </c>
      <c r="I689" s="428">
        <v>9999999</v>
      </c>
      <c r="J689" s="428" t="s">
        <v>1455</v>
      </c>
      <c r="K689" s="428" t="s">
        <v>1456</v>
      </c>
      <c r="L689" s="431">
        <v>172.59</v>
      </c>
      <c r="M689" s="431">
        <v>10</v>
      </c>
      <c r="N689" s="432">
        <v>1725.9</v>
      </c>
    </row>
    <row r="690" spans="1:14" ht="14.45" customHeight="1" x14ac:dyDescent="0.2">
      <c r="A690" s="426" t="s">
        <v>576</v>
      </c>
      <c r="B690" s="427" t="s">
        <v>577</v>
      </c>
      <c r="C690" s="428" t="s">
        <v>1407</v>
      </c>
      <c r="D690" s="429" t="s">
        <v>1408</v>
      </c>
      <c r="E690" s="430">
        <v>50113001</v>
      </c>
      <c r="F690" s="429" t="s">
        <v>403</v>
      </c>
      <c r="G690" s="428" t="s">
        <v>404</v>
      </c>
      <c r="H690" s="428">
        <v>150660</v>
      </c>
      <c r="I690" s="428">
        <v>150660</v>
      </c>
      <c r="J690" s="428" t="s">
        <v>1457</v>
      </c>
      <c r="K690" s="428" t="s">
        <v>1458</v>
      </c>
      <c r="L690" s="431">
        <v>861.13070707070744</v>
      </c>
      <c r="M690" s="431">
        <v>99</v>
      </c>
      <c r="N690" s="432">
        <v>85251.940000000031</v>
      </c>
    </row>
    <row r="691" spans="1:14" ht="14.45" customHeight="1" x14ac:dyDescent="0.2">
      <c r="A691" s="426" t="s">
        <v>576</v>
      </c>
      <c r="B691" s="427" t="s">
        <v>577</v>
      </c>
      <c r="C691" s="428" t="s">
        <v>1407</v>
      </c>
      <c r="D691" s="429" t="s">
        <v>1408</v>
      </c>
      <c r="E691" s="430">
        <v>50113001</v>
      </c>
      <c r="F691" s="429" t="s">
        <v>403</v>
      </c>
      <c r="G691" s="428" t="s">
        <v>404</v>
      </c>
      <c r="H691" s="428">
        <v>145981</v>
      </c>
      <c r="I691" s="428">
        <v>45981</v>
      </c>
      <c r="J691" s="428" t="s">
        <v>1459</v>
      </c>
      <c r="K691" s="428" t="s">
        <v>1460</v>
      </c>
      <c r="L691" s="431">
        <v>1569.6171428571429</v>
      </c>
      <c r="M691" s="431">
        <v>7</v>
      </c>
      <c r="N691" s="432">
        <v>10987.32</v>
      </c>
    </row>
    <row r="692" spans="1:14" ht="14.45" customHeight="1" x14ac:dyDescent="0.2">
      <c r="A692" s="426" t="s">
        <v>576</v>
      </c>
      <c r="B692" s="427" t="s">
        <v>577</v>
      </c>
      <c r="C692" s="428" t="s">
        <v>1407</v>
      </c>
      <c r="D692" s="429" t="s">
        <v>1408</v>
      </c>
      <c r="E692" s="430">
        <v>50113001</v>
      </c>
      <c r="F692" s="429" t="s">
        <v>403</v>
      </c>
      <c r="G692" s="428" t="s">
        <v>450</v>
      </c>
      <c r="H692" s="428">
        <v>230417</v>
      </c>
      <c r="I692" s="428">
        <v>230417</v>
      </c>
      <c r="J692" s="428" t="s">
        <v>702</v>
      </c>
      <c r="K692" s="428" t="s">
        <v>703</v>
      </c>
      <c r="L692" s="431">
        <v>54.015000000000008</v>
      </c>
      <c r="M692" s="431">
        <v>4</v>
      </c>
      <c r="N692" s="432">
        <v>216.06000000000003</v>
      </c>
    </row>
    <row r="693" spans="1:14" ht="14.45" customHeight="1" x14ac:dyDescent="0.2">
      <c r="A693" s="426" t="s">
        <v>576</v>
      </c>
      <c r="B693" s="427" t="s">
        <v>577</v>
      </c>
      <c r="C693" s="428" t="s">
        <v>1407</v>
      </c>
      <c r="D693" s="429" t="s">
        <v>1408</v>
      </c>
      <c r="E693" s="430">
        <v>50113001</v>
      </c>
      <c r="F693" s="429" t="s">
        <v>403</v>
      </c>
      <c r="G693" s="428" t="s">
        <v>450</v>
      </c>
      <c r="H693" s="428">
        <v>230415</v>
      </c>
      <c r="I693" s="428">
        <v>230415</v>
      </c>
      <c r="J693" s="428" t="s">
        <v>706</v>
      </c>
      <c r="K693" s="428" t="s">
        <v>707</v>
      </c>
      <c r="L693" s="431">
        <v>27.2</v>
      </c>
      <c r="M693" s="431">
        <v>1</v>
      </c>
      <c r="N693" s="432">
        <v>27.2</v>
      </c>
    </row>
    <row r="694" spans="1:14" ht="14.45" customHeight="1" x14ac:dyDescent="0.2">
      <c r="A694" s="426" t="s">
        <v>576</v>
      </c>
      <c r="B694" s="427" t="s">
        <v>577</v>
      </c>
      <c r="C694" s="428" t="s">
        <v>1407</v>
      </c>
      <c r="D694" s="429" t="s">
        <v>1408</v>
      </c>
      <c r="E694" s="430">
        <v>50113001</v>
      </c>
      <c r="F694" s="429" t="s">
        <v>403</v>
      </c>
      <c r="G694" s="428" t="s">
        <v>404</v>
      </c>
      <c r="H694" s="428">
        <v>207939</v>
      </c>
      <c r="I694" s="428">
        <v>207939</v>
      </c>
      <c r="J694" s="428" t="s">
        <v>710</v>
      </c>
      <c r="K694" s="428" t="s">
        <v>711</v>
      </c>
      <c r="L694" s="431">
        <v>58.81</v>
      </c>
      <c r="M694" s="431">
        <v>4</v>
      </c>
      <c r="N694" s="432">
        <v>235.24</v>
      </c>
    </row>
    <row r="695" spans="1:14" ht="14.45" customHeight="1" x14ac:dyDescent="0.2">
      <c r="A695" s="426" t="s">
        <v>576</v>
      </c>
      <c r="B695" s="427" t="s">
        <v>577</v>
      </c>
      <c r="C695" s="428" t="s">
        <v>1407</v>
      </c>
      <c r="D695" s="429" t="s">
        <v>1408</v>
      </c>
      <c r="E695" s="430">
        <v>50113001</v>
      </c>
      <c r="F695" s="429" t="s">
        <v>403</v>
      </c>
      <c r="G695" s="428" t="s">
        <v>404</v>
      </c>
      <c r="H695" s="428">
        <v>207940</v>
      </c>
      <c r="I695" s="428">
        <v>207940</v>
      </c>
      <c r="J695" s="428" t="s">
        <v>712</v>
      </c>
      <c r="K695" s="428" t="s">
        <v>713</v>
      </c>
      <c r="L695" s="431">
        <v>72.44</v>
      </c>
      <c r="M695" s="431">
        <v>1</v>
      </c>
      <c r="N695" s="432">
        <v>72.44</v>
      </c>
    </row>
    <row r="696" spans="1:14" ht="14.45" customHeight="1" x14ac:dyDescent="0.2">
      <c r="A696" s="426" t="s">
        <v>576</v>
      </c>
      <c r="B696" s="427" t="s">
        <v>577</v>
      </c>
      <c r="C696" s="428" t="s">
        <v>1407</v>
      </c>
      <c r="D696" s="429" t="s">
        <v>1408</v>
      </c>
      <c r="E696" s="430">
        <v>50113001</v>
      </c>
      <c r="F696" s="429" t="s">
        <v>403</v>
      </c>
      <c r="G696" s="428" t="s">
        <v>404</v>
      </c>
      <c r="H696" s="428">
        <v>214525</v>
      </c>
      <c r="I696" s="428">
        <v>214525</v>
      </c>
      <c r="J696" s="428" t="s">
        <v>719</v>
      </c>
      <c r="K696" s="428" t="s">
        <v>720</v>
      </c>
      <c r="L696" s="431">
        <v>26.430000000000007</v>
      </c>
      <c r="M696" s="431">
        <v>1</v>
      </c>
      <c r="N696" s="432">
        <v>26.430000000000007</v>
      </c>
    </row>
    <row r="697" spans="1:14" ht="14.45" customHeight="1" x14ac:dyDescent="0.2">
      <c r="A697" s="426" t="s">
        <v>576</v>
      </c>
      <c r="B697" s="427" t="s">
        <v>577</v>
      </c>
      <c r="C697" s="428" t="s">
        <v>1407</v>
      </c>
      <c r="D697" s="429" t="s">
        <v>1408</v>
      </c>
      <c r="E697" s="430">
        <v>50113001</v>
      </c>
      <c r="F697" s="429" t="s">
        <v>403</v>
      </c>
      <c r="G697" s="428" t="s">
        <v>450</v>
      </c>
      <c r="H697" s="428">
        <v>214427</v>
      </c>
      <c r="I697" s="428">
        <v>214427</v>
      </c>
      <c r="J697" s="428" t="s">
        <v>721</v>
      </c>
      <c r="K697" s="428" t="s">
        <v>722</v>
      </c>
      <c r="L697" s="431">
        <v>16.568217893217891</v>
      </c>
      <c r="M697" s="431">
        <v>1386</v>
      </c>
      <c r="N697" s="432">
        <v>22963.549999999996</v>
      </c>
    </row>
    <row r="698" spans="1:14" ht="14.45" customHeight="1" x14ac:dyDescent="0.2">
      <c r="A698" s="426" t="s">
        <v>576</v>
      </c>
      <c r="B698" s="427" t="s">
        <v>577</v>
      </c>
      <c r="C698" s="428" t="s">
        <v>1407</v>
      </c>
      <c r="D698" s="429" t="s">
        <v>1408</v>
      </c>
      <c r="E698" s="430">
        <v>50113001</v>
      </c>
      <c r="F698" s="429" t="s">
        <v>403</v>
      </c>
      <c r="G698" s="428" t="s">
        <v>450</v>
      </c>
      <c r="H698" s="428">
        <v>113767</v>
      </c>
      <c r="I698" s="428">
        <v>13767</v>
      </c>
      <c r="J698" s="428" t="s">
        <v>723</v>
      </c>
      <c r="K698" s="428" t="s">
        <v>724</v>
      </c>
      <c r="L698" s="431">
        <v>44.98</v>
      </c>
      <c r="M698" s="431">
        <v>6</v>
      </c>
      <c r="N698" s="432">
        <v>269.88</v>
      </c>
    </row>
    <row r="699" spans="1:14" ht="14.45" customHeight="1" x14ac:dyDescent="0.2">
      <c r="A699" s="426" t="s">
        <v>576</v>
      </c>
      <c r="B699" s="427" t="s">
        <v>577</v>
      </c>
      <c r="C699" s="428" t="s">
        <v>1407</v>
      </c>
      <c r="D699" s="429" t="s">
        <v>1408</v>
      </c>
      <c r="E699" s="430">
        <v>50113001</v>
      </c>
      <c r="F699" s="429" t="s">
        <v>403</v>
      </c>
      <c r="G699" s="428" t="s">
        <v>450</v>
      </c>
      <c r="H699" s="428">
        <v>113768</v>
      </c>
      <c r="I699" s="428">
        <v>13768</v>
      </c>
      <c r="J699" s="428" t="s">
        <v>723</v>
      </c>
      <c r="K699" s="428" t="s">
        <v>725</v>
      </c>
      <c r="L699" s="431">
        <v>89.67</v>
      </c>
      <c r="M699" s="431">
        <v>3</v>
      </c>
      <c r="N699" s="432">
        <v>269.01</v>
      </c>
    </row>
    <row r="700" spans="1:14" ht="14.45" customHeight="1" x14ac:dyDescent="0.2">
      <c r="A700" s="426" t="s">
        <v>576</v>
      </c>
      <c r="B700" s="427" t="s">
        <v>577</v>
      </c>
      <c r="C700" s="428" t="s">
        <v>1407</v>
      </c>
      <c r="D700" s="429" t="s">
        <v>1408</v>
      </c>
      <c r="E700" s="430">
        <v>50113001</v>
      </c>
      <c r="F700" s="429" t="s">
        <v>403</v>
      </c>
      <c r="G700" s="428" t="s">
        <v>404</v>
      </c>
      <c r="H700" s="428">
        <v>845813</v>
      </c>
      <c r="I700" s="428">
        <v>9999999</v>
      </c>
      <c r="J700" s="428" t="s">
        <v>733</v>
      </c>
      <c r="K700" s="428" t="s">
        <v>235</v>
      </c>
      <c r="L700" s="431">
        <v>180.73</v>
      </c>
      <c r="M700" s="431">
        <v>10</v>
      </c>
      <c r="N700" s="432">
        <v>1807.3</v>
      </c>
    </row>
    <row r="701" spans="1:14" ht="14.45" customHeight="1" x14ac:dyDescent="0.2">
      <c r="A701" s="426" t="s">
        <v>576</v>
      </c>
      <c r="B701" s="427" t="s">
        <v>577</v>
      </c>
      <c r="C701" s="428" t="s">
        <v>1407</v>
      </c>
      <c r="D701" s="429" t="s">
        <v>1408</v>
      </c>
      <c r="E701" s="430">
        <v>50113001</v>
      </c>
      <c r="F701" s="429" t="s">
        <v>403</v>
      </c>
      <c r="G701" s="428" t="s">
        <v>404</v>
      </c>
      <c r="H701" s="428">
        <v>193104</v>
      </c>
      <c r="I701" s="428">
        <v>93104</v>
      </c>
      <c r="J701" s="428" t="s">
        <v>734</v>
      </c>
      <c r="K701" s="428" t="s">
        <v>735</v>
      </c>
      <c r="L701" s="431">
        <v>30.889999999999997</v>
      </c>
      <c r="M701" s="431">
        <v>1</v>
      </c>
      <c r="N701" s="432">
        <v>30.889999999999997</v>
      </c>
    </row>
    <row r="702" spans="1:14" ht="14.45" customHeight="1" x14ac:dyDescent="0.2">
      <c r="A702" s="426" t="s">
        <v>576</v>
      </c>
      <c r="B702" s="427" t="s">
        <v>577</v>
      </c>
      <c r="C702" s="428" t="s">
        <v>1407</v>
      </c>
      <c r="D702" s="429" t="s">
        <v>1408</v>
      </c>
      <c r="E702" s="430">
        <v>50113001</v>
      </c>
      <c r="F702" s="429" t="s">
        <v>403</v>
      </c>
      <c r="G702" s="428" t="s">
        <v>404</v>
      </c>
      <c r="H702" s="428">
        <v>193105</v>
      </c>
      <c r="I702" s="428">
        <v>93105</v>
      </c>
      <c r="J702" s="428" t="s">
        <v>734</v>
      </c>
      <c r="K702" s="428" t="s">
        <v>736</v>
      </c>
      <c r="L702" s="431">
        <v>205.66473684210521</v>
      </c>
      <c r="M702" s="431">
        <v>19</v>
      </c>
      <c r="N702" s="432">
        <v>3907.6299999999992</v>
      </c>
    </row>
    <row r="703" spans="1:14" ht="14.45" customHeight="1" x14ac:dyDescent="0.2">
      <c r="A703" s="426" t="s">
        <v>576</v>
      </c>
      <c r="B703" s="427" t="s">
        <v>577</v>
      </c>
      <c r="C703" s="428" t="s">
        <v>1407</v>
      </c>
      <c r="D703" s="429" t="s">
        <v>1408</v>
      </c>
      <c r="E703" s="430">
        <v>50113001</v>
      </c>
      <c r="F703" s="429" t="s">
        <v>403</v>
      </c>
      <c r="G703" s="428" t="s">
        <v>450</v>
      </c>
      <c r="H703" s="428">
        <v>192034</v>
      </c>
      <c r="I703" s="428">
        <v>92034</v>
      </c>
      <c r="J703" s="428" t="s">
        <v>1461</v>
      </c>
      <c r="K703" s="428" t="s">
        <v>1462</v>
      </c>
      <c r="L703" s="431">
        <v>160.42400585850098</v>
      </c>
      <c r="M703" s="431">
        <v>1</v>
      </c>
      <c r="N703" s="432">
        <v>160.42400585850098</v>
      </c>
    </row>
    <row r="704" spans="1:14" ht="14.45" customHeight="1" x14ac:dyDescent="0.2">
      <c r="A704" s="426" t="s">
        <v>576</v>
      </c>
      <c r="B704" s="427" t="s">
        <v>577</v>
      </c>
      <c r="C704" s="428" t="s">
        <v>1407</v>
      </c>
      <c r="D704" s="429" t="s">
        <v>1408</v>
      </c>
      <c r="E704" s="430">
        <v>50113001</v>
      </c>
      <c r="F704" s="429" t="s">
        <v>403</v>
      </c>
      <c r="G704" s="428" t="s">
        <v>450</v>
      </c>
      <c r="H704" s="428">
        <v>144997</v>
      </c>
      <c r="I704" s="428">
        <v>44997</v>
      </c>
      <c r="J704" s="428" t="s">
        <v>1463</v>
      </c>
      <c r="K704" s="428" t="s">
        <v>1464</v>
      </c>
      <c r="L704" s="431">
        <v>235.2280001674861</v>
      </c>
      <c r="M704" s="431">
        <v>3</v>
      </c>
      <c r="N704" s="432">
        <v>705.68400050245828</v>
      </c>
    </row>
    <row r="705" spans="1:14" ht="14.45" customHeight="1" x14ac:dyDescent="0.2">
      <c r="A705" s="426" t="s">
        <v>576</v>
      </c>
      <c r="B705" s="427" t="s">
        <v>577</v>
      </c>
      <c r="C705" s="428" t="s">
        <v>1407</v>
      </c>
      <c r="D705" s="429" t="s">
        <v>1408</v>
      </c>
      <c r="E705" s="430">
        <v>50113001</v>
      </c>
      <c r="F705" s="429" t="s">
        <v>403</v>
      </c>
      <c r="G705" s="428" t="s">
        <v>450</v>
      </c>
      <c r="H705" s="428">
        <v>192587</v>
      </c>
      <c r="I705" s="428">
        <v>92587</v>
      </c>
      <c r="J705" s="428" t="s">
        <v>1465</v>
      </c>
      <c r="K705" s="428" t="s">
        <v>1466</v>
      </c>
      <c r="L705" s="431">
        <v>58.47</v>
      </c>
      <c r="M705" s="431">
        <v>1</v>
      </c>
      <c r="N705" s="432">
        <v>58.47</v>
      </c>
    </row>
    <row r="706" spans="1:14" ht="14.45" customHeight="1" x14ac:dyDescent="0.2">
      <c r="A706" s="426" t="s">
        <v>576</v>
      </c>
      <c r="B706" s="427" t="s">
        <v>577</v>
      </c>
      <c r="C706" s="428" t="s">
        <v>1407</v>
      </c>
      <c r="D706" s="429" t="s">
        <v>1408</v>
      </c>
      <c r="E706" s="430">
        <v>50113001</v>
      </c>
      <c r="F706" s="429" t="s">
        <v>403</v>
      </c>
      <c r="G706" s="428" t="s">
        <v>450</v>
      </c>
      <c r="H706" s="428">
        <v>237626</v>
      </c>
      <c r="I706" s="428">
        <v>237626</v>
      </c>
      <c r="J706" s="428" t="s">
        <v>1467</v>
      </c>
      <c r="K706" s="428" t="s">
        <v>1468</v>
      </c>
      <c r="L706" s="431">
        <v>235.6077595907804</v>
      </c>
      <c r="M706" s="431">
        <v>371</v>
      </c>
      <c r="N706" s="432">
        <v>87410.478808179527</v>
      </c>
    </row>
    <row r="707" spans="1:14" ht="14.45" customHeight="1" x14ac:dyDescent="0.2">
      <c r="A707" s="426" t="s">
        <v>576</v>
      </c>
      <c r="B707" s="427" t="s">
        <v>577</v>
      </c>
      <c r="C707" s="428" t="s">
        <v>1407</v>
      </c>
      <c r="D707" s="429" t="s">
        <v>1408</v>
      </c>
      <c r="E707" s="430">
        <v>50113001</v>
      </c>
      <c r="F707" s="429" t="s">
        <v>403</v>
      </c>
      <c r="G707" s="428" t="s">
        <v>404</v>
      </c>
      <c r="H707" s="428">
        <v>184090</v>
      </c>
      <c r="I707" s="428">
        <v>84090</v>
      </c>
      <c r="J707" s="428" t="s">
        <v>743</v>
      </c>
      <c r="K707" s="428" t="s">
        <v>744</v>
      </c>
      <c r="L707" s="431">
        <v>60.093846153846172</v>
      </c>
      <c r="M707" s="431">
        <v>13</v>
      </c>
      <c r="N707" s="432">
        <v>781.22000000000025</v>
      </c>
    </row>
    <row r="708" spans="1:14" ht="14.45" customHeight="1" x14ac:dyDescent="0.2">
      <c r="A708" s="426" t="s">
        <v>576</v>
      </c>
      <c r="B708" s="427" t="s">
        <v>577</v>
      </c>
      <c r="C708" s="428" t="s">
        <v>1407</v>
      </c>
      <c r="D708" s="429" t="s">
        <v>1408</v>
      </c>
      <c r="E708" s="430">
        <v>50113001</v>
      </c>
      <c r="F708" s="429" t="s">
        <v>403</v>
      </c>
      <c r="G708" s="428" t="s">
        <v>450</v>
      </c>
      <c r="H708" s="428">
        <v>136755</v>
      </c>
      <c r="I708" s="428">
        <v>136755</v>
      </c>
      <c r="J708" s="428" t="s">
        <v>1469</v>
      </c>
      <c r="K708" s="428" t="s">
        <v>1470</v>
      </c>
      <c r="L708" s="431">
        <v>3891.6019230769234</v>
      </c>
      <c r="M708" s="431">
        <v>52</v>
      </c>
      <c r="N708" s="432">
        <v>202363.30000000002</v>
      </c>
    </row>
    <row r="709" spans="1:14" ht="14.45" customHeight="1" x14ac:dyDescent="0.2">
      <c r="A709" s="426" t="s">
        <v>576</v>
      </c>
      <c r="B709" s="427" t="s">
        <v>577</v>
      </c>
      <c r="C709" s="428" t="s">
        <v>1407</v>
      </c>
      <c r="D709" s="429" t="s">
        <v>1408</v>
      </c>
      <c r="E709" s="430">
        <v>50113001</v>
      </c>
      <c r="F709" s="429" t="s">
        <v>403</v>
      </c>
      <c r="G709" s="428" t="s">
        <v>404</v>
      </c>
      <c r="H709" s="428">
        <v>230423</v>
      </c>
      <c r="I709" s="428">
        <v>230423</v>
      </c>
      <c r="J709" s="428" t="s">
        <v>750</v>
      </c>
      <c r="K709" s="428" t="s">
        <v>752</v>
      </c>
      <c r="L709" s="431">
        <v>39.51</v>
      </c>
      <c r="M709" s="431">
        <v>1</v>
      </c>
      <c r="N709" s="432">
        <v>39.51</v>
      </c>
    </row>
    <row r="710" spans="1:14" ht="14.45" customHeight="1" x14ac:dyDescent="0.2">
      <c r="A710" s="426" t="s">
        <v>576</v>
      </c>
      <c r="B710" s="427" t="s">
        <v>577</v>
      </c>
      <c r="C710" s="428" t="s">
        <v>1407</v>
      </c>
      <c r="D710" s="429" t="s">
        <v>1408</v>
      </c>
      <c r="E710" s="430">
        <v>50113001</v>
      </c>
      <c r="F710" s="429" t="s">
        <v>403</v>
      </c>
      <c r="G710" s="428" t="s">
        <v>404</v>
      </c>
      <c r="H710" s="428">
        <v>230421</v>
      </c>
      <c r="I710" s="428">
        <v>230421</v>
      </c>
      <c r="J710" s="428" t="s">
        <v>750</v>
      </c>
      <c r="K710" s="428" t="s">
        <v>751</v>
      </c>
      <c r="L710" s="431">
        <v>76.546666666666667</v>
      </c>
      <c r="M710" s="431">
        <v>3</v>
      </c>
      <c r="N710" s="432">
        <v>229.64</v>
      </c>
    </row>
    <row r="711" spans="1:14" ht="14.45" customHeight="1" x14ac:dyDescent="0.2">
      <c r="A711" s="426" t="s">
        <v>576</v>
      </c>
      <c r="B711" s="427" t="s">
        <v>577</v>
      </c>
      <c r="C711" s="428" t="s">
        <v>1407</v>
      </c>
      <c r="D711" s="429" t="s">
        <v>1408</v>
      </c>
      <c r="E711" s="430">
        <v>50113001</v>
      </c>
      <c r="F711" s="429" t="s">
        <v>403</v>
      </c>
      <c r="G711" s="428" t="s">
        <v>404</v>
      </c>
      <c r="H711" s="428">
        <v>175632</v>
      </c>
      <c r="I711" s="428">
        <v>75632</v>
      </c>
      <c r="J711" s="428" t="s">
        <v>753</v>
      </c>
      <c r="K711" s="428" t="s">
        <v>754</v>
      </c>
      <c r="L711" s="431">
        <v>87.37</v>
      </c>
      <c r="M711" s="431">
        <v>7</v>
      </c>
      <c r="N711" s="432">
        <v>611.59</v>
      </c>
    </row>
    <row r="712" spans="1:14" ht="14.45" customHeight="1" x14ac:dyDescent="0.2">
      <c r="A712" s="426" t="s">
        <v>576</v>
      </c>
      <c r="B712" s="427" t="s">
        <v>577</v>
      </c>
      <c r="C712" s="428" t="s">
        <v>1407</v>
      </c>
      <c r="D712" s="429" t="s">
        <v>1408</v>
      </c>
      <c r="E712" s="430">
        <v>50113001</v>
      </c>
      <c r="F712" s="429" t="s">
        <v>403</v>
      </c>
      <c r="G712" s="428" t="s">
        <v>404</v>
      </c>
      <c r="H712" s="428">
        <v>245251</v>
      </c>
      <c r="I712" s="428">
        <v>245251</v>
      </c>
      <c r="J712" s="428" t="s">
        <v>755</v>
      </c>
      <c r="K712" s="428" t="s">
        <v>756</v>
      </c>
      <c r="L712" s="431">
        <v>74.756666666666661</v>
      </c>
      <c r="M712" s="431">
        <v>3</v>
      </c>
      <c r="N712" s="432">
        <v>224.26999999999998</v>
      </c>
    </row>
    <row r="713" spans="1:14" ht="14.45" customHeight="1" x14ac:dyDescent="0.2">
      <c r="A713" s="426" t="s">
        <v>576</v>
      </c>
      <c r="B713" s="427" t="s">
        <v>577</v>
      </c>
      <c r="C713" s="428" t="s">
        <v>1407</v>
      </c>
      <c r="D713" s="429" t="s">
        <v>1408</v>
      </c>
      <c r="E713" s="430">
        <v>50113001</v>
      </c>
      <c r="F713" s="429" t="s">
        <v>403</v>
      </c>
      <c r="G713" s="428" t="s">
        <v>404</v>
      </c>
      <c r="H713" s="428">
        <v>245252</v>
      </c>
      <c r="I713" s="428">
        <v>245252</v>
      </c>
      <c r="J713" s="428" t="s">
        <v>755</v>
      </c>
      <c r="K713" s="428" t="s">
        <v>1471</v>
      </c>
      <c r="L713" s="431">
        <v>175.82500000000002</v>
      </c>
      <c r="M713" s="431">
        <v>8</v>
      </c>
      <c r="N713" s="432">
        <v>1406.6000000000001</v>
      </c>
    </row>
    <row r="714" spans="1:14" ht="14.45" customHeight="1" x14ac:dyDescent="0.2">
      <c r="A714" s="426" t="s">
        <v>576</v>
      </c>
      <c r="B714" s="427" t="s">
        <v>577</v>
      </c>
      <c r="C714" s="428" t="s">
        <v>1407</v>
      </c>
      <c r="D714" s="429" t="s">
        <v>1408</v>
      </c>
      <c r="E714" s="430">
        <v>50113001</v>
      </c>
      <c r="F714" s="429" t="s">
        <v>403</v>
      </c>
      <c r="G714" s="428" t="s">
        <v>404</v>
      </c>
      <c r="H714" s="428">
        <v>846346</v>
      </c>
      <c r="I714" s="428">
        <v>119672</v>
      </c>
      <c r="J714" s="428" t="s">
        <v>757</v>
      </c>
      <c r="K714" s="428" t="s">
        <v>758</v>
      </c>
      <c r="L714" s="431">
        <v>120.95999999999995</v>
      </c>
      <c r="M714" s="431">
        <v>1</v>
      </c>
      <c r="N714" s="432">
        <v>120.95999999999995</v>
      </c>
    </row>
    <row r="715" spans="1:14" ht="14.45" customHeight="1" x14ac:dyDescent="0.2">
      <c r="A715" s="426" t="s">
        <v>576</v>
      </c>
      <c r="B715" s="427" t="s">
        <v>577</v>
      </c>
      <c r="C715" s="428" t="s">
        <v>1407</v>
      </c>
      <c r="D715" s="429" t="s">
        <v>1408</v>
      </c>
      <c r="E715" s="430">
        <v>50113001</v>
      </c>
      <c r="F715" s="429" t="s">
        <v>403</v>
      </c>
      <c r="G715" s="428" t="s">
        <v>404</v>
      </c>
      <c r="H715" s="428">
        <v>117011</v>
      </c>
      <c r="I715" s="428">
        <v>17011</v>
      </c>
      <c r="J715" s="428" t="s">
        <v>759</v>
      </c>
      <c r="K715" s="428" t="s">
        <v>760</v>
      </c>
      <c r="L715" s="431">
        <v>141.45978260869563</v>
      </c>
      <c r="M715" s="431">
        <v>46</v>
      </c>
      <c r="N715" s="432">
        <v>6507.15</v>
      </c>
    </row>
    <row r="716" spans="1:14" ht="14.45" customHeight="1" x14ac:dyDescent="0.2">
      <c r="A716" s="426" t="s">
        <v>576</v>
      </c>
      <c r="B716" s="427" t="s">
        <v>577</v>
      </c>
      <c r="C716" s="428" t="s">
        <v>1407</v>
      </c>
      <c r="D716" s="429" t="s">
        <v>1408</v>
      </c>
      <c r="E716" s="430">
        <v>50113001</v>
      </c>
      <c r="F716" s="429" t="s">
        <v>403</v>
      </c>
      <c r="G716" s="428" t="s">
        <v>404</v>
      </c>
      <c r="H716" s="428">
        <v>154808</v>
      </c>
      <c r="I716" s="428">
        <v>154808</v>
      </c>
      <c r="J716" s="428" t="s">
        <v>1472</v>
      </c>
      <c r="K716" s="428" t="s">
        <v>1473</v>
      </c>
      <c r="L716" s="431">
        <v>37003.14499999999</v>
      </c>
      <c r="M716" s="431">
        <v>2</v>
      </c>
      <c r="N716" s="432">
        <v>74006.289999999979</v>
      </c>
    </row>
    <row r="717" spans="1:14" ht="14.45" customHeight="1" x14ac:dyDescent="0.2">
      <c r="A717" s="426" t="s">
        <v>576</v>
      </c>
      <c r="B717" s="427" t="s">
        <v>577</v>
      </c>
      <c r="C717" s="428" t="s">
        <v>1407</v>
      </c>
      <c r="D717" s="429" t="s">
        <v>1408</v>
      </c>
      <c r="E717" s="430">
        <v>50113001</v>
      </c>
      <c r="F717" s="429" t="s">
        <v>403</v>
      </c>
      <c r="G717" s="428" t="s">
        <v>404</v>
      </c>
      <c r="H717" s="428">
        <v>183318</v>
      </c>
      <c r="I717" s="428">
        <v>83318</v>
      </c>
      <c r="J717" s="428" t="s">
        <v>761</v>
      </c>
      <c r="K717" s="428" t="s">
        <v>762</v>
      </c>
      <c r="L717" s="431">
        <v>31.489999999999995</v>
      </c>
      <c r="M717" s="431">
        <v>2</v>
      </c>
      <c r="N717" s="432">
        <v>62.97999999999999</v>
      </c>
    </row>
    <row r="718" spans="1:14" ht="14.45" customHeight="1" x14ac:dyDescent="0.2">
      <c r="A718" s="426" t="s">
        <v>576</v>
      </c>
      <c r="B718" s="427" t="s">
        <v>577</v>
      </c>
      <c r="C718" s="428" t="s">
        <v>1407</v>
      </c>
      <c r="D718" s="429" t="s">
        <v>1408</v>
      </c>
      <c r="E718" s="430">
        <v>50113001</v>
      </c>
      <c r="F718" s="429" t="s">
        <v>403</v>
      </c>
      <c r="G718" s="428" t="s">
        <v>404</v>
      </c>
      <c r="H718" s="428">
        <v>232606</v>
      </c>
      <c r="I718" s="428">
        <v>232606</v>
      </c>
      <c r="J718" s="428" t="s">
        <v>765</v>
      </c>
      <c r="K718" s="428" t="s">
        <v>766</v>
      </c>
      <c r="L718" s="431">
        <v>155.25636575888802</v>
      </c>
      <c r="M718" s="431">
        <v>11</v>
      </c>
      <c r="N718" s="432">
        <v>1707.8200233477683</v>
      </c>
    </row>
    <row r="719" spans="1:14" ht="14.45" customHeight="1" x14ac:dyDescent="0.2">
      <c r="A719" s="426" t="s">
        <v>576</v>
      </c>
      <c r="B719" s="427" t="s">
        <v>577</v>
      </c>
      <c r="C719" s="428" t="s">
        <v>1407</v>
      </c>
      <c r="D719" s="429" t="s">
        <v>1408</v>
      </c>
      <c r="E719" s="430">
        <v>50113001</v>
      </c>
      <c r="F719" s="429" t="s">
        <v>403</v>
      </c>
      <c r="G719" s="428" t="s">
        <v>404</v>
      </c>
      <c r="H719" s="428">
        <v>241672</v>
      </c>
      <c r="I719" s="428">
        <v>241672</v>
      </c>
      <c r="J719" s="428" t="s">
        <v>767</v>
      </c>
      <c r="K719" s="428" t="s">
        <v>768</v>
      </c>
      <c r="L719" s="431">
        <v>104.36999999999999</v>
      </c>
      <c r="M719" s="431">
        <v>294</v>
      </c>
      <c r="N719" s="432">
        <v>30684.779999999995</v>
      </c>
    </row>
    <row r="720" spans="1:14" ht="14.45" customHeight="1" x14ac:dyDescent="0.2">
      <c r="A720" s="426" t="s">
        <v>576</v>
      </c>
      <c r="B720" s="427" t="s">
        <v>577</v>
      </c>
      <c r="C720" s="428" t="s">
        <v>1407</v>
      </c>
      <c r="D720" s="429" t="s">
        <v>1408</v>
      </c>
      <c r="E720" s="430">
        <v>50113001</v>
      </c>
      <c r="F720" s="429" t="s">
        <v>403</v>
      </c>
      <c r="G720" s="428" t="s">
        <v>404</v>
      </c>
      <c r="H720" s="428">
        <v>104071</v>
      </c>
      <c r="I720" s="428">
        <v>4071</v>
      </c>
      <c r="J720" s="428" t="s">
        <v>771</v>
      </c>
      <c r="K720" s="428" t="s">
        <v>772</v>
      </c>
      <c r="L720" s="431">
        <v>223.29142857142855</v>
      </c>
      <c r="M720" s="431">
        <v>7</v>
      </c>
      <c r="N720" s="432">
        <v>1563.04</v>
      </c>
    </row>
    <row r="721" spans="1:14" ht="14.45" customHeight="1" x14ac:dyDescent="0.2">
      <c r="A721" s="426" t="s">
        <v>576</v>
      </c>
      <c r="B721" s="427" t="s">
        <v>577</v>
      </c>
      <c r="C721" s="428" t="s">
        <v>1407</v>
      </c>
      <c r="D721" s="429" t="s">
        <v>1408</v>
      </c>
      <c r="E721" s="430">
        <v>50113001</v>
      </c>
      <c r="F721" s="429" t="s">
        <v>403</v>
      </c>
      <c r="G721" s="428" t="s">
        <v>404</v>
      </c>
      <c r="H721" s="428">
        <v>846599</v>
      </c>
      <c r="I721" s="428">
        <v>107754</v>
      </c>
      <c r="J721" s="428" t="s">
        <v>774</v>
      </c>
      <c r="K721" s="428" t="s">
        <v>235</v>
      </c>
      <c r="L721" s="431">
        <v>131.6614410480349</v>
      </c>
      <c r="M721" s="431">
        <v>229</v>
      </c>
      <c r="N721" s="432">
        <v>30150.469999999994</v>
      </c>
    </row>
    <row r="722" spans="1:14" ht="14.45" customHeight="1" x14ac:dyDescent="0.2">
      <c r="A722" s="426" t="s">
        <v>576</v>
      </c>
      <c r="B722" s="427" t="s">
        <v>577</v>
      </c>
      <c r="C722" s="428" t="s">
        <v>1407</v>
      </c>
      <c r="D722" s="429" t="s">
        <v>1408</v>
      </c>
      <c r="E722" s="430">
        <v>50113001</v>
      </c>
      <c r="F722" s="429" t="s">
        <v>403</v>
      </c>
      <c r="G722" s="428" t="s">
        <v>404</v>
      </c>
      <c r="H722" s="428">
        <v>101328</v>
      </c>
      <c r="I722" s="428">
        <v>1328</v>
      </c>
      <c r="J722" s="428" t="s">
        <v>775</v>
      </c>
      <c r="K722" s="428" t="s">
        <v>776</v>
      </c>
      <c r="L722" s="431">
        <v>126.64000000000003</v>
      </c>
      <c r="M722" s="431">
        <v>9</v>
      </c>
      <c r="N722" s="432">
        <v>1139.7600000000002</v>
      </c>
    </row>
    <row r="723" spans="1:14" ht="14.45" customHeight="1" x14ac:dyDescent="0.2">
      <c r="A723" s="426" t="s">
        <v>576</v>
      </c>
      <c r="B723" s="427" t="s">
        <v>577</v>
      </c>
      <c r="C723" s="428" t="s">
        <v>1407</v>
      </c>
      <c r="D723" s="429" t="s">
        <v>1408</v>
      </c>
      <c r="E723" s="430">
        <v>50113001</v>
      </c>
      <c r="F723" s="429" t="s">
        <v>403</v>
      </c>
      <c r="G723" s="428" t="s">
        <v>404</v>
      </c>
      <c r="H723" s="428">
        <v>175080</v>
      </c>
      <c r="I723" s="428">
        <v>175080</v>
      </c>
      <c r="J723" s="428" t="s">
        <v>1474</v>
      </c>
      <c r="K723" s="428" t="s">
        <v>1475</v>
      </c>
      <c r="L723" s="431">
        <v>169.24</v>
      </c>
      <c r="M723" s="431">
        <v>1</v>
      </c>
      <c r="N723" s="432">
        <v>169.24</v>
      </c>
    </row>
    <row r="724" spans="1:14" ht="14.45" customHeight="1" x14ac:dyDescent="0.2">
      <c r="A724" s="426" t="s">
        <v>576</v>
      </c>
      <c r="B724" s="427" t="s">
        <v>577</v>
      </c>
      <c r="C724" s="428" t="s">
        <v>1407</v>
      </c>
      <c r="D724" s="429" t="s">
        <v>1408</v>
      </c>
      <c r="E724" s="430">
        <v>50113001</v>
      </c>
      <c r="F724" s="429" t="s">
        <v>403</v>
      </c>
      <c r="G724" s="428" t="s">
        <v>235</v>
      </c>
      <c r="H724" s="428">
        <v>226523</v>
      </c>
      <c r="I724" s="428">
        <v>226523</v>
      </c>
      <c r="J724" s="428" t="s">
        <v>779</v>
      </c>
      <c r="K724" s="428" t="s">
        <v>1476</v>
      </c>
      <c r="L724" s="431">
        <v>51.959999999999994</v>
      </c>
      <c r="M724" s="431">
        <v>4</v>
      </c>
      <c r="N724" s="432">
        <v>207.83999999999997</v>
      </c>
    </row>
    <row r="725" spans="1:14" ht="14.45" customHeight="1" x14ac:dyDescent="0.2">
      <c r="A725" s="426" t="s">
        <v>576</v>
      </c>
      <c r="B725" s="427" t="s">
        <v>577</v>
      </c>
      <c r="C725" s="428" t="s">
        <v>1407</v>
      </c>
      <c r="D725" s="429" t="s">
        <v>1408</v>
      </c>
      <c r="E725" s="430">
        <v>50113001</v>
      </c>
      <c r="F725" s="429" t="s">
        <v>403</v>
      </c>
      <c r="G725" s="428" t="s">
        <v>404</v>
      </c>
      <c r="H725" s="428">
        <v>920200</v>
      </c>
      <c r="I725" s="428">
        <v>15877</v>
      </c>
      <c r="J725" s="428" t="s">
        <v>528</v>
      </c>
      <c r="K725" s="428" t="s">
        <v>235</v>
      </c>
      <c r="L725" s="431">
        <v>252.97800000000004</v>
      </c>
      <c r="M725" s="431">
        <v>30</v>
      </c>
      <c r="N725" s="432">
        <v>7589.3400000000011</v>
      </c>
    </row>
    <row r="726" spans="1:14" ht="14.45" customHeight="1" x14ac:dyDescent="0.2">
      <c r="A726" s="426" t="s">
        <v>576</v>
      </c>
      <c r="B726" s="427" t="s">
        <v>577</v>
      </c>
      <c r="C726" s="428" t="s">
        <v>1407</v>
      </c>
      <c r="D726" s="429" t="s">
        <v>1408</v>
      </c>
      <c r="E726" s="430">
        <v>50113001</v>
      </c>
      <c r="F726" s="429" t="s">
        <v>403</v>
      </c>
      <c r="G726" s="428" t="s">
        <v>404</v>
      </c>
      <c r="H726" s="428">
        <v>905097</v>
      </c>
      <c r="I726" s="428">
        <v>158767</v>
      </c>
      <c r="J726" s="428" t="s">
        <v>1477</v>
      </c>
      <c r="K726" s="428" t="s">
        <v>1478</v>
      </c>
      <c r="L726" s="431">
        <v>167.42000000000002</v>
      </c>
      <c r="M726" s="431">
        <v>16</v>
      </c>
      <c r="N726" s="432">
        <v>2678.7200000000003</v>
      </c>
    </row>
    <row r="727" spans="1:14" ht="14.45" customHeight="1" x14ac:dyDescent="0.2">
      <c r="A727" s="426" t="s">
        <v>576</v>
      </c>
      <c r="B727" s="427" t="s">
        <v>577</v>
      </c>
      <c r="C727" s="428" t="s">
        <v>1407</v>
      </c>
      <c r="D727" s="429" t="s">
        <v>1408</v>
      </c>
      <c r="E727" s="430">
        <v>50113001</v>
      </c>
      <c r="F727" s="429" t="s">
        <v>403</v>
      </c>
      <c r="G727" s="428" t="s">
        <v>404</v>
      </c>
      <c r="H727" s="428">
        <v>920170</v>
      </c>
      <c r="I727" s="428">
        <v>0</v>
      </c>
      <c r="J727" s="428" t="s">
        <v>1479</v>
      </c>
      <c r="K727" s="428" t="s">
        <v>235</v>
      </c>
      <c r="L727" s="431">
        <v>105.40311522331447</v>
      </c>
      <c r="M727" s="431">
        <v>4</v>
      </c>
      <c r="N727" s="432">
        <v>421.61246089325789</v>
      </c>
    </row>
    <row r="728" spans="1:14" ht="14.45" customHeight="1" x14ac:dyDescent="0.2">
      <c r="A728" s="426" t="s">
        <v>576</v>
      </c>
      <c r="B728" s="427" t="s">
        <v>577</v>
      </c>
      <c r="C728" s="428" t="s">
        <v>1407</v>
      </c>
      <c r="D728" s="429" t="s">
        <v>1408</v>
      </c>
      <c r="E728" s="430">
        <v>50113001</v>
      </c>
      <c r="F728" s="429" t="s">
        <v>403</v>
      </c>
      <c r="G728" s="428" t="s">
        <v>404</v>
      </c>
      <c r="H728" s="428">
        <v>183272</v>
      </c>
      <c r="I728" s="428">
        <v>215478</v>
      </c>
      <c r="J728" s="428" t="s">
        <v>787</v>
      </c>
      <c r="K728" s="428" t="s">
        <v>788</v>
      </c>
      <c r="L728" s="431">
        <v>161.56</v>
      </c>
      <c r="M728" s="431">
        <v>2</v>
      </c>
      <c r="N728" s="432">
        <v>323.12</v>
      </c>
    </row>
    <row r="729" spans="1:14" ht="14.45" customHeight="1" x14ac:dyDescent="0.2">
      <c r="A729" s="426" t="s">
        <v>576</v>
      </c>
      <c r="B729" s="427" t="s">
        <v>577</v>
      </c>
      <c r="C729" s="428" t="s">
        <v>1407</v>
      </c>
      <c r="D729" s="429" t="s">
        <v>1408</v>
      </c>
      <c r="E729" s="430">
        <v>50113001</v>
      </c>
      <c r="F729" s="429" t="s">
        <v>403</v>
      </c>
      <c r="G729" s="428" t="s">
        <v>404</v>
      </c>
      <c r="H729" s="428">
        <v>54150</v>
      </c>
      <c r="I729" s="428">
        <v>54150</v>
      </c>
      <c r="J729" s="428" t="s">
        <v>789</v>
      </c>
      <c r="K729" s="428" t="s">
        <v>790</v>
      </c>
      <c r="L729" s="431">
        <v>98.809998624975563</v>
      </c>
      <c r="M729" s="431">
        <v>12</v>
      </c>
      <c r="N729" s="432">
        <v>1185.7199834997068</v>
      </c>
    </row>
    <row r="730" spans="1:14" ht="14.45" customHeight="1" x14ac:dyDescent="0.2">
      <c r="A730" s="426" t="s">
        <v>576</v>
      </c>
      <c r="B730" s="427" t="s">
        <v>577</v>
      </c>
      <c r="C730" s="428" t="s">
        <v>1407</v>
      </c>
      <c r="D730" s="429" t="s">
        <v>1408</v>
      </c>
      <c r="E730" s="430">
        <v>50113001</v>
      </c>
      <c r="F730" s="429" t="s">
        <v>403</v>
      </c>
      <c r="G730" s="428" t="s">
        <v>404</v>
      </c>
      <c r="H730" s="428">
        <v>169865</v>
      </c>
      <c r="I730" s="428">
        <v>169865</v>
      </c>
      <c r="J730" s="428" t="s">
        <v>1480</v>
      </c>
      <c r="K730" s="428" t="s">
        <v>1481</v>
      </c>
      <c r="L730" s="431">
        <v>23.65</v>
      </c>
      <c r="M730" s="431">
        <v>1</v>
      </c>
      <c r="N730" s="432">
        <v>23.65</v>
      </c>
    </row>
    <row r="731" spans="1:14" ht="14.45" customHeight="1" x14ac:dyDescent="0.2">
      <c r="A731" s="426" t="s">
        <v>576</v>
      </c>
      <c r="B731" s="427" t="s">
        <v>577</v>
      </c>
      <c r="C731" s="428" t="s">
        <v>1407</v>
      </c>
      <c r="D731" s="429" t="s">
        <v>1408</v>
      </c>
      <c r="E731" s="430">
        <v>50113001</v>
      </c>
      <c r="F731" s="429" t="s">
        <v>403</v>
      </c>
      <c r="G731" s="428" t="s">
        <v>404</v>
      </c>
      <c r="H731" s="428">
        <v>162597</v>
      </c>
      <c r="I731" s="428">
        <v>62597</v>
      </c>
      <c r="J731" s="428" t="s">
        <v>1482</v>
      </c>
      <c r="K731" s="428" t="s">
        <v>1483</v>
      </c>
      <c r="L731" s="431">
        <v>169.31</v>
      </c>
      <c r="M731" s="431">
        <v>2</v>
      </c>
      <c r="N731" s="432">
        <v>338.62</v>
      </c>
    </row>
    <row r="732" spans="1:14" ht="14.45" customHeight="1" x14ac:dyDescent="0.2">
      <c r="A732" s="426" t="s">
        <v>576</v>
      </c>
      <c r="B732" s="427" t="s">
        <v>577</v>
      </c>
      <c r="C732" s="428" t="s">
        <v>1407</v>
      </c>
      <c r="D732" s="429" t="s">
        <v>1408</v>
      </c>
      <c r="E732" s="430">
        <v>50113001</v>
      </c>
      <c r="F732" s="429" t="s">
        <v>403</v>
      </c>
      <c r="G732" s="428" t="s">
        <v>404</v>
      </c>
      <c r="H732" s="428">
        <v>209038</v>
      </c>
      <c r="I732" s="428">
        <v>209038</v>
      </c>
      <c r="J732" s="428" t="s">
        <v>793</v>
      </c>
      <c r="K732" s="428" t="s">
        <v>795</v>
      </c>
      <c r="L732" s="431">
        <v>1421.62</v>
      </c>
      <c r="M732" s="431">
        <v>1</v>
      </c>
      <c r="N732" s="432">
        <v>1421.62</v>
      </c>
    </row>
    <row r="733" spans="1:14" ht="14.45" customHeight="1" x14ac:dyDescent="0.2">
      <c r="A733" s="426" t="s">
        <v>576</v>
      </c>
      <c r="B733" s="427" t="s">
        <v>577</v>
      </c>
      <c r="C733" s="428" t="s">
        <v>1407</v>
      </c>
      <c r="D733" s="429" t="s">
        <v>1408</v>
      </c>
      <c r="E733" s="430">
        <v>50113001</v>
      </c>
      <c r="F733" s="429" t="s">
        <v>403</v>
      </c>
      <c r="G733" s="428" t="s">
        <v>235</v>
      </c>
      <c r="H733" s="428">
        <v>447</v>
      </c>
      <c r="I733" s="428">
        <v>447</v>
      </c>
      <c r="J733" s="428" t="s">
        <v>796</v>
      </c>
      <c r="K733" s="428" t="s">
        <v>797</v>
      </c>
      <c r="L733" s="431">
        <v>181.91000000000003</v>
      </c>
      <c r="M733" s="431">
        <v>17</v>
      </c>
      <c r="N733" s="432">
        <v>3092.4700000000003</v>
      </c>
    </row>
    <row r="734" spans="1:14" ht="14.45" customHeight="1" x14ac:dyDescent="0.2">
      <c r="A734" s="426" t="s">
        <v>576</v>
      </c>
      <c r="B734" s="427" t="s">
        <v>577</v>
      </c>
      <c r="C734" s="428" t="s">
        <v>1407</v>
      </c>
      <c r="D734" s="429" t="s">
        <v>1408</v>
      </c>
      <c r="E734" s="430">
        <v>50113001</v>
      </c>
      <c r="F734" s="429" t="s">
        <v>403</v>
      </c>
      <c r="G734" s="428" t="s">
        <v>404</v>
      </c>
      <c r="H734" s="428">
        <v>199680</v>
      </c>
      <c r="I734" s="428">
        <v>199680</v>
      </c>
      <c r="J734" s="428" t="s">
        <v>800</v>
      </c>
      <c r="K734" s="428" t="s">
        <v>801</v>
      </c>
      <c r="L734" s="431">
        <v>359.79500000000002</v>
      </c>
      <c r="M734" s="431">
        <v>4</v>
      </c>
      <c r="N734" s="432">
        <v>1439.18</v>
      </c>
    </row>
    <row r="735" spans="1:14" ht="14.45" customHeight="1" x14ac:dyDescent="0.2">
      <c r="A735" s="426" t="s">
        <v>576</v>
      </c>
      <c r="B735" s="427" t="s">
        <v>577</v>
      </c>
      <c r="C735" s="428" t="s">
        <v>1407</v>
      </c>
      <c r="D735" s="429" t="s">
        <v>1408</v>
      </c>
      <c r="E735" s="430">
        <v>50113001</v>
      </c>
      <c r="F735" s="429" t="s">
        <v>403</v>
      </c>
      <c r="G735" s="428" t="s">
        <v>404</v>
      </c>
      <c r="H735" s="428">
        <v>186159</v>
      </c>
      <c r="I735" s="428">
        <v>186159</v>
      </c>
      <c r="J735" s="428" t="s">
        <v>1484</v>
      </c>
      <c r="K735" s="428" t="s">
        <v>1485</v>
      </c>
      <c r="L735" s="431">
        <v>50.789999999999992</v>
      </c>
      <c r="M735" s="431">
        <v>1</v>
      </c>
      <c r="N735" s="432">
        <v>50.789999999999992</v>
      </c>
    </row>
    <row r="736" spans="1:14" ht="14.45" customHeight="1" x14ac:dyDescent="0.2">
      <c r="A736" s="426" t="s">
        <v>576</v>
      </c>
      <c r="B736" s="427" t="s">
        <v>577</v>
      </c>
      <c r="C736" s="428" t="s">
        <v>1407</v>
      </c>
      <c r="D736" s="429" t="s">
        <v>1408</v>
      </c>
      <c r="E736" s="430">
        <v>50113001</v>
      </c>
      <c r="F736" s="429" t="s">
        <v>403</v>
      </c>
      <c r="G736" s="428" t="s">
        <v>404</v>
      </c>
      <c r="H736" s="428">
        <v>849971</v>
      </c>
      <c r="I736" s="428">
        <v>137494</v>
      </c>
      <c r="J736" s="428" t="s">
        <v>1486</v>
      </c>
      <c r="K736" s="428" t="s">
        <v>235</v>
      </c>
      <c r="L736" s="431">
        <v>795.97000000000014</v>
      </c>
      <c r="M736" s="431">
        <v>3</v>
      </c>
      <c r="N736" s="432">
        <v>2387.9100000000003</v>
      </c>
    </row>
    <row r="737" spans="1:14" ht="14.45" customHeight="1" x14ac:dyDescent="0.2">
      <c r="A737" s="426" t="s">
        <v>576</v>
      </c>
      <c r="B737" s="427" t="s">
        <v>577</v>
      </c>
      <c r="C737" s="428" t="s">
        <v>1407</v>
      </c>
      <c r="D737" s="429" t="s">
        <v>1408</v>
      </c>
      <c r="E737" s="430">
        <v>50113001</v>
      </c>
      <c r="F737" s="429" t="s">
        <v>403</v>
      </c>
      <c r="G737" s="428" t="s">
        <v>404</v>
      </c>
      <c r="H737" s="428">
        <v>159465</v>
      </c>
      <c r="I737" s="428">
        <v>159465</v>
      </c>
      <c r="J737" s="428" t="s">
        <v>1487</v>
      </c>
      <c r="K737" s="428" t="s">
        <v>1488</v>
      </c>
      <c r="L737" s="431">
        <v>3356.4041666666676</v>
      </c>
      <c r="M737" s="431">
        <v>12</v>
      </c>
      <c r="N737" s="432">
        <v>40276.850000000013</v>
      </c>
    </row>
    <row r="738" spans="1:14" ht="14.45" customHeight="1" x14ac:dyDescent="0.2">
      <c r="A738" s="426" t="s">
        <v>576</v>
      </c>
      <c r="B738" s="427" t="s">
        <v>577</v>
      </c>
      <c r="C738" s="428" t="s">
        <v>1407</v>
      </c>
      <c r="D738" s="429" t="s">
        <v>1408</v>
      </c>
      <c r="E738" s="430">
        <v>50113001</v>
      </c>
      <c r="F738" s="429" t="s">
        <v>403</v>
      </c>
      <c r="G738" s="428" t="s">
        <v>404</v>
      </c>
      <c r="H738" s="428">
        <v>848560</v>
      </c>
      <c r="I738" s="428">
        <v>125752</v>
      </c>
      <c r="J738" s="428" t="s">
        <v>1489</v>
      </c>
      <c r="K738" s="428" t="s">
        <v>1490</v>
      </c>
      <c r="L738" s="431">
        <v>224.11000000000004</v>
      </c>
      <c r="M738" s="431">
        <v>1</v>
      </c>
      <c r="N738" s="432">
        <v>224.11000000000004</v>
      </c>
    </row>
    <row r="739" spans="1:14" ht="14.45" customHeight="1" x14ac:dyDescent="0.2">
      <c r="A739" s="426" t="s">
        <v>576</v>
      </c>
      <c r="B739" s="427" t="s">
        <v>577</v>
      </c>
      <c r="C739" s="428" t="s">
        <v>1407</v>
      </c>
      <c r="D739" s="429" t="s">
        <v>1408</v>
      </c>
      <c r="E739" s="430">
        <v>50113001</v>
      </c>
      <c r="F739" s="429" t="s">
        <v>403</v>
      </c>
      <c r="G739" s="428" t="s">
        <v>404</v>
      </c>
      <c r="H739" s="428">
        <v>500618</v>
      </c>
      <c r="I739" s="428">
        <v>125753</v>
      </c>
      <c r="J739" s="428" t="s">
        <v>1491</v>
      </c>
      <c r="K739" s="428" t="s">
        <v>1492</v>
      </c>
      <c r="L739" s="431">
        <v>317.64999999999998</v>
      </c>
      <c r="M739" s="431">
        <v>1</v>
      </c>
      <c r="N739" s="432">
        <v>317.64999999999998</v>
      </c>
    </row>
    <row r="740" spans="1:14" ht="14.45" customHeight="1" x14ac:dyDescent="0.2">
      <c r="A740" s="426" t="s">
        <v>576</v>
      </c>
      <c r="B740" s="427" t="s">
        <v>577</v>
      </c>
      <c r="C740" s="428" t="s">
        <v>1407</v>
      </c>
      <c r="D740" s="429" t="s">
        <v>1408</v>
      </c>
      <c r="E740" s="430">
        <v>50113001</v>
      </c>
      <c r="F740" s="429" t="s">
        <v>403</v>
      </c>
      <c r="G740" s="428" t="s">
        <v>404</v>
      </c>
      <c r="H740" s="428">
        <v>181293</v>
      </c>
      <c r="I740" s="428">
        <v>181293</v>
      </c>
      <c r="J740" s="428" t="s">
        <v>807</v>
      </c>
      <c r="K740" s="428" t="s">
        <v>808</v>
      </c>
      <c r="L740" s="431">
        <v>224.11</v>
      </c>
      <c r="M740" s="431">
        <v>1</v>
      </c>
      <c r="N740" s="432">
        <v>224.11</v>
      </c>
    </row>
    <row r="741" spans="1:14" ht="14.45" customHeight="1" x14ac:dyDescent="0.2">
      <c r="A741" s="426" t="s">
        <v>576</v>
      </c>
      <c r="B741" s="427" t="s">
        <v>577</v>
      </c>
      <c r="C741" s="428" t="s">
        <v>1407</v>
      </c>
      <c r="D741" s="429" t="s">
        <v>1408</v>
      </c>
      <c r="E741" s="430">
        <v>50113001</v>
      </c>
      <c r="F741" s="429" t="s">
        <v>403</v>
      </c>
      <c r="G741" s="428" t="s">
        <v>450</v>
      </c>
      <c r="H741" s="428">
        <v>243135</v>
      </c>
      <c r="I741" s="428">
        <v>243135</v>
      </c>
      <c r="J741" s="428" t="s">
        <v>1493</v>
      </c>
      <c r="K741" s="428" t="s">
        <v>1494</v>
      </c>
      <c r="L741" s="431">
        <v>106.10999999999999</v>
      </c>
      <c r="M741" s="431">
        <v>2</v>
      </c>
      <c r="N741" s="432">
        <v>212.21999999999997</v>
      </c>
    </row>
    <row r="742" spans="1:14" ht="14.45" customHeight="1" x14ac:dyDescent="0.2">
      <c r="A742" s="426" t="s">
        <v>576</v>
      </c>
      <c r="B742" s="427" t="s">
        <v>577</v>
      </c>
      <c r="C742" s="428" t="s">
        <v>1407</v>
      </c>
      <c r="D742" s="429" t="s">
        <v>1408</v>
      </c>
      <c r="E742" s="430">
        <v>50113001</v>
      </c>
      <c r="F742" s="429" t="s">
        <v>403</v>
      </c>
      <c r="G742" s="428" t="s">
        <v>404</v>
      </c>
      <c r="H742" s="428">
        <v>149990</v>
      </c>
      <c r="I742" s="428">
        <v>49990</v>
      </c>
      <c r="J742" s="428" t="s">
        <v>1495</v>
      </c>
      <c r="K742" s="428" t="s">
        <v>1496</v>
      </c>
      <c r="L742" s="431">
        <v>170.0941935483871</v>
      </c>
      <c r="M742" s="431">
        <v>31</v>
      </c>
      <c r="N742" s="432">
        <v>5272.92</v>
      </c>
    </row>
    <row r="743" spans="1:14" ht="14.45" customHeight="1" x14ac:dyDescent="0.2">
      <c r="A743" s="426" t="s">
        <v>576</v>
      </c>
      <c r="B743" s="427" t="s">
        <v>577</v>
      </c>
      <c r="C743" s="428" t="s">
        <v>1407</v>
      </c>
      <c r="D743" s="429" t="s">
        <v>1408</v>
      </c>
      <c r="E743" s="430">
        <v>50113001</v>
      </c>
      <c r="F743" s="429" t="s">
        <v>403</v>
      </c>
      <c r="G743" s="428" t="s">
        <v>404</v>
      </c>
      <c r="H743" s="428">
        <v>189178</v>
      </c>
      <c r="I743" s="428">
        <v>189178</v>
      </c>
      <c r="J743" s="428" t="s">
        <v>821</v>
      </c>
      <c r="K743" s="428" t="s">
        <v>822</v>
      </c>
      <c r="L743" s="431">
        <v>92.59999999999998</v>
      </c>
      <c r="M743" s="431">
        <v>1</v>
      </c>
      <c r="N743" s="432">
        <v>92.59999999999998</v>
      </c>
    </row>
    <row r="744" spans="1:14" ht="14.45" customHeight="1" x14ac:dyDescent="0.2">
      <c r="A744" s="426" t="s">
        <v>576</v>
      </c>
      <c r="B744" s="427" t="s">
        <v>577</v>
      </c>
      <c r="C744" s="428" t="s">
        <v>1407</v>
      </c>
      <c r="D744" s="429" t="s">
        <v>1408</v>
      </c>
      <c r="E744" s="430">
        <v>50113001</v>
      </c>
      <c r="F744" s="429" t="s">
        <v>403</v>
      </c>
      <c r="G744" s="428" t="s">
        <v>404</v>
      </c>
      <c r="H744" s="428">
        <v>242660</v>
      </c>
      <c r="I744" s="428">
        <v>242660</v>
      </c>
      <c r="J744" s="428" t="s">
        <v>1497</v>
      </c>
      <c r="K744" s="428" t="s">
        <v>1498</v>
      </c>
      <c r="L744" s="431">
        <v>290.86000000000007</v>
      </c>
      <c r="M744" s="431">
        <v>1</v>
      </c>
      <c r="N744" s="432">
        <v>290.86000000000007</v>
      </c>
    </row>
    <row r="745" spans="1:14" ht="14.45" customHeight="1" x14ac:dyDescent="0.2">
      <c r="A745" s="426" t="s">
        <v>576</v>
      </c>
      <c r="B745" s="427" t="s">
        <v>577</v>
      </c>
      <c r="C745" s="428" t="s">
        <v>1407</v>
      </c>
      <c r="D745" s="429" t="s">
        <v>1408</v>
      </c>
      <c r="E745" s="430">
        <v>50113001</v>
      </c>
      <c r="F745" s="429" t="s">
        <v>403</v>
      </c>
      <c r="G745" s="428" t="s">
        <v>404</v>
      </c>
      <c r="H745" s="428">
        <v>229132</v>
      </c>
      <c r="I745" s="428">
        <v>229132</v>
      </c>
      <c r="J745" s="428" t="s">
        <v>1499</v>
      </c>
      <c r="K745" s="428" t="s">
        <v>1500</v>
      </c>
      <c r="L745" s="431">
        <v>90.299999999999983</v>
      </c>
      <c r="M745" s="431">
        <v>10</v>
      </c>
      <c r="N745" s="432">
        <v>902.99999999999989</v>
      </c>
    </row>
    <row r="746" spans="1:14" ht="14.45" customHeight="1" x14ac:dyDescent="0.2">
      <c r="A746" s="426" t="s">
        <v>576</v>
      </c>
      <c r="B746" s="427" t="s">
        <v>577</v>
      </c>
      <c r="C746" s="428" t="s">
        <v>1407</v>
      </c>
      <c r="D746" s="429" t="s">
        <v>1408</v>
      </c>
      <c r="E746" s="430">
        <v>50113001</v>
      </c>
      <c r="F746" s="429" t="s">
        <v>403</v>
      </c>
      <c r="G746" s="428" t="s">
        <v>404</v>
      </c>
      <c r="H746" s="428">
        <v>499365</v>
      </c>
      <c r="I746" s="428">
        <v>9999999</v>
      </c>
      <c r="J746" s="428" t="s">
        <v>831</v>
      </c>
      <c r="K746" s="428" t="s">
        <v>832</v>
      </c>
      <c r="L746" s="431">
        <v>1012</v>
      </c>
      <c r="M746" s="431">
        <v>2</v>
      </c>
      <c r="N746" s="432">
        <v>2024</v>
      </c>
    </row>
    <row r="747" spans="1:14" ht="14.45" customHeight="1" x14ac:dyDescent="0.2">
      <c r="A747" s="426" t="s">
        <v>576</v>
      </c>
      <c r="B747" s="427" t="s">
        <v>577</v>
      </c>
      <c r="C747" s="428" t="s">
        <v>1407</v>
      </c>
      <c r="D747" s="429" t="s">
        <v>1408</v>
      </c>
      <c r="E747" s="430">
        <v>50113001</v>
      </c>
      <c r="F747" s="429" t="s">
        <v>403</v>
      </c>
      <c r="G747" s="428" t="s">
        <v>450</v>
      </c>
      <c r="H747" s="428">
        <v>213489</v>
      </c>
      <c r="I747" s="428">
        <v>213489</v>
      </c>
      <c r="J747" s="428" t="s">
        <v>841</v>
      </c>
      <c r="K747" s="428" t="s">
        <v>843</v>
      </c>
      <c r="L747" s="431">
        <v>549.46555555555551</v>
      </c>
      <c r="M747" s="431">
        <v>27</v>
      </c>
      <c r="N747" s="432">
        <v>14835.57</v>
      </c>
    </row>
    <row r="748" spans="1:14" ht="14.45" customHeight="1" x14ac:dyDescent="0.2">
      <c r="A748" s="426" t="s">
        <v>576</v>
      </c>
      <c r="B748" s="427" t="s">
        <v>577</v>
      </c>
      <c r="C748" s="428" t="s">
        <v>1407</v>
      </c>
      <c r="D748" s="429" t="s">
        <v>1408</v>
      </c>
      <c r="E748" s="430">
        <v>50113001</v>
      </c>
      <c r="F748" s="429" t="s">
        <v>403</v>
      </c>
      <c r="G748" s="428" t="s">
        <v>450</v>
      </c>
      <c r="H748" s="428">
        <v>213485</v>
      </c>
      <c r="I748" s="428">
        <v>213485</v>
      </c>
      <c r="J748" s="428" t="s">
        <v>841</v>
      </c>
      <c r="K748" s="428" t="s">
        <v>846</v>
      </c>
      <c r="L748" s="431">
        <v>721.16</v>
      </c>
      <c r="M748" s="431">
        <v>10</v>
      </c>
      <c r="N748" s="432">
        <v>7211.5999999999995</v>
      </c>
    </row>
    <row r="749" spans="1:14" ht="14.45" customHeight="1" x14ac:dyDescent="0.2">
      <c r="A749" s="426" t="s">
        <v>576</v>
      </c>
      <c r="B749" s="427" t="s">
        <v>577</v>
      </c>
      <c r="C749" s="428" t="s">
        <v>1407</v>
      </c>
      <c r="D749" s="429" t="s">
        <v>1408</v>
      </c>
      <c r="E749" s="430">
        <v>50113001</v>
      </c>
      <c r="F749" s="429" t="s">
        <v>403</v>
      </c>
      <c r="G749" s="428" t="s">
        <v>450</v>
      </c>
      <c r="H749" s="428">
        <v>213487</v>
      </c>
      <c r="I749" s="428">
        <v>213487</v>
      </c>
      <c r="J749" s="428" t="s">
        <v>841</v>
      </c>
      <c r="K749" s="428" t="s">
        <v>844</v>
      </c>
      <c r="L749" s="431">
        <v>264.10999966104271</v>
      </c>
      <c r="M749" s="431">
        <v>177</v>
      </c>
      <c r="N749" s="432">
        <v>46747.469940004557</v>
      </c>
    </row>
    <row r="750" spans="1:14" ht="14.45" customHeight="1" x14ac:dyDescent="0.2">
      <c r="A750" s="426" t="s">
        <v>576</v>
      </c>
      <c r="B750" s="427" t="s">
        <v>577</v>
      </c>
      <c r="C750" s="428" t="s">
        <v>1407</v>
      </c>
      <c r="D750" s="429" t="s">
        <v>1408</v>
      </c>
      <c r="E750" s="430">
        <v>50113001</v>
      </c>
      <c r="F750" s="429" t="s">
        <v>403</v>
      </c>
      <c r="G750" s="428" t="s">
        <v>450</v>
      </c>
      <c r="H750" s="428">
        <v>213494</v>
      </c>
      <c r="I750" s="428">
        <v>213494</v>
      </c>
      <c r="J750" s="428" t="s">
        <v>841</v>
      </c>
      <c r="K750" s="428" t="s">
        <v>842</v>
      </c>
      <c r="L750" s="431">
        <v>362.06216867469891</v>
      </c>
      <c r="M750" s="431">
        <v>83</v>
      </c>
      <c r="N750" s="432">
        <v>30051.160000000011</v>
      </c>
    </row>
    <row r="751" spans="1:14" ht="14.45" customHeight="1" x14ac:dyDescent="0.2">
      <c r="A751" s="426" t="s">
        <v>576</v>
      </c>
      <c r="B751" s="427" t="s">
        <v>577</v>
      </c>
      <c r="C751" s="428" t="s">
        <v>1407</v>
      </c>
      <c r="D751" s="429" t="s">
        <v>1408</v>
      </c>
      <c r="E751" s="430">
        <v>50113001</v>
      </c>
      <c r="F751" s="429" t="s">
        <v>403</v>
      </c>
      <c r="G751" s="428" t="s">
        <v>450</v>
      </c>
      <c r="H751" s="428">
        <v>213482</v>
      </c>
      <c r="I751" s="428">
        <v>213482</v>
      </c>
      <c r="J751" s="428" t="s">
        <v>847</v>
      </c>
      <c r="K751" s="428" t="s">
        <v>848</v>
      </c>
      <c r="L751" s="431">
        <v>1500.95</v>
      </c>
      <c r="M751" s="431">
        <v>1</v>
      </c>
      <c r="N751" s="432">
        <v>1500.95</v>
      </c>
    </row>
    <row r="752" spans="1:14" ht="14.45" customHeight="1" x14ac:dyDescent="0.2">
      <c r="A752" s="426" t="s">
        <v>576</v>
      </c>
      <c r="B752" s="427" t="s">
        <v>577</v>
      </c>
      <c r="C752" s="428" t="s">
        <v>1407</v>
      </c>
      <c r="D752" s="429" t="s">
        <v>1408</v>
      </c>
      <c r="E752" s="430">
        <v>50113001</v>
      </c>
      <c r="F752" s="429" t="s">
        <v>403</v>
      </c>
      <c r="G752" s="428" t="s">
        <v>450</v>
      </c>
      <c r="H752" s="428">
        <v>156804</v>
      </c>
      <c r="I752" s="428">
        <v>56804</v>
      </c>
      <c r="J752" s="428" t="s">
        <v>851</v>
      </c>
      <c r="K752" s="428" t="s">
        <v>852</v>
      </c>
      <c r="L752" s="431">
        <v>31.610000000000007</v>
      </c>
      <c r="M752" s="431">
        <v>2</v>
      </c>
      <c r="N752" s="432">
        <v>63.220000000000013</v>
      </c>
    </row>
    <row r="753" spans="1:14" ht="14.45" customHeight="1" x14ac:dyDescent="0.2">
      <c r="A753" s="426" t="s">
        <v>576</v>
      </c>
      <c r="B753" s="427" t="s">
        <v>577</v>
      </c>
      <c r="C753" s="428" t="s">
        <v>1407</v>
      </c>
      <c r="D753" s="429" t="s">
        <v>1408</v>
      </c>
      <c r="E753" s="430">
        <v>50113001</v>
      </c>
      <c r="F753" s="429" t="s">
        <v>403</v>
      </c>
      <c r="G753" s="428" t="s">
        <v>450</v>
      </c>
      <c r="H753" s="428">
        <v>156805</v>
      </c>
      <c r="I753" s="428">
        <v>56805</v>
      </c>
      <c r="J753" s="428" t="s">
        <v>851</v>
      </c>
      <c r="K753" s="428" t="s">
        <v>853</v>
      </c>
      <c r="L753" s="431">
        <v>58.390000000000015</v>
      </c>
      <c r="M753" s="431">
        <v>2</v>
      </c>
      <c r="N753" s="432">
        <v>116.78000000000003</v>
      </c>
    </row>
    <row r="754" spans="1:14" ht="14.45" customHeight="1" x14ac:dyDescent="0.2">
      <c r="A754" s="426" t="s">
        <v>576</v>
      </c>
      <c r="B754" s="427" t="s">
        <v>577</v>
      </c>
      <c r="C754" s="428" t="s">
        <v>1407</v>
      </c>
      <c r="D754" s="429" t="s">
        <v>1408</v>
      </c>
      <c r="E754" s="430">
        <v>50113001</v>
      </c>
      <c r="F754" s="429" t="s">
        <v>403</v>
      </c>
      <c r="G754" s="428" t="s">
        <v>450</v>
      </c>
      <c r="H754" s="428">
        <v>239807</v>
      </c>
      <c r="I754" s="428">
        <v>239807</v>
      </c>
      <c r="J754" s="428" t="s">
        <v>1501</v>
      </c>
      <c r="K754" s="428" t="s">
        <v>1502</v>
      </c>
      <c r="L754" s="431">
        <v>40.389999999999993</v>
      </c>
      <c r="M754" s="431">
        <v>15</v>
      </c>
      <c r="N754" s="432">
        <v>605.84999999999991</v>
      </c>
    </row>
    <row r="755" spans="1:14" ht="14.45" customHeight="1" x14ac:dyDescent="0.2">
      <c r="A755" s="426" t="s">
        <v>576</v>
      </c>
      <c r="B755" s="427" t="s">
        <v>577</v>
      </c>
      <c r="C755" s="428" t="s">
        <v>1407</v>
      </c>
      <c r="D755" s="429" t="s">
        <v>1408</v>
      </c>
      <c r="E755" s="430">
        <v>50113001</v>
      </c>
      <c r="F755" s="429" t="s">
        <v>403</v>
      </c>
      <c r="G755" s="428" t="s">
        <v>404</v>
      </c>
      <c r="H755" s="428">
        <v>243407</v>
      </c>
      <c r="I755" s="428">
        <v>243407</v>
      </c>
      <c r="J755" s="428" t="s">
        <v>856</v>
      </c>
      <c r="K755" s="428" t="s">
        <v>857</v>
      </c>
      <c r="L755" s="431">
        <v>255.2915299996595</v>
      </c>
      <c r="M755" s="431">
        <v>200</v>
      </c>
      <c r="N755" s="432">
        <v>51058.305999931901</v>
      </c>
    </row>
    <row r="756" spans="1:14" ht="14.45" customHeight="1" x14ac:dyDescent="0.2">
      <c r="A756" s="426" t="s">
        <v>576</v>
      </c>
      <c r="B756" s="427" t="s">
        <v>577</v>
      </c>
      <c r="C756" s="428" t="s">
        <v>1407</v>
      </c>
      <c r="D756" s="429" t="s">
        <v>1408</v>
      </c>
      <c r="E756" s="430">
        <v>50113001</v>
      </c>
      <c r="F756" s="429" t="s">
        <v>403</v>
      </c>
      <c r="G756" s="428" t="s">
        <v>404</v>
      </c>
      <c r="H756" s="428">
        <v>221744</v>
      </c>
      <c r="I756" s="428">
        <v>221744</v>
      </c>
      <c r="J756" s="428" t="s">
        <v>858</v>
      </c>
      <c r="K756" s="428" t="s">
        <v>859</v>
      </c>
      <c r="L756" s="431">
        <v>33</v>
      </c>
      <c r="M756" s="431">
        <v>584</v>
      </c>
      <c r="N756" s="432">
        <v>19272</v>
      </c>
    </row>
    <row r="757" spans="1:14" ht="14.45" customHeight="1" x14ac:dyDescent="0.2">
      <c r="A757" s="426" t="s">
        <v>576</v>
      </c>
      <c r="B757" s="427" t="s">
        <v>577</v>
      </c>
      <c r="C757" s="428" t="s">
        <v>1407</v>
      </c>
      <c r="D757" s="429" t="s">
        <v>1408</v>
      </c>
      <c r="E757" s="430">
        <v>50113001</v>
      </c>
      <c r="F757" s="429" t="s">
        <v>403</v>
      </c>
      <c r="G757" s="428" t="s">
        <v>404</v>
      </c>
      <c r="H757" s="428">
        <v>198864</v>
      </c>
      <c r="I757" s="428">
        <v>98864</v>
      </c>
      <c r="J757" s="428" t="s">
        <v>530</v>
      </c>
      <c r="K757" s="428" t="s">
        <v>532</v>
      </c>
      <c r="L757" s="431">
        <v>537.9</v>
      </c>
      <c r="M757" s="431">
        <v>1</v>
      </c>
      <c r="N757" s="432">
        <v>537.9</v>
      </c>
    </row>
    <row r="758" spans="1:14" ht="14.45" customHeight="1" x14ac:dyDescent="0.2">
      <c r="A758" s="426" t="s">
        <v>576</v>
      </c>
      <c r="B758" s="427" t="s">
        <v>577</v>
      </c>
      <c r="C758" s="428" t="s">
        <v>1407</v>
      </c>
      <c r="D758" s="429" t="s">
        <v>1408</v>
      </c>
      <c r="E758" s="430">
        <v>50113001</v>
      </c>
      <c r="F758" s="429" t="s">
        <v>403</v>
      </c>
      <c r="G758" s="428" t="s">
        <v>404</v>
      </c>
      <c r="H758" s="428">
        <v>165633</v>
      </c>
      <c r="I758" s="428">
        <v>165751</v>
      </c>
      <c r="J758" s="428" t="s">
        <v>860</v>
      </c>
      <c r="K758" s="428" t="s">
        <v>861</v>
      </c>
      <c r="L758" s="431">
        <v>3951.64</v>
      </c>
      <c r="M758" s="431">
        <v>6</v>
      </c>
      <c r="N758" s="432">
        <v>23709.84</v>
      </c>
    </row>
    <row r="759" spans="1:14" ht="14.45" customHeight="1" x14ac:dyDescent="0.2">
      <c r="A759" s="426" t="s">
        <v>576</v>
      </c>
      <c r="B759" s="427" t="s">
        <v>577</v>
      </c>
      <c r="C759" s="428" t="s">
        <v>1407</v>
      </c>
      <c r="D759" s="429" t="s">
        <v>1408</v>
      </c>
      <c r="E759" s="430">
        <v>50113001</v>
      </c>
      <c r="F759" s="429" t="s">
        <v>403</v>
      </c>
      <c r="G759" s="428" t="s">
        <v>404</v>
      </c>
      <c r="H759" s="428">
        <v>111337</v>
      </c>
      <c r="I759" s="428">
        <v>52421</v>
      </c>
      <c r="J759" s="428" t="s">
        <v>1503</v>
      </c>
      <c r="K759" s="428" t="s">
        <v>1504</v>
      </c>
      <c r="L759" s="431">
        <v>75.813625000000016</v>
      </c>
      <c r="M759" s="431">
        <v>80</v>
      </c>
      <c r="N759" s="432">
        <v>6065.0900000000011</v>
      </c>
    </row>
    <row r="760" spans="1:14" ht="14.45" customHeight="1" x14ac:dyDescent="0.2">
      <c r="A760" s="426" t="s">
        <v>576</v>
      </c>
      <c r="B760" s="427" t="s">
        <v>577</v>
      </c>
      <c r="C760" s="428" t="s">
        <v>1407</v>
      </c>
      <c r="D760" s="429" t="s">
        <v>1408</v>
      </c>
      <c r="E760" s="430">
        <v>50113001</v>
      </c>
      <c r="F760" s="429" t="s">
        <v>403</v>
      </c>
      <c r="G760" s="428" t="s">
        <v>404</v>
      </c>
      <c r="H760" s="428">
        <v>156779</v>
      </c>
      <c r="I760" s="428">
        <v>56779</v>
      </c>
      <c r="J760" s="428" t="s">
        <v>862</v>
      </c>
      <c r="K760" s="428" t="s">
        <v>863</v>
      </c>
      <c r="L760" s="431">
        <v>117.49000000000002</v>
      </c>
      <c r="M760" s="431">
        <v>1</v>
      </c>
      <c r="N760" s="432">
        <v>117.49000000000002</v>
      </c>
    </row>
    <row r="761" spans="1:14" ht="14.45" customHeight="1" x14ac:dyDescent="0.2">
      <c r="A761" s="426" t="s">
        <v>576</v>
      </c>
      <c r="B761" s="427" t="s">
        <v>577</v>
      </c>
      <c r="C761" s="428" t="s">
        <v>1407</v>
      </c>
      <c r="D761" s="429" t="s">
        <v>1408</v>
      </c>
      <c r="E761" s="430">
        <v>50113001</v>
      </c>
      <c r="F761" s="429" t="s">
        <v>403</v>
      </c>
      <c r="G761" s="428" t="s">
        <v>404</v>
      </c>
      <c r="H761" s="428">
        <v>31915</v>
      </c>
      <c r="I761" s="428">
        <v>31915</v>
      </c>
      <c r="J761" s="428" t="s">
        <v>867</v>
      </c>
      <c r="K761" s="428" t="s">
        <v>868</v>
      </c>
      <c r="L761" s="431">
        <v>173.68999999999991</v>
      </c>
      <c r="M761" s="431">
        <v>60</v>
      </c>
      <c r="N761" s="432">
        <v>10421.399999999994</v>
      </c>
    </row>
    <row r="762" spans="1:14" ht="14.45" customHeight="1" x14ac:dyDescent="0.2">
      <c r="A762" s="426" t="s">
        <v>576</v>
      </c>
      <c r="B762" s="427" t="s">
        <v>577</v>
      </c>
      <c r="C762" s="428" t="s">
        <v>1407</v>
      </c>
      <c r="D762" s="429" t="s">
        <v>1408</v>
      </c>
      <c r="E762" s="430">
        <v>50113001</v>
      </c>
      <c r="F762" s="429" t="s">
        <v>403</v>
      </c>
      <c r="G762" s="428" t="s">
        <v>404</v>
      </c>
      <c r="H762" s="428">
        <v>207769</v>
      </c>
      <c r="I762" s="428">
        <v>207769</v>
      </c>
      <c r="J762" s="428" t="s">
        <v>869</v>
      </c>
      <c r="K762" s="428" t="s">
        <v>1505</v>
      </c>
      <c r="L762" s="431">
        <v>157.6</v>
      </c>
      <c r="M762" s="431">
        <v>3</v>
      </c>
      <c r="N762" s="432">
        <v>472.79999999999995</v>
      </c>
    </row>
    <row r="763" spans="1:14" ht="14.45" customHeight="1" x14ac:dyDescent="0.2">
      <c r="A763" s="426" t="s">
        <v>576</v>
      </c>
      <c r="B763" s="427" t="s">
        <v>577</v>
      </c>
      <c r="C763" s="428" t="s">
        <v>1407</v>
      </c>
      <c r="D763" s="429" t="s">
        <v>1408</v>
      </c>
      <c r="E763" s="430">
        <v>50113001</v>
      </c>
      <c r="F763" s="429" t="s">
        <v>403</v>
      </c>
      <c r="G763" s="428" t="s">
        <v>404</v>
      </c>
      <c r="H763" s="428">
        <v>47244</v>
      </c>
      <c r="I763" s="428">
        <v>47244</v>
      </c>
      <c r="J763" s="428" t="s">
        <v>871</v>
      </c>
      <c r="K763" s="428" t="s">
        <v>868</v>
      </c>
      <c r="L763" s="431">
        <v>143</v>
      </c>
      <c r="M763" s="431">
        <v>62</v>
      </c>
      <c r="N763" s="432">
        <v>8866</v>
      </c>
    </row>
    <row r="764" spans="1:14" ht="14.45" customHeight="1" x14ac:dyDescent="0.2">
      <c r="A764" s="426" t="s">
        <v>576</v>
      </c>
      <c r="B764" s="427" t="s">
        <v>577</v>
      </c>
      <c r="C764" s="428" t="s">
        <v>1407</v>
      </c>
      <c r="D764" s="429" t="s">
        <v>1408</v>
      </c>
      <c r="E764" s="430">
        <v>50113001</v>
      </c>
      <c r="F764" s="429" t="s">
        <v>403</v>
      </c>
      <c r="G764" s="428" t="s">
        <v>404</v>
      </c>
      <c r="H764" s="428">
        <v>47256</v>
      </c>
      <c r="I764" s="428">
        <v>47256</v>
      </c>
      <c r="J764" s="428" t="s">
        <v>871</v>
      </c>
      <c r="K764" s="428" t="s">
        <v>872</v>
      </c>
      <c r="L764" s="431">
        <v>222.19999999999993</v>
      </c>
      <c r="M764" s="431">
        <v>34</v>
      </c>
      <c r="N764" s="432">
        <v>7554.7999999999975</v>
      </c>
    </row>
    <row r="765" spans="1:14" ht="14.45" customHeight="1" x14ac:dyDescent="0.2">
      <c r="A765" s="426" t="s">
        <v>576</v>
      </c>
      <c r="B765" s="427" t="s">
        <v>577</v>
      </c>
      <c r="C765" s="428" t="s">
        <v>1407</v>
      </c>
      <c r="D765" s="429" t="s">
        <v>1408</v>
      </c>
      <c r="E765" s="430">
        <v>50113001</v>
      </c>
      <c r="F765" s="429" t="s">
        <v>403</v>
      </c>
      <c r="G765" s="428" t="s">
        <v>404</v>
      </c>
      <c r="H765" s="428">
        <v>47249</v>
      </c>
      <c r="I765" s="428">
        <v>47249</v>
      </c>
      <c r="J765" s="428" t="s">
        <v>871</v>
      </c>
      <c r="K765" s="428" t="s">
        <v>1506</v>
      </c>
      <c r="L765" s="431">
        <v>126.5</v>
      </c>
      <c r="M765" s="431">
        <v>34</v>
      </c>
      <c r="N765" s="432">
        <v>4301</v>
      </c>
    </row>
    <row r="766" spans="1:14" ht="14.45" customHeight="1" x14ac:dyDescent="0.2">
      <c r="A766" s="426" t="s">
        <v>576</v>
      </c>
      <c r="B766" s="427" t="s">
        <v>577</v>
      </c>
      <c r="C766" s="428" t="s">
        <v>1407</v>
      </c>
      <c r="D766" s="429" t="s">
        <v>1408</v>
      </c>
      <c r="E766" s="430">
        <v>50113001</v>
      </c>
      <c r="F766" s="429" t="s">
        <v>403</v>
      </c>
      <c r="G766" s="428" t="s">
        <v>404</v>
      </c>
      <c r="H766" s="428">
        <v>125366</v>
      </c>
      <c r="I766" s="428">
        <v>25366</v>
      </c>
      <c r="J766" s="428" t="s">
        <v>885</v>
      </c>
      <c r="K766" s="428" t="s">
        <v>886</v>
      </c>
      <c r="L766" s="431">
        <v>65.319090909090917</v>
      </c>
      <c r="M766" s="431">
        <v>22</v>
      </c>
      <c r="N766" s="432">
        <v>1437.0200000000002</v>
      </c>
    </row>
    <row r="767" spans="1:14" ht="14.45" customHeight="1" x14ac:dyDescent="0.2">
      <c r="A767" s="426" t="s">
        <v>576</v>
      </c>
      <c r="B767" s="427" t="s">
        <v>577</v>
      </c>
      <c r="C767" s="428" t="s">
        <v>1407</v>
      </c>
      <c r="D767" s="429" t="s">
        <v>1408</v>
      </c>
      <c r="E767" s="430">
        <v>50113001</v>
      </c>
      <c r="F767" s="429" t="s">
        <v>403</v>
      </c>
      <c r="G767" s="428" t="s">
        <v>404</v>
      </c>
      <c r="H767" s="428">
        <v>109139</v>
      </c>
      <c r="I767" s="428">
        <v>176129</v>
      </c>
      <c r="J767" s="428" t="s">
        <v>887</v>
      </c>
      <c r="K767" s="428" t="s">
        <v>888</v>
      </c>
      <c r="L767" s="431">
        <v>639.14</v>
      </c>
      <c r="M767" s="431">
        <v>4</v>
      </c>
      <c r="N767" s="432">
        <v>2556.56</v>
      </c>
    </row>
    <row r="768" spans="1:14" ht="14.45" customHeight="1" x14ac:dyDescent="0.2">
      <c r="A768" s="426" t="s">
        <v>576</v>
      </c>
      <c r="B768" s="427" t="s">
        <v>577</v>
      </c>
      <c r="C768" s="428" t="s">
        <v>1407</v>
      </c>
      <c r="D768" s="429" t="s">
        <v>1408</v>
      </c>
      <c r="E768" s="430">
        <v>50113001</v>
      </c>
      <c r="F768" s="429" t="s">
        <v>403</v>
      </c>
      <c r="G768" s="428" t="s">
        <v>404</v>
      </c>
      <c r="H768" s="428">
        <v>193746</v>
      </c>
      <c r="I768" s="428">
        <v>93746</v>
      </c>
      <c r="J768" s="428" t="s">
        <v>469</v>
      </c>
      <c r="K768" s="428" t="s">
        <v>470</v>
      </c>
      <c r="L768" s="431">
        <v>524.47077794007453</v>
      </c>
      <c r="M768" s="431">
        <v>77</v>
      </c>
      <c r="N768" s="432">
        <v>40384.249901385738</v>
      </c>
    </row>
    <row r="769" spans="1:14" ht="14.45" customHeight="1" x14ac:dyDescent="0.2">
      <c r="A769" s="426" t="s">
        <v>576</v>
      </c>
      <c r="B769" s="427" t="s">
        <v>577</v>
      </c>
      <c r="C769" s="428" t="s">
        <v>1407</v>
      </c>
      <c r="D769" s="429" t="s">
        <v>1408</v>
      </c>
      <c r="E769" s="430">
        <v>50113001</v>
      </c>
      <c r="F769" s="429" t="s">
        <v>403</v>
      </c>
      <c r="G769" s="428" t="s">
        <v>235</v>
      </c>
      <c r="H769" s="428">
        <v>845593</v>
      </c>
      <c r="I769" s="428">
        <v>100304</v>
      </c>
      <c r="J769" s="428" t="s">
        <v>891</v>
      </c>
      <c r="K769" s="428" t="s">
        <v>892</v>
      </c>
      <c r="L769" s="431">
        <v>39.161999999999999</v>
      </c>
      <c r="M769" s="431">
        <v>20</v>
      </c>
      <c r="N769" s="432">
        <v>783.24</v>
      </c>
    </row>
    <row r="770" spans="1:14" ht="14.45" customHeight="1" x14ac:dyDescent="0.2">
      <c r="A770" s="426" t="s">
        <v>576</v>
      </c>
      <c r="B770" s="427" t="s">
        <v>577</v>
      </c>
      <c r="C770" s="428" t="s">
        <v>1407</v>
      </c>
      <c r="D770" s="429" t="s">
        <v>1408</v>
      </c>
      <c r="E770" s="430">
        <v>50113001</v>
      </c>
      <c r="F770" s="429" t="s">
        <v>403</v>
      </c>
      <c r="G770" s="428" t="s">
        <v>450</v>
      </c>
      <c r="H770" s="428">
        <v>846694</v>
      </c>
      <c r="I770" s="428">
        <v>100311</v>
      </c>
      <c r="J770" s="428" t="s">
        <v>1507</v>
      </c>
      <c r="K770" s="428" t="s">
        <v>893</v>
      </c>
      <c r="L770" s="431">
        <v>65.164000000000001</v>
      </c>
      <c r="M770" s="431">
        <v>10</v>
      </c>
      <c r="N770" s="432">
        <v>651.64</v>
      </c>
    </row>
    <row r="771" spans="1:14" ht="14.45" customHeight="1" x14ac:dyDescent="0.2">
      <c r="A771" s="426" t="s">
        <v>576</v>
      </c>
      <c r="B771" s="427" t="s">
        <v>577</v>
      </c>
      <c r="C771" s="428" t="s">
        <v>1407</v>
      </c>
      <c r="D771" s="429" t="s">
        <v>1408</v>
      </c>
      <c r="E771" s="430">
        <v>50113001</v>
      </c>
      <c r="F771" s="429" t="s">
        <v>403</v>
      </c>
      <c r="G771" s="428" t="s">
        <v>404</v>
      </c>
      <c r="H771" s="428">
        <v>214355</v>
      </c>
      <c r="I771" s="428">
        <v>214355</v>
      </c>
      <c r="J771" s="428" t="s">
        <v>896</v>
      </c>
      <c r="K771" s="428" t="s">
        <v>895</v>
      </c>
      <c r="L771" s="431">
        <v>276.18714285714282</v>
      </c>
      <c r="M771" s="431">
        <v>112</v>
      </c>
      <c r="N771" s="432">
        <v>30932.959999999995</v>
      </c>
    </row>
    <row r="772" spans="1:14" ht="14.45" customHeight="1" x14ac:dyDescent="0.2">
      <c r="A772" s="426" t="s">
        <v>576</v>
      </c>
      <c r="B772" s="427" t="s">
        <v>577</v>
      </c>
      <c r="C772" s="428" t="s">
        <v>1407</v>
      </c>
      <c r="D772" s="429" t="s">
        <v>1408</v>
      </c>
      <c r="E772" s="430">
        <v>50113001</v>
      </c>
      <c r="F772" s="429" t="s">
        <v>403</v>
      </c>
      <c r="G772" s="428" t="s">
        <v>404</v>
      </c>
      <c r="H772" s="428">
        <v>216572</v>
      </c>
      <c r="I772" s="428">
        <v>216572</v>
      </c>
      <c r="J772" s="428" t="s">
        <v>899</v>
      </c>
      <c r="K772" s="428" t="s">
        <v>900</v>
      </c>
      <c r="L772" s="431">
        <v>43.835653425677641</v>
      </c>
      <c r="M772" s="431">
        <v>563</v>
      </c>
      <c r="N772" s="432">
        <v>24679.47287865651</v>
      </c>
    </row>
    <row r="773" spans="1:14" ht="14.45" customHeight="1" x14ac:dyDescent="0.2">
      <c r="A773" s="426" t="s">
        <v>576</v>
      </c>
      <c r="B773" s="427" t="s">
        <v>577</v>
      </c>
      <c r="C773" s="428" t="s">
        <v>1407</v>
      </c>
      <c r="D773" s="429" t="s">
        <v>1408</v>
      </c>
      <c r="E773" s="430">
        <v>50113001</v>
      </c>
      <c r="F773" s="429" t="s">
        <v>403</v>
      </c>
      <c r="G773" s="428" t="s">
        <v>404</v>
      </c>
      <c r="H773" s="428">
        <v>100168</v>
      </c>
      <c r="I773" s="428">
        <v>168</v>
      </c>
      <c r="J773" s="428" t="s">
        <v>901</v>
      </c>
      <c r="K773" s="428" t="s">
        <v>902</v>
      </c>
      <c r="L773" s="431">
        <v>31.655000000000001</v>
      </c>
      <c r="M773" s="431">
        <v>2</v>
      </c>
      <c r="N773" s="432">
        <v>63.31</v>
      </c>
    </row>
    <row r="774" spans="1:14" ht="14.45" customHeight="1" x14ac:dyDescent="0.2">
      <c r="A774" s="426" t="s">
        <v>576</v>
      </c>
      <c r="B774" s="427" t="s">
        <v>577</v>
      </c>
      <c r="C774" s="428" t="s">
        <v>1407</v>
      </c>
      <c r="D774" s="429" t="s">
        <v>1408</v>
      </c>
      <c r="E774" s="430">
        <v>50113001</v>
      </c>
      <c r="F774" s="429" t="s">
        <v>403</v>
      </c>
      <c r="G774" s="428" t="s">
        <v>404</v>
      </c>
      <c r="H774" s="428">
        <v>223200</v>
      </c>
      <c r="I774" s="428">
        <v>223200</v>
      </c>
      <c r="J774" s="428" t="s">
        <v>903</v>
      </c>
      <c r="K774" s="428" t="s">
        <v>904</v>
      </c>
      <c r="L774" s="431">
        <v>116.16749752411141</v>
      </c>
      <c r="M774" s="431">
        <v>36</v>
      </c>
      <c r="N774" s="432">
        <v>4182.029910868011</v>
      </c>
    </row>
    <row r="775" spans="1:14" ht="14.45" customHeight="1" x14ac:dyDescent="0.2">
      <c r="A775" s="426" t="s">
        <v>576</v>
      </c>
      <c r="B775" s="427" t="s">
        <v>577</v>
      </c>
      <c r="C775" s="428" t="s">
        <v>1407</v>
      </c>
      <c r="D775" s="429" t="s">
        <v>1408</v>
      </c>
      <c r="E775" s="430">
        <v>50113001</v>
      </c>
      <c r="F775" s="429" t="s">
        <v>403</v>
      </c>
      <c r="G775" s="428" t="s">
        <v>404</v>
      </c>
      <c r="H775" s="428">
        <v>51367</v>
      </c>
      <c r="I775" s="428">
        <v>51367</v>
      </c>
      <c r="J775" s="428" t="s">
        <v>905</v>
      </c>
      <c r="K775" s="428" t="s">
        <v>907</v>
      </c>
      <c r="L775" s="431">
        <v>92.949999999999974</v>
      </c>
      <c r="M775" s="431">
        <v>261</v>
      </c>
      <c r="N775" s="432">
        <v>24259.949999999993</v>
      </c>
    </row>
    <row r="776" spans="1:14" ht="14.45" customHeight="1" x14ac:dyDescent="0.2">
      <c r="A776" s="426" t="s">
        <v>576</v>
      </c>
      <c r="B776" s="427" t="s">
        <v>577</v>
      </c>
      <c r="C776" s="428" t="s">
        <v>1407</v>
      </c>
      <c r="D776" s="429" t="s">
        <v>1408</v>
      </c>
      <c r="E776" s="430">
        <v>50113001</v>
      </c>
      <c r="F776" s="429" t="s">
        <v>403</v>
      </c>
      <c r="G776" s="428" t="s">
        <v>404</v>
      </c>
      <c r="H776" s="428">
        <v>51366</v>
      </c>
      <c r="I776" s="428">
        <v>51366</v>
      </c>
      <c r="J776" s="428" t="s">
        <v>905</v>
      </c>
      <c r="K776" s="428" t="s">
        <v>906</v>
      </c>
      <c r="L776" s="431">
        <v>171.60000000000002</v>
      </c>
      <c r="M776" s="431">
        <v>81</v>
      </c>
      <c r="N776" s="432">
        <v>13899.600000000002</v>
      </c>
    </row>
    <row r="777" spans="1:14" ht="14.45" customHeight="1" x14ac:dyDescent="0.2">
      <c r="A777" s="426" t="s">
        <v>576</v>
      </c>
      <c r="B777" s="427" t="s">
        <v>577</v>
      </c>
      <c r="C777" s="428" t="s">
        <v>1407</v>
      </c>
      <c r="D777" s="429" t="s">
        <v>1408</v>
      </c>
      <c r="E777" s="430">
        <v>50113001</v>
      </c>
      <c r="F777" s="429" t="s">
        <v>403</v>
      </c>
      <c r="G777" s="428" t="s">
        <v>404</v>
      </c>
      <c r="H777" s="428">
        <v>51383</v>
      </c>
      <c r="I777" s="428">
        <v>51383</v>
      </c>
      <c r="J777" s="428" t="s">
        <v>905</v>
      </c>
      <c r="K777" s="428" t="s">
        <v>909</v>
      </c>
      <c r="L777" s="431">
        <v>93.5</v>
      </c>
      <c r="M777" s="431">
        <v>6</v>
      </c>
      <c r="N777" s="432">
        <v>561</v>
      </c>
    </row>
    <row r="778" spans="1:14" ht="14.45" customHeight="1" x14ac:dyDescent="0.2">
      <c r="A778" s="426" t="s">
        <v>576</v>
      </c>
      <c r="B778" s="427" t="s">
        <v>577</v>
      </c>
      <c r="C778" s="428" t="s">
        <v>1407</v>
      </c>
      <c r="D778" s="429" t="s">
        <v>1408</v>
      </c>
      <c r="E778" s="430">
        <v>50113001</v>
      </c>
      <c r="F778" s="429" t="s">
        <v>403</v>
      </c>
      <c r="G778" s="428" t="s">
        <v>404</v>
      </c>
      <c r="H778" s="428">
        <v>51384</v>
      </c>
      <c r="I778" s="428">
        <v>51384</v>
      </c>
      <c r="J778" s="428" t="s">
        <v>905</v>
      </c>
      <c r="K778" s="428" t="s">
        <v>908</v>
      </c>
      <c r="L778" s="431">
        <v>192.5</v>
      </c>
      <c r="M778" s="431">
        <v>13</v>
      </c>
      <c r="N778" s="432">
        <v>2502.5</v>
      </c>
    </row>
    <row r="779" spans="1:14" ht="14.45" customHeight="1" x14ac:dyDescent="0.2">
      <c r="A779" s="426" t="s">
        <v>576</v>
      </c>
      <c r="B779" s="427" t="s">
        <v>577</v>
      </c>
      <c r="C779" s="428" t="s">
        <v>1407</v>
      </c>
      <c r="D779" s="429" t="s">
        <v>1408</v>
      </c>
      <c r="E779" s="430">
        <v>50113001</v>
      </c>
      <c r="F779" s="429" t="s">
        <v>403</v>
      </c>
      <c r="G779" s="428" t="s">
        <v>404</v>
      </c>
      <c r="H779" s="428">
        <v>229793</v>
      </c>
      <c r="I779" s="428">
        <v>229793</v>
      </c>
      <c r="J779" s="428" t="s">
        <v>920</v>
      </c>
      <c r="K779" s="428" t="s">
        <v>921</v>
      </c>
      <c r="L779" s="431">
        <v>133.22999999999999</v>
      </c>
      <c r="M779" s="431">
        <v>1</v>
      </c>
      <c r="N779" s="432">
        <v>133.22999999999999</v>
      </c>
    </row>
    <row r="780" spans="1:14" ht="14.45" customHeight="1" x14ac:dyDescent="0.2">
      <c r="A780" s="426" t="s">
        <v>576</v>
      </c>
      <c r="B780" s="427" t="s">
        <v>577</v>
      </c>
      <c r="C780" s="428" t="s">
        <v>1407</v>
      </c>
      <c r="D780" s="429" t="s">
        <v>1408</v>
      </c>
      <c r="E780" s="430">
        <v>50113001</v>
      </c>
      <c r="F780" s="429" t="s">
        <v>403</v>
      </c>
      <c r="G780" s="428" t="s">
        <v>404</v>
      </c>
      <c r="H780" s="428">
        <v>241993</v>
      </c>
      <c r="I780" s="428">
        <v>241993</v>
      </c>
      <c r="J780" s="428" t="s">
        <v>423</v>
      </c>
      <c r="K780" s="428" t="s">
        <v>424</v>
      </c>
      <c r="L780" s="431">
        <v>94.635000000000005</v>
      </c>
      <c r="M780" s="431">
        <v>6</v>
      </c>
      <c r="N780" s="432">
        <v>567.81000000000006</v>
      </c>
    </row>
    <row r="781" spans="1:14" ht="14.45" customHeight="1" x14ac:dyDescent="0.2">
      <c r="A781" s="426" t="s">
        <v>576</v>
      </c>
      <c r="B781" s="427" t="s">
        <v>577</v>
      </c>
      <c r="C781" s="428" t="s">
        <v>1407</v>
      </c>
      <c r="D781" s="429" t="s">
        <v>1408</v>
      </c>
      <c r="E781" s="430">
        <v>50113001</v>
      </c>
      <c r="F781" s="429" t="s">
        <v>403</v>
      </c>
      <c r="G781" s="428" t="s">
        <v>404</v>
      </c>
      <c r="H781" s="428">
        <v>233899</v>
      </c>
      <c r="I781" s="428">
        <v>233899</v>
      </c>
      <c r="J781" s="428" t="s">
        <v>1508</v>
      </c>
      <c r="K781" s="428" t="s">
        <v>1509</v>
      </c>
      <c r="L781" s="431">
        <v>139.10000000000002</v>
      </c>
      <c r="M781" s="431">
        <v>1</v>
      </c>
      <c r="N781" s="432">
        <v>139.10000000000002</v>
      </c>
    </row>
    <row r="782" spans="1:14" ht="14.45" customHeight="1" x14ac:dyDescent="0.2">
      <c r="A782" s="426" t="s">
        <v>576</v>
      </c>
      <c r="B782" s="427" t="s">
        <v>577</v>
      </c>
      <c r="C782" s="428" t="s">
        <v>1407</v>
      </c>
      <c r="D782" s="429" t="s">
        <v>1408</v>
      </c>
      <c r="E782" s="430">
        <v>50113001</v>
      </c>
      <c r="F782" s="429" t="s">
        <v>403</v>
      </c>
      <c r="G782" s="428" t="s">
        <v>404</v>
      </c>
      <c r="H782" s="428">
        <v>187299</v>
      </c>
      <c r="I782" s="428">
        <v>87299</v>
      </c>
      <c r="J782" s="428" t="s">
        <v>1510</v>
      </c>
      <c r="K782" s="428" t="s">
        <v>1511</v>
      </c>
      <c r="L782" s="431">
        <v>1003.63</v>
      </c>
      <c r="M782" s="431">
        <v>2</v>
      </c>
      <c r="N782" s="432">
        <v>2007.26</v>
      </c>
    </row>
    <row r="783" spans="1:14" ht="14.45" customHeight="1" x14ac:dyDescent="0.2">
      <c r="A783" s="426" t="s">
        <v>576</v>
      </c>
      <c r="B783" s="427" t="s">
        <v>577</v>
      </c>
      <c r="C783" s="428" t="s">
        <v>1407</v>
      </c>
      <c r="D783" s="429" t="s">
        <v>1408</v>
      </c>
      <c r="E783" s="430">
        <v>50113001</v>
      </c>
      <c r="F783" s="429" t="s">
        <v>403</v>
      </c>
      <c r="G783" s="428" t="s">
        <v>404</v>
      </c>
      <c r="H783" s="428">
        <v>193724</v>
      </c>
      <c r="I783" s="428">
        <v>93724</v>
      </c>
      <c r="J783" s="428" t="s">
        <v>1512</v>
      </c>
      <c r="K783" s="428" t="s">
        <v>1513</v>
      </c>
      <c r="L783" s="431">
        <v>68.240000000000009</v>
      </c>
      <c r="M783" s="431">
        <v>1</v>
      </c>
      <c r="N783" s="432">
        <v>68.240000000000009</v>
      </c>
    </row>
    <row r="784" spans="1:14" ht="14.45" customHeight="1" x14ac:dyDescent="0.2">
      <c r="A784" s="426" t="s">
        <v>576</v>
      </c>
      <c r="B784" s="427" t="s">
        <v>577</v>
      </c>
      <c r="C784" s="428" t="s">
        <v>1407</v>
      </c>
      <c r="D784" s="429" t="s">
        <v>1408</v>
      </c>
      <c r="E784" s="430">
        <v>50113001</v>
      </c>
      <c r="F784" s="429" t="s">
        <v>403</v>
      </c>
      <c r="G784" s="428" t="s">
        <v>404</v>
      </c>
      <c r="H784" s="428">
        <v>193723</v>
      </c>
      <c r="I784" s="428">
        <v>93723</v>
      </c>
      <c r="J784" s="428" t="s">
        <v>1514</v>
      </c>
      <c r="K784" s="428" t="s">
        <v>1515</v>
      </c>
      <c r="L784" s="431">
        <v>40.230000000000011</v>
      </c>
      <c r="M784" s="431">
        <v>1</v>
      </c>
      <c r="N784" s="432">
        <v>40.230000000000011</v>
      </c>
    </row>
    <row r="785" spans="1:14" ht="14.45" customHeight="1" x14ac:dyDescent="0.2">
      <c r="A785" s="426" t="s">
        <v>576</v>
      </c>
      <c r="B785" s="427" t="s">
        <v>577</v>
      </c>
      <c r="C785" s="428" t="s">
        <v>1407</v>
      </c>
      <c r="D785" s="429" t="s">
        <v>1408</v>
      </c>
      <c r="E785" s="430">
        <v>50113001</v>
      </c>
      <c r="F785" s="429" t="s">
        <v>403</v>
      </c>
      <c r="G785" s="428" t="s">
        <v>450</v>
      </c>
      <c r="H785" s="428">
        <v>219052</v>
      </c>
      <c r="I785" s="428">
        <v>219052</v>
      </c>
      <c r="J785" s="428" t="s">
        <v>1516</v>
      </c>
      <c r="K785" s="428" t="s">
        <v>1517</v>
      </c>
      <c r="L785" s="431">
        <v>480.7</v>
      </c>
      <c r="M785" s="431">
        <v>4</v>
      </c>
      <c r="N785" s="432">
        <v>1922.8</v>
      </c>
    </row>
    <row r="786" spans="1:14" ht="14.45" customHeight="1" x14ac:dyDescent="0.2">
      <c r="A786" s="426" t="s">
        <v>576</v>
      </c>
      <c r="B786" s="427" t="s">
        <v>577</v>
      </c>
      <c r="C786" s="428" t="s">
        <v>1407</v>
      </c>
      <c r="D786" s="429" t="s">
        <v>1408</v>
      </c>
      <c r="E786" s="430">
        <v>50113001</v>
      </c>
      <c r="F786" s="429" t="s">
        <v>403</v>
      </c>
      <c r="G786" s="428" t="s">
        <v>450</v>
      </c>
      <c r="H786" s="428">
        <v>219054</v>
      </c>
      <c r="I786" s="428">
        <v>219054</v>
      </c>
      <c r="J786" s="428" t="s">
        <v>1518</v>
      </c>
      <c r="K786" s="428" t="s">
        <v>1519</v>
      </c>
      <c r="L786" s="431">
        <v>617.96999999999991</v>
      </c>
      <c r="M786" s="431">
        <v>3</v>
      </c>
      <c r="N786" s="432">
        <v>1853.9099999999999</v>
      </c>
    </row>
    <row r="787" spans="1:14" ht="14.45" customHeight="1" x14ac:dyDescent="0.2">
      <c r="A787" s="426" t="s">
        <v>576</v>
      </c>
      <c r="B787" s="427" t="s">
        <v>577</v>
      </c>
      <c r="C787" s="428" t="s">
        <v>1407</v>
      </c>
      <c r="D787" s="429" t="s">
        <v>1408</v>
      </c>
      <c r="E787" s="430">
        <v>50113001</v>
      </c>
      <c r="F787" s="429" t="s">
        <v>403</v>
      </c>
      <c r="G787" s="428" t="s">
        <v>404</v>
      </c>
      <c r="H787" s="428">
        <v>208466</v>
      </c>
      <c r="I787" s="428">
        <v>208466</v>
      </c>
      <c r="J787" s="428" t="s">
        <v>1520</v>
      </c>
      <c r="K787" s="428" t="s">
        <v>1521</v>
      </c>
      <c r="L787" s="431">
        <v>792.7700000000001</v>
      </c>
      <c r="M787" s="431">
        <v>6</v>
      </c>
      <c r="N787" s="432">
        <v>4756.6200000000008</v>
      </c>
    </row>
    <row r="788" spans="1:14" ht="14.45" customHeight="1" x14ac:dyDescent="0.2">
      <c r="A788" s="426" t="s">
        <v>576</v>
      </c>
      <c r="B788" s="427" t="s">
        <v>577</v>
      </c>
      <c r="C788" s="428" t="s">
        <v>1407</v>
      </c>
      <c r="D788" s="429" t="s">
        <v>1408</v>
      </c>
      <c r="E788" s="430">
        <v>50113001</v>
      </c>
      <c r="F788" s="429" t="s">
        <v>403</v>
      </c>
      <c r="G788" s="428" t="s">
        <v>404</v>
      </c>
      <c r="H788" s="428">
        <v>502059</v>
      </c>
      <c r="I788" s="428">
        <v>0</v>
      </c>
      <c r="J788" s="428" t="s">
        <v>1522</v>
      </c>
      <c r="K788" s="428" t="s">
        <v>1523</v>
      </c>
      <c r="L788" s="431">
        <v>254.1</v>
      </c>
      <c r="M788" s="431">
        <v>160</v>
      </c>
      <c r="N788" s="432">
        <v>40656</v>
      </c>
    </row>
    <row r="789" spans="1:14" ht="14.45" customHeight="1" x14ac:dyDescent="0.2">
      <c r="A789" s="426" t="s">
        <v>576</v>
      </c>
      <c r="B789" s="427" t="s">
        <v>577</v>
      </c>
      <c r="C789" s="428" t="s">
        <v>1407</v>
      </c>
      <c r="D789" s="429" t="s">
        <v>1408</v>
      </c>
      <c r="E789" s="430">
        <v>50113001</v>
      </c>
      <c r="F789" s="429" t="s">
        <v>403</v>
      </c>
      <c r="G789" s="428" t="s">
        <v>404</v>
      </c>
      <c r="H789" s="428">
        <v>394712</v>
      </c>
      <c r="I789" s="428">
        <v>0</v>
      </c>
      <c r="J789" s="428" t="s">
        <v>473</v>
      </c>
      <c r="K789" s="428" t="s">
        <v>474</v>
      </c>
      <c r="L789" s="431">
        <v>28.75</v>
      </c>
      <c r="M789" s="431">
        <v>234</v>
      </c>
      <c r="N789" s="432">
        <v>6727.5</v>
      </c>
    </row>
    <row r="790" spans="1:14" ht="14.45" customHeight="1" x14ac:dyDescent="0.2">
      <c r="A790" s="426" t="s">
        <v>576</v>
      </c>
      <c r="B790" s="427" t="s">
        <v>577</v>
      </c>
      <c r="C790" s="428" t="s">
        <v>1407</v>
      </c>
      <c r="D790" s="429" t="s">
        <v>1408</v>
      </c>
      <c r="E790" s="430">
        <v>50113001</v>
      </c>
      <c r="F790" s="429" t="s">
        <v>403</v>
      </c>
      <c r="G790" s="428" t="s">
        <v>404</v>
      </c>
      <c r="H790" s="428">
        <v>840987</v>
      </c>
      <c r="I790" s="428">
        <v>0</v>
      </c>
      <c r="J790" s="428" t="s">
        <v>475</v>
      </c>
      <c r="K790" s="428" t="s">
        <v>472</v>
      </c>
      <c r="L790" s="431">
        <v>199.67000000000002</v>
      </c>
      <c r="M790" s="431">
        <v>9</v>
      </c>
      <c r="N790" s="432">
        <v>1797.0300000000002</v>
      </c>
    </row>
    <row r="791" spans="1:14" ht="14.45" customHeight="1" x14ac:dyDescent="0.2">
      <c r="A791" s="426" t="s">
        <v>576</v>
      </c>
      <c r="B791" s="427" t="s">
        <v>577</v>
      </c>
      <c r="C791" s="428" t="s">
        <v>1407</v>
      </c>
      <c r="D791" s="429" t="s">
        <v>1408</v>
      </c>
      <c r="E791" s="430">
        <v>50113001</v>
      </c>
      <c r="F791" s="429" t="s">
        <v>403</v>
      </c>
      <c r="G791" s="428" t="s">
        <v>404</v>
      </c>
      <c r="H791" s="428">
        <v>902048</v>
      </c>
      <c r="I791" s="428">
        <v>0</v>
      </c>
      <c r="J791" s="428" t="s">
        <v>1524</v>
      </c>
      <c r="K791" s="428" t="s">
        <v>1525</v>
      </c>
      <c r="L791" s="431">
        <v>331.2</v>
      </c>
      <c r="M791" s="431">
        <v>970</v>
      </c>
      <c r="N791" s="432">
        <v>321264</v>
      </c>
    </row>
    <row r="792" spans="1:14" ht="14.45" customHeight="1" x14ac:dyDescent="0.2">
      <c r="A792" s="426" t="s">
        <v>576</v>
      </c>
      <c r="B792" s="427" t="s">
        <v>577</v>
      </c>
      <c r="C792" s="428" t="s">
        <v>1407</v>
      </c>
      <c r="D792" s="429" t="s">
        <v>1408</v>
      </c>
      <c r="E792" s="430">
        <v>50113001</v>
      </c>
      <c r="F792" s="429" t="s">
        <v>403</v>
      </c>
      <c r="G792" s="428" t="s">
        <v>404</v>
      </c>
      <c r="H792" s="428">
        <v>499276</v>
      </c>
      <c r="I792" s="428">
        <v>0</v>
      </c>
      <c r="J792" s="428" t="s">
        <v>1526</v>
      </c>
      <c r="K792" s="428" t="s">
        <v>1523</v>
      </c>
      <c r="L792" s="431">
        <v>270.18588235294118</v>
      </c>
      <c r="M792" s="431">
        <v>136</v>
      </c>
      <c r="N792" s="432">
        <v>36745.279999999999</v>
      </c>
    </row>
    <row r="793" spans="1:14" ht="14.45" customHeight="1" x14ac:dyDescent="0.2">
      <c r="A793" s="426" t="s">
        <v>576</v>
      </c>
      <c r="B793" s="427" t="s">
        <v>577</v>
      </c>
      <c r="C793" s="428" t="s">
        <v>1407</v>
      </c>
      <c r="D793" s="429" t="s">
        <v>1408</v>
      </c>
      <c r="E793" s="430">
        <v>50113001</v>
      </c>
      <c r="F793" s="429" t="s">
        <v>403</v>
      </c>
      <c r="G793" s="428" t="s">
        <v>404</v>
      </c>
      <c r="H793" s="428">
        <v>398077</v>
      </c>
      <c r="I793" s="428">
        <v>0</v>
      </c>
      <c r="J793" s="428" t="s">
        <v>1527</v>
      </c>
      <c r="K793" s="428" t="s">
        <v>1528</v>
      </c>
      <c r="L793" s="431">
        <v>42.55</v>
      </c>
      <c r="M793" s="431">
        <v>110</v>
      </c>
      <c r="N793" s="432">
        <v>4680.5</v>
      </c>
    </row>
    <row r="794" spans="1:14" ht="14.45" customHeight="1" x14ac:dyDescent="0.2">
      <c r="A794" s="426" t="s">
        <v>576</v>
      </c>
      <c r="B794" s="427" t="s">
        <v>577</v>
      </c>
      <c r="C794" s="428" t="s">
        <v>1407</v>
      </c>
      <c r="D794" s="429" t="s">
        <v>1408</v>
      </c>
      <c r="E794" s="430">
        <v>50113001</v>
      </c>
      <c r="F794" s="429" t="s">
        <v>403</v>
      </c>
      <c r="G794" s="428" t="s">
        <v>235</v>
      </c>
      <c r="H794" s="428">
        <v>145241</v>
      </c>
      <c r="I794" s="428">
        <v>45241</v>
      </c>
      <c r="J794" s="428" t="s">
        <v>1529</v>
      </c>
      <c r="K794" s="428" t="s">
        <v>1530</v>
      </c>
      <c r="L794" s="431">
        <v>272.82</v>
      </c>
      <c r="M794" s="431">
        <v>1</v>
      </c>
      <c r="N794" s="432">
        <v>272.82</v>
      </c>
    </row>
    <row r="795" spans="1:14" ht="14.45" customHeight="1" x14ac:dyDescent="0.2">
      <c r="A795" s="426" t="s">
        <v>576</v>
      </c>
      <c r="B795" s="427" t="s">
        <v>577</v>
      </c>
      <c r="C795" s="428" t="s">
        <v>1407</v>
      </c>
      <c r="D795" s="429" t="s">
        <v>1408</v>
      </c>
      <c r="E795" s="430">
        <v>50113001</v>
      </c>
      <c r="F795" s="429" t="s">
        <v>403</v>
      </c>
      <c r="G795" s="428" t="s">
        <v>404</v>
      </c>
      <c r="H795" s="428">
        <v>218186</v>
      </c>
      <c r="I795" s="428">
        <v>218186</v>
      </c>
      <c r="J795" s="428" t="s">
        <v>940</v>
      </c>
      <c r="K795" s="428" t="s">
        <v>941</v>
      </c>
      <c r="L795" s="431">
        <v>172.57000000000002</v>
      </c>
      <c r="M795" s="431">
        <v>1</v>
      </c>
      <c r="N795" s="432">
        <v>172.57000000000002</v>
      </c>
    </row>
    <row r="796" spans="1:14" ht="14.45" customHeight="1" x14ac:dyDescent="0.2">
      <c r="A796" s="426" t="s">
        <v>576</v>
      </c>
      <c r="B796" s="427" t="s">
        <v>577</v>
      </c>
      <c r="C796" s="428" t="s">
        <v>1407</v>
      </c>
      <c r="D796" s="429" t="s">
        <v>1408</v>
      </c>
      <c r="E796" s="430">
        <v>50113001</v>
      </c>
      <c r="F796" s="429" t="s">
        <v>403</v>
      </c>
      <c r="G796" s="428" t="s">
        <v>404</v>
      </c>
      <c r="H796" s="428">
        <v>250742</v>
      </c>
      <c r="I796" s="428">
        <v>250742</v>
      </c>
      <c r="J796" s="428" t="s">
        <v>944</v>
      </c>
      <c r="K796" s="428" t="s">
        <v>945</v>
      </c>
      <c r="L796" s="431">
        <v>524.43005938439433</v>
      </c>
      <c r="M796" s="431">
        <v>4</v>
      </c>
      <c r="N796" s="432">
        <v>2097.7202375375773</v>
      </c>
    </row>
    <row r="797" spans="1:14" ht="14.45" customHeight="1" x14ac:dyDescent="0.2">
      <c r="A797" s="426" t="s">
        <v>576</v>
      </c>
      <c r="B797" s="427" t="s">
        <v>577</v>
      </c>
      <c r="C797" s="428" t="s">
        <v>1407</v>
      </c>
      <c r="D797" s="429" t="s">
        <v>1408</v>
      </c>
      <c r="E797" s="430">
        <v>50113001</v>
      </c>
      <c r="F797" s="429" t="s">
        <v>403</v>
      </c>
      <c r="G797" s="428" t="s">
        <v>450</v>
      </c>
      <c r="H797" s="428">
        <v>844716</v>
      </c>
      <c r="I797" s="428">
        <v>107676</v>
      </c>
      <c r="J797" s="428" t="s">
        <v>946</v>
      </c>
      <c r="K797" s="428" t="s">
        <v>947</v>
      </c>
      <c r="L797" s="431">
        <v>359.85</v>
      </c>
      <c r="M797" s="431">
        <v>4</v>
      </c>
      <c r="N797" s="432">
        <v>1439.4</v>
      </c>
    </row>
    <row r="798" spans="1:14" ht="14.45" customHeight="1" x14ac:dyDescent="0.2">
      <c r="A798" s="426" t="s">
        <v>576</v>
      </c>
      <c r="B798" s="427" t="s">
        <v>577</v>
      </c>
      <c r="C798" s="428" t="s">
        <v>1407</v>
      </c>
      <c r="D798" s="429" t="s">
        <v>1408</v>
      </c>
      <c r="E798" s="430">
        <v>50113001</v>
      </c>
      <c r="F798" s="429" t="s">
        <v>403</v>
      </c>
      <c r="G798" s="428" t="s">
        <v>404</v>
      </c>
      <c r="H798" s="428">
        <v>117189</v>
      </c>
      <c r="I798" s="428">
        <v>17189</v>
      </c>
      <c r="J798" s="428" t="s">
        <v>1531</v>
      </c>
      <c r="K798" s="428" t="s">
        <v>1532</v>
      </c>
      <c r="L798" s="431">
        <v>72.913333333333341</v>
      </c>
      <c r="M798" s="431">
        <v>3</v>
      </c>
      <c r="N798" s="432">
        <v>218.74</v>
      </c>
    </row>
    <row r="799" spans="1:14" ht="14.45" customHeight="1" x14ac:dyDescent="0.2">
      <c r="A799" s="426" t="s">
        <v>576</v>
      </c>
      <c r="B799" s="427" t="s">
        <v>577</v>
      </c>
      <c r="C799" s="428" t="s">
        <v>1407</v>
      </c>
      <c r="D799" s="429" t="s">
        <v>1408</v>
      </c>
      <c r="E799" s="430">
        <v>50113001</v>
      </c>
      <c r="F799" s="429" t="s">
        <v>403</v>
      </c>
      <c r="G799" s="428" t="s">
        <v>404</v>
      </c>
      <c r="H799" s="428">
        <v>848725</v>
      </c>
      <c r="I799" s="428">
        <v>107677</v>
      </c>
      <c r="J799" s="428" t="s">
        <v>951</v>
      </c>
      <c r="K799" s="428" t="s">
        <v>953</v>
      </c>
      <c r="L799" s="431">
        <v>382.11000000000007</v>
      </c>
      <c r="M799" s="431">
        <v>6</v>
      </c>
      <c r="N799" s="432">
        <v>2292.6600000000003</v>
      </c>
    </row>
    <row r="800" spans="1:14" ht="14.45" customHeight="1" x14ac:dyDescent="0.2">
      <c r="A800" s="426" t="s">
        <v>576</v>
      </c>
      <c r="B800" s="427" t="s">
        <v>577</v>
      </c>
      <c r="C800" s="428" t="s">
        <v>1407</v>
      </c>
      <c r="D800" s="429" t="s">
        <v>1408</v>
      </c>
      <c r="E800" s="430">
        <v>50113001</v>
      </c>
      <c r="F800" s="429" t="s">
        <v>403</v>
      </c>
      <c r="G800" s="428" t="s">
        <v>404</v>
      </c>
      <c r="H800" s="428">
        <v>502429</v>
      </c>
      <c r="I800" s="428">
        <v>0</v>
      </c>
      <c r="J800" s="428" t="s">
        <v>1533</v>
      </c>
      <c r="K800" s="428" t="s">
        <v>235</v>
      </c>
      <c r="L800" s="431">
        <v>428.91133381438823</v>
      </c>
      <c r="M800" s="431">
        <v>7</v>
      </c>
      <c r="N800" s="432">
        <v>3002.3793367007174</v>
      </c>
    </row>
    <row r="801" spans="1:14" ht="14.45" customHeight="1" x14ac:dyDescent="0.2">
      <c r="A801" s="426" t="s">
        <v>576</v>
      </c>
      <c r="B801" s="427" t="s">
        <v>577</v>
      </c>
      <c r="C801" s="428" t="s">
        <v>1407</v>
      </c>
      <c r="D801" s="429" t="s">
        <v>1408</v>
      </c>
      <c r="E801" s="430">
        <v>50113001</v>
      </c>
      <c r="F801" s="429" t="s">
        <v>403</v>
      </c>
      <c r="G801" s="428" t="s">
        <v>404</v>
      </c>
      <c r="H801" s="428">
        <v>900441</v>
      </c>
      <c r="I801" s="428">
        <v>0</v>
      </c>
      <c r="J801" s="428" t="s">
        <v>1534</v>
      </c>
      <c r="K801" s="428" t="s">
        <v>1535</v>
      </c>
      <c r="L801" s="431">
        <v>460.55351877118954</v>
      </c>
      <c r="M801" s="431">
        <v>28</v>
      </c>
      <c r="N801" s="432">
        <v>12895.498525593308</v>
      </c>
    </row>
    <row r="802" spans="1:14" ht="14.45" customHeight="1" x14ac:dyDescent="0.2">
      <c r="A802" s="426" t="s">
        <v>576</v>
      </c>
      <c r="B802" s="427" t="s">
        <v>577</v>
      </c>
      <c r="C802" s="428" t="s">
        <v>1407</v>
      </c>
      <c r="D802" s="429" t="s">
        <v>1408</v>
      </c>
      <c r="E802" s="430">
        <v>50113001</v>
      </c>
      <c r="F802" s="429" t="s">
        <v>403</v>
      </c>
      <c r="G802" s="428" t="s">
        <v>404</v>
      </c>
      <c r="H802" s="428">
        <v>900496</v>
      </c>
      <c r="I802" s="428">
        <v>0</v>
      </c>
      <c r="J802" s="428" t="s">
        <v>1536</v>
      </c>
      <c r="K802" s="428" t="s">
        <v>235</v>
      </c>
      <c r="L802" s="431">
        <v>83.61430737568061</v>
      </c>
      <c r="M802" s="431">
        <v>1</v>
      </c>
      <c r="N802" s="432">
        <v>83.61430737568061</v>
      </c>
    </row>
    <row r="803" spans="1:14" ht="14.45" customHeight="1" x14ac:dyDescent="0.2">
      <c r="A803" s="426" t="s">
        <v>576</v>
      </c>
      <c r="B803" s="427" t="s">
        <v>577</v>
      </c>
      <c r="C803" s="428" t="s">
        <v>1407</v>
      </c>
      <c r="D803" s="429" t="s">
        <v>1408</v>
      </c>
      <c r="E803" s="430">
        <v>50113001</v>
      </c>
      <c r="F803" s="429" t="s">
        <v>403</v>
      </c>
      <c r="G803" s="428" t="s">
        <v>404</v>
      </c>
      <c r="H803" s="428">
        <v>840522</v>
      </c>
      <c r="I803" s="428">
        <v>0</v>
      </c>
      <c r="J803" s="428" t="s">
        <v>1537</v>
      </c>
      <c r="K803" s="428" t="s">
        <v>235</v>
      </c>
      <c r="L803" s="431">
        <v>546.5061602432296</v>
      </c>
      <c r="M803" s="431">
        <v>1</v>
      </c>
      <c r="N803" s="432">
        <v>546.5061602432296</v>
      </c>
    </row>
    <row r="804" spans="1:14" ht="14.45" customHeight="1" x14ac:dyDescent="0.2">
      <c r="A804" s="426" t="s">
        <v>576</v>
      </c>
      <c r="B804" s="427" t="s">
        <v>577</v>
      </c>
      <c r="C804" s="428" t="s">
        <v>1407</v>
      </c>
      <c r="D804" s="429" t="s">
        <v>1408</v>
      </c>
      <c r="E804" s="430">
        <v>50113001</v>
      </c>
      <c r="F804" s="429" t="s">
        <v>403</v>
      </c>
      <c r="G804" s="428" t="s">
        <v>404</v>
      </c>
      <c r="H804" s="428">
        <v>920356</v>
      </c>
      <c r="I804" s="428">
        <v>0</v>
      </c>
      <c r="J804" s="428" t="s">
        <v>1538</v>
      </c>
      <c r="K804" s="428" t="s">
        <v>235</v>
      </c>
      <c r="L804" s="431">
        <v>120.52484631233743</v>
      </c>
      <c r="M804" s="431">
        <v>9</v>
      </c>
      <c r="N804" s="432">
        <v>1084.7236168110369</v>
      </c>
    </row>
    <row r="805" spans="1:14" ht="14.45" customHeight="1" x14ac:dyDescent="0.2">
      <c r="A805" s="426" t="s">
        <v>576</v>
      </c>
      <c r="B805" s="427" t="s">
        <v>577</v>
      </c>
      <c r="C805" s="428" t="s">
        <v>1407</v>
      </c>
      <c r="D805" s="429" t="s">
        <v>1408</v>
      </c>
      <c r="E805" s="430">
        <v>50113001</v>
      </c>
      <c r="F805" s="429" t="s">
        <v>403</v>
      </c>
      <c r="G805" s="428" t="s">
        <v>404</v>
      </c>
      <c r="H805" s="428">
        <v>990927</v>
      </c>
      <c r="I805" s="428">
        <v>0</v>
      </c>
      <c r="J805" s="428" t="s">
        <v>1539</v>
      </c>
      <c r="K805" s="428" t="s">
        <v>235</v>
      </c>
      <c r="L805" s="431">
        <v>140.07</v>
      </c>
      <c r="M805" s="431">
        <v>10</v>
      </c>
      <c r="N805" s="432">
        <v>1400.6999999999998</v>
      </c>
    </row>
    <row r="806" spans="1:14" ht="14.45" customHeight="1" x14ac:dyDescent="0.2">
      <c r="A806" s="426" t="s">
        <v>576</v>
      </c>
      <c r="B806" s="427" t="s">
        <v>577</v>
      </c>
      <c r="C806" s="428" t="s">
        <v>1407</v>
      </c>
      <c r="D806" s="429" t="s">
        <v>1408</v>
      </c>
      <c r="E806" s="430">
        <v>50113001</v>
      </c>
      <c r="F806" s="429" t="s">
        <v>403</v>
      </c>
      <c r="G806" s="428" t="s">
        <v>450</v>
      </c>
      <c r="H806" s="428">
        <v>142546</v>
      </c>
      <c r="I806" s="428">
        <v>42546</v>
      </c>
      <c r="J806" s="428" t="s">
        <v>977</v>
      </c>
      <c r="K806" s="428" t="s">
        <v>979</v>
      </c>
      <c r="L806" s="431">
        <v>51.479999999999976</v>
      </c>
      <c r="M806" s="431">
        <v>4</v>
      </c>
      <c r="N806" s="432">
        <v>205.9199999999999</v>
      </c>
    </row>
    <row r="807" spans="1:14" ht="14.45" customHeight="1" x14ac:dyDescent="0.2">
      <c r="A807" s="426" t="s">
        <v>576</v>
      </c>
      <c r="B807" s="427" t="s">
        <v>577</v>
      </c>
      <c r="C807" s="428" t="s">
        <v>1407</v>
      </c>
      <c r="D807" s="429" t="s">
        <v>1408</v>
      </c>
      <c r="E807" s="430">
        <v>50113001</v>
      </c>
      <c r="F807" s="429" t="s">
        <v>403</v>
      </c>
      <c r="G807" s="428" t="s">
        <v>450</v>
      </c>
      <c r="H807" s="428">
        <v>237787</v>
      </c>
      <c r="I807" s="428">
        <v>237787</v>
      </c>
      <c r="J807" s="428" t="s">
        <v>1540</v>
      </c>
      <c r="K807" s="428" t="s">
        <v>1541</v>
      </c>
      <c r="L807" s="431">
        <v>240.38</v>
      </c>
      <c r="M807" s="431">
        <v>1</v>
      </c>
      <c r="N807" s="432">
        <v>240.38</v>
      </c>
    </row>
    <row r="808" spans="1:14" ht="14.45" customHeight="1" x14ac:dyDescent="0.2">
      <c r="A808" s="426" t="s">
        <v>576</v>
      </c>
      <c r="B808" s="427" t="s">
        <v>577</v>
      </c>
      <c r="C808" s="428" t="s">
        <v>1407</v>
      </c>
      <c r="D808" s="429" t="s">
        <v>1408</v>
      </c>
      <c r="E808" s="430">
        <v>50113001</v>
      </c>
      <c r="F808" s="429" t="s">
        <v>403</v>
      </c>
      <c r="G808" s="428" t="s">
        <v>404</v>
      </c>
      <c r="H808" s="428">
        <v>235103</v>
      </c>
      <c r="I808" s="428">
        <v>235103</v>
      </c>
      <c r="J808" s="428" t="s">
        <v>1542</v>
      </c>
      <c r="K808" s="428" t="s">
        <v>1543</v>
      </c>
      <c r="L808" s="431">
        <v>256.78000000000003</v>
      </c>
      <c r="M808" s="431">
        <v>2</v>
      </c>
      <c r="N808" s="432">
        <v>513.56000000000006</v>
      </c>
    </row>
    <row r="809" spans="1:14" ht="14.45" customHeight="1" x14ac:dyDescent="0.2">
      <c r="A809" s="426" t="s">
        <v>576</v>
      </c>
      <c r="B809" s="427" t="s">
        <v>577</v>
      </c>
      <c r="C809" s="428" t="s">
        <v>1407</v>
      </c>
      <c r="D809" s="429" t="s">
        <v>1408</v>
      </c>
      <c r="E809" s="430">
        <v>50113001</v>
      </c>
      <c r="F809" s="429" t="s">
        <v>403</v>
      </c>
      <c r="G809" s="428" t="s">
        <v>450</v>
      </c>
      <c r="H809" s="428">
        <v>187427</v>
      </c>
      <c r="I809" s="428">
        <v>187427</v>
      </c>
      <c r="J809" s="428" t="s">
        <v>1544</v>
      </c>
      <c r="K809" s="428" t="s">
        <v>1545</v>
      </c>
      <c r="L809" s="431">
        <v>62.580000091652273</v>
      </c>
      <c r="M809" s="431">
        <v>3</v>
      </c>
      <c r="N809" s="432">
        <v>187.74000027495683</v>
      </c>
    </row>
    <row r="810" spans="1:14" ht="14.45" customHeight="1" x14ac:dyDescent="0.2">
      <c r="A810" s="426" t="s">
        <v>576</v>
      </c>
      <c r="B810" s="427" t="s">
        <v>577</v>
      </c>
      <c r="C810" s="428" t="s">
        <v>1407</v>
      </c>
      <c r="D810" s="429" t="s">
        <v>1408</v>
      </c>
      <c r="E810" s="430">
        <v>50113001</v>
      </c>
      <c r="F810" s="429" t="s">
        <v>403</v>
      </c>
      <c r="G810" s="428" t="s">
        <v>450</v>
      </c>
      <c r="H810" s="428">
        <v>187425</v>
      </c>
      <c r="I810" s="428">
        <v>187425</v>
      </c>
      <c r="J810" s="428" t="s">
        <v>1546</v>
      </c>
      <c r="K810" s="428" t="s">
        <v>1547</v>
      </c>
      <c r="L810" s="431">
        <v>46.44</v>
      </c>
      <c r="M810" s="431">
        <v>3</v>
      </c>
      <c r="N810" s="432">
        <v>139.32</v>
      </c>
    </row>
    <row r="811" spans="1:14" ht="14.45" customHeight="1" x14ac:dyDescent="0.2">
      <c r="A811" s="426" t="s">
        <v>576</v>
      </c>
      <c r="B811" s="427" t="s">
        <v>577</v>
      </c>
      <c r="C811" s="428" t="s">
        <v>1407</v>
      </c>
      <c r="D811" s="429" t="s">
        <v>1408</v>
      </c>
      <c r="E811" s="430">
        <v>50113001</v>
      </c>
      <c r="F811" s="429" t="s">
        <v>403</v>
      </c>
      <c r="G811" s="428" t="s">
        <v>450</v>
      </c>
      <c r="H811" s="428">
        <v>184245</v>
      </c>
      <c r="I811" s="428">
        <v>184245</v>
      </c>
      <c r="J811" s="428" t="s">
        <v>1548</v>
      </c>
      <c r="K811" s="428" t="s">
        <v>1549</v>
      </c>
      <c r="L811" s="431">
        <v>82.660000000000011</v>
      </c>
      <c r="M811" s="431">
        <v>3</v>
      </c>
      <c r="N811" s="432">
        <v>247.98000000000002</v>
      </c>
    </row>
    <row r="812" spans="1:14" ht="14.45" customHeight="1" x14ac:dyDescent="0.2">
      <c r="A812" s="426" t="s">
        <v>576</v>
      </c>
      <c r="B812" s="427" t="s">
        <v>577</v>
      </c>
      <c r="C812" s="428" t="s">
        <v>1407</v>
      </c>
      <c r="D812" s="429" t="s">
        <v>1408</v>
      </c>
      <c r="E812" s="430">
        <v>50113001</v>
      </c>
      <c r="F812" s="429" t="s">
        <v>403</v>
      </c>
      <c r="G812" s="428" t="s">
        <v>450</v>
      </c>
      <c r="H812" s="428">
        <v>197125</v>
      </c>
      <c r="I812" s="428">
        <v>197125</v>
      </c>
      <c r="J812" s="428" t="s">
        <v>543</v>
      </c>
      <c r="K812" s="428" t="s">
        <v>544</v>
      </c>
      <c r="L812" s="431">
        <v>248.94736842105263</v>
      </c>
      <c r="M812" s="431">
        <v>19</v>
      </c>
      <c r="N812" s="432">
        <v>4730</v>
      </c>
    </row>
    <row r="813" spans="1:14" ht="14.45" customHeight="1" x14ac:dyDescent="0.2">
      <c r="A813" s="426" t="s">
        <v>576</v>
      </c>
      <c r="B813" s="427" t="s">
        <v>577</v>
      </c>
      <c r="C813" s="428" t="s">
        <v>1407</v>
      </c>
      <c r="D813" s="429" t="s">
        <v>1408</v>
      </c>
      <c r="E813" s="430">
        <v>50113001</v>
      </c>
      <c r="F813" s="429" t="s">
        <v>403</v>
      </c>
      <c r="G813" s="428" t="s">
        <v>404</v>
      </c>
      <c r="H813" s="428">
        <v>188219</v>
      </c>
      <c r="I813" s="428">
        <v>88219</v>
      </c>
      <c r="J813" s="428" t="s">
        <v>986</v>
      </c>
      <c r="K813" s="428" t="s">
        <v>987</v>
      </c>
      <c r="L813" s="431">
        <v>141.73925976572173</v>
      </c>
      <c r="M813" s="431">
        <v>27</v>
      </c>
      <c r="N813" s="432">
        <v>3826.9600136744866</v>
      </c>
    </row>
    <row r="814" spans="1:14" ht="14.45" customHeight="1" x14ac:dyDescent="0.2">
      <c r="A814" s="426" t="s">
        <v>576</v>
      </c>
      <c r="B814" s="427" t="s">
        <v>577</v>
      </c>
      <c r="C814" s="428" t="s">
        <v>1407</v>
      </c>
      <c r="D814" s="429" t="s">
        <v>1408</v>
      </c>
      <c r="E814" s="430">
        <v>50113001</v>
      </c>
      <c r="F814" s="429" t="s">
        <v>403</v>
      </c>
      <c r="G814" s="428" t="s">
        <v>404</v>
      </c>
      <c r="H814" s="428">
        <v>203092</v>
      </c>
      <c r="I814" s="428">
        <v>203092</v>
      </c>
      <c r="J814" s="428" t="s">
        <v>988</v>
      </c>
      <c r="K814" s="428" t="s">
        <v>989</v>
      </c>
      <c r="L814" s="431">
        <v>150.34400113088853</v>
      </c>
      <c r="M814" s="431">
        <v>10</v>
      </c>
      <c r="N814" s="432">
        <v>1503.4400113088852</v>
      </c>
    </row>
    <row r="815" spans="1:14" ht="14.45" customHeight="1" x14ac:dyDescent="0.2">
      <c r="A815" s="426" t="s">
        <v>576</v>
      </c>
      <c r="B815" s="427" t="s">
        <v>577</v>
      </c>
      <c r="C815" s="428" t="s">
        <v>1407</v>
      </c>
      <c r="D815" s="429" t="s">
        <v>1408</v>
      </c>
      <c r="E815" s="430">
        <v>50113001</v>
      </c>
      <c r="F815" s="429" t="s">
        <v>403</v>
      </c>
      <c r="G815" s="428" t="s">
        <v>404</v>
      </c>
      <c r="H815" s="428">
        <v>225971</v>
      </c>
      <c r="I815" s="428">
        <v>225971</v>
      </c>
      <c r="J815" s="428" t="s">
        <v>1550</v>
      </c>
      <c r="K815" s="428" t="s">
        <v>1551</v>
      </c>
      <c r="L815" s="431">
        <v>103.91000000000001</v>
      </c>
      <c r="M815" s="431">
        <v>2</v>
      </c>
      <c r="N815" s="432">
        <v>207.82000000000002</v>
      </c>
    </row>
    <row r="816" spans="1:14" ht="14.45" customHeight="1" x14ac:dyDescent="0.2">
      <c r="A816" s="426" t="s">
        <v>576</v>
      </c>
      <c r="B816" s="427" t="s">
        <v>577</v>
      </c>
      <c r="C816" s="428" t="s">
        <v>1407</v>
      </c>
      <c r="D816" s="429" t="s">
        <v>1408</v>
      </c>
      <c r="E816" s="430">
        <v>50113001</v>
      </c>
      <c r="F816" s="429" t="s">
        <v>403</v>
      </c>
      <c r="G816" s="428" t="s">
        <v>404</v>
      </c>
      <c r="H816" s="428">
        <v>185512</v>
      </c>
      <c r="I816" s="428">
        <v>185512</v>
      </c>
      <c r="J816" s="428" t="s">
        <v>1552</v>
      </c>
      <c r="K816" s="428" t="s">
        <v>1553</v>
      </c>
      <c r="L816" s="431">
        <v>78.734705869583649</v>
      </c>
      <c r="M816" s="431">
        <v>119</v>
      </c>
      <c r="N816" s="432">
        <v>9369.4299984804547</v>
      </c>
    </row>
    <row r="817" spans="1:14" ht="14.45" customHeight="1" x14ac:dyDescent="0.2">
      <c r="A817" s="426" t="s">
        <v>576</v>
      </c>
      <c r="B817" s="427" t="s">
        <v>577</v>
      </c>
      <c r="C817" s="428" t="s">
        <v>1407</v>
      </c>
      <c r="D817" s="429" t="s">
        <v>1408</v>
      </c>
      <c r="E817" s="430">
        <v>50113001</v>
      </c>
      <c r="F817" s="429" t="s">
        <v>403</v>
      </c>
      <c r="G817" s="428" t="s">
        <v>404</v>
      </c>
      <c r="H817" s="428">
        <v>231541</v>
      </c>
      <c r="I817" s="428">
        <v>231541</v>
      </c>
      <c r="J817" s="428" t="s">
        <v>1003</v>
      </c>
      <c r="K817" s="428" t="s">
        <v>1004</v>
      </c>
      <c r="L817" s="431">
        <v>80.689999999999984</v>
      </c>
      <c r="M817" s="431">
        <v>35</v>
      </c>
      <c r="N817" s="432">
        <v>2824.1499999999996</v>
      </c>
    </row>
    <row r="818" spans="1:14" ht="14.45" customHeight="1" x14ac:dyDescent="0.2">
      <c r="A818" s="426" t="s">
        <v>576</v>
      </c>
      <c r="B818" s="427" t="s">
        <v>577</v>
      </c>
      <c r="C818" s="428" t="s">
        <v>1407</v>
      </c>
      <c r="D818" s="429" t="s">
        <v>1408</v>
      </c>
      <c r="E818" s="430">
        <v>50113001</v>
      </c>
      <c r="F818" s="429" t="s">
        <v>403</v>
      </c>
      <c r="G818" s="428" t="s">
        <v>404</v>
      </c>
      <c r="H818" s="428">
        <v>231544</v>
      </c>
      <c r="I818" s="428">
        <v>231544</v>
      </c>
      <c r="J818" s="428" t="s">
        <v>1003</v>
      </c>
      <c r="K818" s="428" t="s">
        <v>1005</v>
      </c>
      <c r="L818" s="431">
        <v>80.71091203468022</v>
      </c>
      <c r="M818" s="431">
        <v>329</v>
      </c>
      <c r="N818" s="432">
        <v>26553.89005940979</v>
      </c>
    </row>
    <row r="819" spans="1:14" ht="14.45" customHeight="1" x14ac:dyDescent="0.2">
      <c r="A819" s="426" t="s">
        <v>576</v>
      </c>
      <c r="B819" s="427" t="s">
        <v>577</v>
      </c>
      <c r="C819" s="428" t="s">
        <v>1407</v>
      </c>
      <c r="D819" s="429" t="s">
        <v>1408</v>
      </c>
      <c r="E819" s="430">
        <v>50113001</v>
      </c>
      <c r="F819" s="429" t="s">
        <v>403</v>
      </c>
      <c r="G819" s="428" t="s">
        <v>404</v>
      </c>
      <c r="H819" s="428">
        <v>234736</v>
      </c>
      <c r="I819" s="428">
        <v>234736</v>
      </c>
      <c r="J819" s="428" t="s">
        <v>1007</v>
      </c>
      <c r="K819" s="428" t="s">
        <v>1008</v>
      </c>
      <c r="L819" s="431">
        <v>120.53999561433909</v>
      </c>
      <c r="M819" s="431">
        <v>7</v>
      </c>
      <c r="N819" s="432">
        <v>843.77996930037364</v>
      </c>
    </row>
    <row r="820" spans="1:14" ht="14.45" customHeight="1" x14ac:dyDescent="0.2">
      <c r="A820" s="426" t="s">
        <v>576</v>
      </c>
      <c r="B820" s="427" t="s">
        <v>577</v>
      </c>
      <c r="C820" s="428" t="s">
        <v>1407</v>
      </c>
      <c r="D820" s="429" t="s">
        <v>1408</v>
      </c>
      <c r="E820" s="430">
        <v>50113001</v>
      </c>
      <c r="F820" s="429" t="s">
        <v>403</v>
      </c>
      <c r="G820" s="428" t="s">
        <v>404</v>
      </c>
      <c r="H820" s="428">
        <v>225891</v>
      </c>
      <c r="I820" s="428">
        <v>225891</v>
      </c>
      <c r="J820" s="428" t="s">
        <v>1554</v>
      </c>
      <c r="K820" s="428" t="s">
        <v>1555</v>
      </c>
      <c r="L820" s="431">
        <v>868.35999999999967</v>
      </c>
      <c r="M820" s="431">
        <v>1</v>
      </c>
      <c r="N820" s="432">
        <v>868.35999999999967</v>
      </c>
    </row>
    <row r="821" spans="1:14" ht="14.45" customHeight="1" x14ac:dyDescent="0.2">
      <c r="A821" s="426" t="s">
        <v>576</v>
      </c>
      <c r="B821" s="427" t="s">
        <v>577</v>
      </c>
      <c r="C821" s="428" t="s">
        <v>1407</v>
      </c>
      <c r="D821" s="429" t="s">
        <v>1408</v>
      </c>
      <c r="E821" s="430">
        <v>50113001</v>
      </c>
      <c r="F821" s="429" t="s">
        <v>403</v>
      </c>
      <c r="G821" s="428" t="s">
        <v>404</v>
      </c>
      <c r="H821" s="428">
        <v>225168</v>
      </c>
      <c r="I821" s="428">
        <v>225168</v>
      </c>
      <c r="J821" s="428" t="s">
        <v>1556</v>
      </c>
      <c r="K821" s="428" t="s">
        <v>1557</v>
      </c>
      <c r="L821" s="431">
        <v>63.54</v>
      </c>
      <c r="M821" s="431">
        <v>5</v>
      </c>
      <c r="N821" s="432">
        <v>317.7</v>
      </c>
    </row>
    <row r="822" spans="1:14" ht="14.45" customHeight="1" x14ac:dyDescent="0.2">
      <c r="A822" s="426" t="s">
        <v>576</v>
      </c>
      <c r="B822" s="427" t="s">
        <v>577</v>
      </c>
      <c r="C822" s="428" t="s">
        <v>1407</v>
      </c>
      <c r="D822" s="429" t="s">
        <v>1408</v>
      </c>
      <c r="E822" s="430">
        <v>50113001</v>
      </c>
      <c r="F822" s="429" t="s">
        <v>403</v>
      </c>
      <c r="G822" s="428" t="s">
        <v>404</v>
      </c>
      <c r="H822" s="428">
        <v>225169</v>
      </c>
      <c r="I822" s="428">
        <v>225169</v>
      </c>
      <c r="J822" s="428" t="s">
        <v>1556</v>
      </c>
      <c r="K822" s="428" t="s">
        <v>1558</v>
      </c>
      <c r="L822" s="431">
        <v>44.45000000000001</v>
      </c>
      <c r="M822" s="431">
        <v>1</v>
      </c>
      <c r="N822" s="432">
        <v>44.45000000000001</v>
      </c>
    </row>
    <row r="823" spans="1:14" ht="14.45" customHeight="1" x14ac:dyDescent="0.2">
      <c r="A823" s="426" t="s">
        <v>576</v>
      </c>
      <c r="B823" s="427" t="s">
        <v>577</v>
      </c>
      <c r="C823" s="428" t="s">
        <v>1407</v>
      </c>
      <c r="D823" s="429" t="s">
        <v>1408</v>
      </c>
      <c r="E823" s="430">
        <v>50113001</v>
      </c>
      <c r="F823" s="429" t="s">
        <v>403</v>
      </c>
      <c r="G823" s="428" t="s">
        <v>404</v>
      </c>
      <c r="H823" s="428">
        <v>207527</v>
      </c>
      <c r="I823" s="428">
        <v>207527</v>
      </c>
      <c r="J823" s="428" t="s">
        <v>1009</v>
      </c>
      <c r="K823" s="428" t="s">
        <v>1010</v>
      </c>
      <c r="L823" s="431">
        <v>61.63</v>
      </c>
      <c r="M823" s="431">
        <v>1</v>
      </c>
      <c r="N823" s="432">
        <v>61.63</v>
      </c>
    </row>
    <row r="824" spans="1:14" ht="14.45" customHeight="1" x14ac:dyDescent="0.2">
      <c r="A824" s="426" t="s">
        <v>576</v>
      </c>
      <c r="B824" s="427" t="s">
        <v>577</v>
      </c>
      <c r="C824" s="428" t="s">
        <v>1407</v>
      </c>
      <c r="D824" s="429" t="s">
        <v>1408</v>
      </c>
      <c r="E824" s="430">
        <v>50113001</v>
      </c>
      <c r="F824" s="429" t="s">
        <v>403</v>
      </c>
      <c r="G824" s="428" t="s">
        <v>404</v>
      </c>
      <c r="H824" s="428">
        <v>102684</v>
      </c>
      <c r="I824" s="428">
        <v>2684</v>
      </c>
      <c r="J824" s="428" t="s">
        <v>545</v>
      </c>
      <c r="K824" s="428" t="s">
        <v>1011</v>
      </c>
      <c r="L824" s="431">
        <v>131.71444450967113</v>
      </c>
      <c r="M824" s="431">
        <v>18</v>
      </c>
      <c r="N824" s="432">
        <v>2370.8600011740805</v>
      </c>
    </row>
    <row r="825" spans="1:14" ht="14.45" customHeight="1" x14ac:dyDescent="0.2">
      <c r="A825" s="426" t="s">
        <v>576</v>
      </c>
      <c r="B825" s="427" t="s">
        <v>577</v>
      </c>
      <c r="C825" s="428" t="s">
        <v>1407</v>
      </c>
      <c r="D825" s="429" t="s">
        <v>1408</v>
      </c>
      <c r="E825" s="430">
        <v>50113001</v>
      </c>
      <c r="F825" s="429" t="s">
        <v>403</v>
      </c>
      <c r="G825" s="428" t="s">
        <v>404</v>
      </c>
      <c r="H825" s="428">
        <v>100502</v>
      </c>
      <c r="I825" s="428">
        <v>502</v>
      </c>
      <c r="J825" s="428" t="s">
        <v>545</v>
      </c>
      <c r="K825" s="428" t="s">
        <v>546</v>
      </c>
      <c r="L825" s="431">
        <v>268.94727272727272</v>
      </c>
      <c r="M825" s="431">
        <v>11</v>
      </c>
      <c r="N825" s="432">
        <v>2958.42</v>
      </c>
    </row>
    <row r="826" spans="1:14" ht="14.45" customHeight="1" x14ac:dyDescent="0.2">
      <c r="A826" s="426" t="s">
        <v>576</v>
      </c>
      <c r="B826" s="427" t="s">
        <v>577</v>
      </c>
      <c r="C826" s="428" t="s">
        <v>1407</v>
      </c>
      <c r="D826" s="429" t="s">
        <v>1408</v>
      </c>
      <c r="E826" s="430">
        <v>50113001</v>
      </c>
      <c r="F826" s="429" t="s">
        <v>403</v>
      </c>
      <c r="G826" s="428" t="s">
        <v>404</v>
      </c>
      <c r="H826" s="428">
        <v>136712</v>
      </c>
      <c r="I826" s="428">
        <v>136712</v>
      </c>
      <c r="J826" s="428" t="s">
        <v>1012</v>
      </c>
      <c r="K826" s="428" t="s">
        <v>1013</v>
      </c>
      <c r="L826" s="431">
        <v>42.788947368421042</v>
      </c>
      <c r="M826" s="431">
        <v>19</v>
      </c>
      <c r="N826" s="432">
        <v>812.98999999999978</v>
      </c>
    </row>
    <row r="827" spans="1:14" ht="14.45" customHeight="1" x14ac:dyDescent="0.2">
      <c r="A827" s="426" t="s">
        <v>576</v>
      </c>
      <c r="B827" s="427" t="s">
        <v>577</v>
      </c>
      <c r="C827" s="428" t="s">
        <v>1407</v>
      </c>
      <c r="D827" s="429" t="s">
        <v>1408</v>
      </c>
      <c r="E827" s="430">
        <v>50113001</v>
      </c>
      <c r="F827" s="429" t="s">
        <v>403</v>
      </c>
      <c r="G827" s="428" t="s">
        <v>450</v>
      </c>
      <c r="H827" s="428">
        <v>239965</v>
      </c>
      <c r="I827" s="428">
        <v>239965</v>
      </c>
      <c r="J827" s="428" t="s">
        <v>1019</v>
      </c>
      <c r="K827" s="428" t="s">
        <v>1559</v>
      </c>
      <c r="L827" s="431">
        <v>280.16303703703716</v>
      </c>
      <c r="M827" s="431">
        <v>135</v>
      </c>
      <c r="N827" s="432">
        <v>37822.010000000017</v>
      </c>
    </row>
    <row r="828" spans="1:14" ht="14.45" customHeight="1" x14ac:dyDescent="0.2">
      <c r="A828" s="426" t="s">
        <v>576</v>
      </c>
      <c r="B828" s="427" t="s">
        <v>577</v>
      </c>
      <c r="C828" s="428" t="s">
        <v>1407</v>
      </c>
      <c r="D828" s="429" t="s">
        <v>1408</v>
      </c>
      <c r="E828" s="430">
        <v>50113001</v>
      </c>
      <c r="F828" s="429" t="s">
        <v>403</v>
      </c>
      <c r="G828" s="428" t="s">
        <v>450</v>
      </c>
      <c r="H828" s="428">
        <v>239964</v>
      </c>
      <c r="I828" s="428">
        <v>239964</v>
      </c>
      <c r="J828" s="428" t="s">
        <v>1019</v>
      </c>
      <c r="K828" s="428" t="s">
        <v>1020</v>
      </c>
      <c r="L828" s="431">
        <v>105.29235104669887</v>
      </c>
      <c r="M828" s="431">
        <v>23</v>
      </c>
      <c r="N828" s="432">
        <v>2421.724074074074</v>
      </c>
    </row>
    <row r="829" spans="1:14" ht="14.45" customHeight="1" x14ac:dyDescent="0.2">
      <c r="A829" s="426" t="s">
        <v>576</v>
      </c>
      <c r="B829" s="427" t="s">
        <v>577</v>
      </c>
      <c r="C829" s="428" t="s">
        <v>1407</v>
      </c>
      <c r="D829" s="429" t="s">
        <v>1408</v>
      </c>
      <c r="E829" s="430">
        <v>50113001</v>
      </c>
      <c r="F829" s="429" t="s">
        <v>403</v>
      </c>
      <c r="G829" s="428" t="s">
        <v>235</v>
      </c>
      <c r="H829" s="428">
        <v>224479</v>
      </c>
      <c r="I829" s="428">
        <v>224479</v>
      </c>
      <c r="J829" s="428" t="s">
        <v>1021</v>
      </c>
      <c r="K829" s="428" t="s">
        <v>1022</v>
      </c>
      <c r="L829" s="431">
        <v>222.38</v>
      </c>
      <c r="M829" s="431">
        <v>3</v>
      </c>
      <c r="N829" s="432">
        <v>667.14</v>
      </c>
    </row>
    <row r="830" spans="1:14" ht="14.45" customHeight="1" x14ac:dyDescent="0.2">
      <c r="A830" s="426" t="s">
        <v>576</v>
      </c>
      <c r="B830" s="427" t="s">
        <v>577</v>
      </c>
      <c r="C830" s="428" t="s">
        <v>1407</v>
      </c>
      <c r="D830" s="429" t="s">
        <v>1408</v>
      </c>
      <c r="E830" s="430">
        <v>50113001</v>
      </c>
      <c r="F830" s="429" t="s">
        <v>403</v>
      </c>
      <c r="G830" s="428" t="s">
        <v>450</v>
      </c>
      <c r="H830" s="428">
        <v>187330</v>
      </c>
      <c r="I830" s="428">
        <v>187330</v>
      </c>
      <c r="J830" s="428" t="s">
        <v>1023</v>
      </c>
      <c r="K830" s="428" t="s">
        <v>1024</v>
      </c>
      <c r="L830" s="431">
        <v>91.439999999999984</v>
      </c>
      <c r="M830" s="431">
        <v>1</v>
      </c>
      <c r="N830" s="432">
        <v>91.439999999999984</v>
      </c>
    </row>
    <row r="831" spans="1:14" ht="14.45" customHeight="1" x14ac:dyDescent="0.2">
      <c r="A831" s="426" t="s">
        <v>576</v>
      </c>
      <c r="B831" s="427" t="s">
        <v>577</v>
      </c>
      <c r="C831" s="428" t="s">
        <v>1407</v>
      </c>
      <c r="D831" s="429" t="s">
        <v>1408</v>
      </c>
      <c r="E831" s="430">
        <v>50113001</v>
      </c>
      <c r="F831" s="429" t="s">
        <v>403</v>
      </c>
      <c r="G831" s="428" t="s">
        <v>404</v>
      </c>
      <c r="H831" s="428">
        <v>101125</v>
      </c>
      <c r="I831" s="428">
        <v>1125</v>
      </c>
      <c r="J831" s="428" t="s">
        <v>1032</v>
      </c>
      <c r="K831" s="428" t="s">
        <v>1033</v>
      </c>
      <c r="L831" s="431">
        <v>77.733838383838389</v>
      </c>
      <c r="M831" s="431">
        <v>99</v>
      </c>
      <c r="N831" s="432">
        <v>7695.6500000000005</v>
      </c>
    </row>
    <row r="832" spans="1:14" ht="14.45" customHeight="1" x14ac:dyDescent="0.2">
      <c r="A832" s="426" t="s">
        <v>576</v>
      </c>
      <c r="B832" s="427" t="s">
        <v>577</v>
      </c>
      <c r="C832" s="428" t="s">
        <v>1407</v>
      </c>
      <c r="D832" s="429" t="s">
        <v>1408</v>
      </c>
      <c r="E832" s="430">
        <v>50113001</v>
      </c>
      <c r="F832" s="429" t="s">
        <v>403</v>
      </c>
      <c r="G832" s="428" t="s">
        <v>404</v>
      </c>
      <c r="H832" s="428">
        <v>226941</v>
      </c>
      <c r="I832" s="428">
        <v>226941</v>
      </c>
      <c r="J832" s="428" t="s">
        <v>1034</v>
      </c>
      <c r="K832" s="428" t="s">
        <v>1035</v>
      </c>
      <c r="L832" s="431">
        <v>73.54789473684211</v>
      </c>
      <c r="M832" s="431">
        <v>19</v>
      </c>
      <c r="N832" s="432">
        <v>1397.41</v>
      </c>
    </row>
    <row r="833" spans="1:14" ht="14.45" customHeight="1" x14ac:dyDescent="0.2">
      <c r="A833" s="426" t="s">
        <v>576</v>
      </c>
      <c r="B833" s="427" t="s">
        <v>577</v>
      </c>
      <c r="C833" s="428" t="s">
        <v>1407</v>
      </c>
      <c r="D833" s="429" t="s">
        <v>1408</v>
      </c>
      <c r="E833" s="430">
        <v>50113001</v>
      </c>
      <c r="F833" s="429" t="s">
        <v>403</v>
      </c>
      <c r="G833" s="428" t="s">
        <v>450</v>
      </c>
      <c r="H833" s="428">
        <v>116932</v>
      </c>
      <c r="I833" s="428">
        <v>16932</v>
      </c>
      <c r="J833" s="428" t="s">
        <v>1560</v>
      </c>
      <c r="K833" s="428" t="s">
        <v>1561</v>
      </c>
      <c r="L833" s="431">
        <v>104.52999999999999</v>
      </c>
      <c r="M833" s="431">
        <v>1</v>
      </c>
      <c r="N833" s="432">
        <v>104.52999999999999</v>
      </c>
    </row>
    <row r="834" spans="1:14" ht="14.45" customHeight="1" x14ac:dyDescent="0.2">
      <c r="A834" s="426" t="s">
        <v>576</v>
      </c>
      <c r="B834" s="427" t="s">
        <v>577</v>
      </c>
      <c r="C834" s="428" t="s">
        <v>1407</v>
      </c>
      <c r="D834" s="429" t="s">
        <v>1408</v>
      </c>
      <c r="E834" s="430">
        <v>50113001</v>
      </c>
      <c r="F834" s="429" t="s">
        <v>403</v>
      </c>
      <c r="G834" s="428" t="s">
        <v>404</v>
      </c>
      <c r="H834" s="428">
        <v>223159</v>
      </c>
      <c r="I834" s="428">
        <v>223159</v>
      </c>
      <c r="J834" s="428" t="s">
        <v>1036</v>
      </c>
      <c r="K834" s="428" t="s">
        <v>1037</v>
      </c>
      <c r="L834" s="431">
        <v>75.008157419883418</v>
      </c>
      <c r="M834" s="431">
        <v>38</v>
      </c>
      <c r="N834" s="432">
        <v>2850.30998195557</v>
      </c>
    </row>
    <row r="835" spans="1:14" ht="14.45" customHeight="1" x14ac:dyDescent="0.2">
      <c r="A835" s="426" t="s">
        <v>576</v>
      </c>
      <c r="B835" s="427" t="s">
        <v>577</v>
      </c>
      <c r="C835" s="428" t="s">
        <v>1407</v>
      </c>
      <c r="D835" s="429" t="s">
        <v>1408</v>
      </c>
      <c r="E835" s="430">
        <v>50113001</v>
      </c>
      <c r="F835" s="429" t="s">
        <v>403</v>
      </c>
      <c r="G835" s="428" t="s">
        <v>404</v>
      </c>
      <c r="H835" s="428">
        <v>239549</v>
      </c>
      <c r="I835" s="428">
        <v>239549</v>
      </c>
      <c r="J835" s="428" t="s">
        <v>1049</v>
      </c>
      <c r="K835" s="428" t="s">
        <v>1050</v>
      </c>
      <c r="L835" s="431">
        <v>56.730000000000004</v>
      </c>
      <c r="M835" s="431">
        <v>5</v>
      </c>
      <c r="N835" s="432">
        <v>283.65000000000003</v>
      </c>
    </row>
    <row r="836" spans="1:14" ht="14.45" customHeight="1" x14ac:dyDescent="0.2">
      <c r="A836" s="426" t="s">
        <v>576</v>
      </c>
      <c r="B836" s="427" t="s">
        <v>577</v>
      </c>
      <c r="C836" s="428" t="s">
        <v>1407</v>
      </c>
      <c r="D836" s="429" t="s">
        <v>1408</v>
      </c>
      <c r="E836" s="430">
        <v>50113001</v>
      </c>
      <c r="F836" s="429" t="s">
        <v>403</v>
      </c>
      <c r="G836" s="428" t="s">
        <v>404</v>
      </c>
      <c r="H836" s="428">
        <v>230353</v>
      </c>
      <c r="I836" s="428">
        <v>230353</v>
      </c>
      <c r="J836" s="428" t="s">
        <v>1053</v>
      </c>
      <c r="K836" s="428" t="s">
        <v>1054</v>
      </c>
      <c r="L836" s="431">
        <v>1758.3299008351528</v>
      </c>
      <c r="M836" s="431">
        <v>38</v>
      </c>
      <c r="N836" s="432">
        <v>66816.536231735809</v>
      </c>
    </row>
    <row r="837" spans="1:14" ht="14.45" customHeight="1" x14ac:dyDescent="0.2">
      <c r="A837" s="426" t="s">
        <v>576</v>
      </c>
      <c r="B837" s="427" t="s">
        <v>577</v>
      </c>
      <c r="C837" s="428" t="s">
        <v>1407</v>
      </c>
      <c r="D837" s="429" t="s">
        <v>1408</v>
      </c>
      <c r="E837" s="430">
        <v>50113001</v>
      </c>
      <c r="F837" s="429" t="s">
        <v>403</v>
      </c>
      <c r="G837" s="428" t="s">
        <v>450</v>
      </c>
      <c r="H837" s="428">
        <v>106618</v>
      </c>
      <c r="I837" s="428">
        <v>6618</v>
      </c>
      <c r="J837" s="428" t="s">
        <v>491</v>
      </c>
      <c r="K837" s="428" t="s">
        <v>492</v>
      </c>
      <c r="L837" s="431">
        <v>19.670000000000005</v>
      </c>
      <c r="M837" s="431">
        <v>4</v>
      </c>
      <c r="N837" s="432">
        <v>78.680000000000021</v>
      </c>
    </row>
    <row r="838" spans="1:14" ht="14.45" customHeight="1" x14ac:dyDescent="0.2">
      <c r="A838" s="426" t="s">
        <v>576</v>
      </c>
      <c r="B838" s="427" t="s">
        <v>577</v>
      </c>
      <c r="C838" s="428" t="s">
        <v>1407</v>
      </c>
      <c r="D838" s="429" t="s">
        <v>1408</v>
      </c>
      <c r="E838" s="430">
        <v>50113001</v>
      </c>
      <c r="F838" s="429" t="s">
        <v>403</v>
      </c>
      <c r="G838" s="428" t="s">
        <v>404</v>
      </c>
      <c r="H838" s="428">
        <v>136126</v>
      </c>
      <c r="I838" s="428">
        <v>136126</v>
      </c>
      <c r="J838" s="428" t="s">
        <v>1562</v>
      </c>
      <c r="K838" s="428" t="s">
        <v>1563</v>
      </c>
      <c r="L838" s="431">
        <v>436.7700000000001</v>
      </c>
      <c r="M838" s="431">
        <v>2</v>
      </c>
      <c r="N838" s="432">
        <v>873.54000000000019</v>
      </c>
    </row>
    <row r="839" spans="1:14" ht="14.45" customHeight="1" x14ac:dyDescent="0.2">
      <c r="A839" s="426" t="s">
        <v>576</v>
      </c>
      <c r="B839" s="427" t="s">
        <v>577</v>
      </c>
      <c r="C839" s="428" t="s">
        <v>1407</v>
      </c>
      <c r="D839" s="429" t="s">
        <v>1408</v>
      </c>
      <c r="E839" s="430">
        <v>50113001</v>
      </c>
      <c r="F839" s="429" t="s">
        <v>403</v>
      </c>
      <c r="G839" s="428" t="s">
        <v>404</v>
      </c>
      <c r="H839" s="428">
        <v>117187</v>
      </c>
      <c r="I839" s="428">
        <v>17187</v>
      </c>
      <c r="J839" s="428" t="s">
        <v>1060</v>
      </c>
      <c r="K839" s="428" t="s">
        <v>1061</v>
      </c>
      <c r="L839" s="431">
        <v>88.969999999999985</v>
      </c>
      <c r="M839" s="431">
        <v>1</v>
      </c>
      <c r="N839" s="432">
        <v>88.969999999999985</v>
      </c>
    </row>
    <row r="840" spans="1:14" ht="14.45" customHeight="1" x14ac:dyDescent="0.2">
      <c r="A840" s="426" t="s">
        <v>576</v>
      </c>
      <c r="B840" s="427" t="s">
        <v>577</v>
      </c>
      <c r="C840" s="428" t="s">
        <v>1407</v>
      </c>
      <c r="D840" s="429" t="s">
        <v>1408</v>
      </c>
      <c r="E840" s="430">
        <v>50113001</v>
      </c>
      <c r="F840" s="429" t="s">
        <v>403</v>
      </c>
      <c r="G840" s="428" t="s">
        <v>404</v>
      </c>
      <c r="H840" s="428">
        <v>104307</v>
      </c>
      <c r="I840" s="428">
        <v>4307</v>
      </c>
      <c r="J840" s="428" t="s">
        <v>1062</v>
      </c>
      <c r="K840" s="428" t="s">
        <v>1063</v>
      </c>
      <c r="L840" s="431">
        <v>351.21198188660094</v>
      </c>
      <c r="M840" s="431">
        <v>474</v>
      </c>
      <c r="N840" s="432">
        <v>166474.47941424884</v>
      </c>
    </row>
    <row r="841" spans="1:14" ht="14.45" customHeight="1" x14ac:dyDescent="0.2">
      <c r="A841" s="426" t="s">
        <v>576</v>
      </c>
      <c r="B841" s="427" t="s">
        <v>577</v>
      </c>
      <c r="C841" s="428" t="s">
        <v>1407</v>
      </c>
      <c r="D841" s="429" t="s">
        <v>1408</v>
      </c>
      <c r="E841" s="430">
        <v>50113001</v>
      </c>
      <c r="F841" s="429" t="s">
        <v>403</v>
      </c>
      <c r="G841" s="428" t="s">
        <v>404</v>
      </c>
      <c r="H841" s="428">
        <v>501544</v>
      </c>
      <c r="I841" s="428">
        <v>9999999</v>
      </c>
      <c r="J841" s="428" t="s">
        <v>1564</v>
      </c>
      <c r="K841" s="428" t="s">
        <v>1565</v>
      </c>
      <c r="L841" s="431">
        <v>592.65</v>
      </c>
      <c r="M841" s="431">
        <v>10</v>
      </c>
      <c r="N841" s="432">
        <v>5926.5</v>
      </c>
    </row>
    <row r="842" spans="1:14" ht="14.45" customHeight="1" x14ac:dyDescent="0.2">
      <c r="A842" s="426" t="s">
        <v>576</v>
      </c>
      <c r="B842" s="427" t="s">
        <v>577</v>
      </c>
      <c r="C842" s="428" t="s">
        <v>1407</v>
      </c>
      <c r="D842" s="429" t="s">
        <v>1408</v>
      </c>
      <c r="E842" s="430">
        <v>50113001</v>
      </c>
      <c r="F842" s="429" t="s">
        <v>403</v>
      </c>
      <c r="G842" s="428" t="s">
        <v>450</v>
      </c>
      <c r="H842" s="428">
        <v>100536</v>
      </c>
      <c r="I842" s="428">
        <v>536</v>
      </c>
      <c r="J842" s="428" t="s">
        <v>1064</v>
      </c>
      <c r="K842" s="428" t="s">
        <v>516</v>
      </c>
      <c r="L842" s="431">
        <v>128.01333280923438</v>
      </c>
      <c r="M842" s="431">
        <v>150</v>
      </c>
      <c r="N842" s="432">
        <v>19201.999921385159</v>
      </c>
    </row>
    <row r="843" spans="1:14" ht="14.45" customHeight="1" x14ac:dyDescent="0.2">
      <c r="A843" s="426" t="s">
        <v>576</v>
      </c>
      <c r="B843" s="427" t="s">
        <v>577</v>
      </c>
      <c r="C843" s="428" t="s">
        <v>1407</v>
      </c>
      <c r="D843" s="429" t="s">
        <v>1408</v>
      </c>
      <c r="E843" s="430">
        <v>50113001</v>
      </c>
      <c r="F843" s="429" t="s">
        <v>403</v>
      </c>
      <c r="G843" s="428" t="s">
        <v>450</v>
      </c>
      <c r="H843" s="428">
        <v>216900</v>
      </c>
      <c r="I843" s="428">
        <v>216900</v>
      </c>
      <c r="J843" s="428" t="s">
        <v>1065</v>
      </c>
      <c r="K843" s="428" t="s">
        <v>1066</v>
      </c>
      <c r="L843" s="431">
        <v>665.78384453781541</v>
      </c>
      <c r="M843" s="431">
        <v>476</v>
      </c>
      <c r="N843" s="432">
        <v>316913.11000000016</v>
      </c>
    </row>
    <row r="844" spans="1:14" ht="14.45" customHeight="1" x14ac:dyDescent="0.2">
      <c r="A844" s="426" t="s">
        <v>576</v>
      </c>
      <c r="B844" s="427" t="s">
        <v>577</v>
      </c>
      <c r="C844" s="428" t="s">
        <v>1407</v>
      </c>
      <c r="D844" s="429" t="s">
        <v>1408</v>
      </c>
      <c r="E844" s="430">
        <v>50113001</v>
      </c>
      <c r="F844" s="429" t="s">
        <v>403</v>
      </c>
      <c r="G844" s="428" t="s">
        <v>450</v>
      </c>
      <c r="H844" s="428">
        <v>107981</v>
      </c>
      <c r="I844" s="428">
        <v>7981</v>
      </c>
      <c r="J844" s="428" t="s">
        <v>1067</v>
      </c>
      <c r="K844" s="428" t="s">
        <v>1071</v>
      </c>
      <c r="L844" s="431">
        <v>41.297927631578936</v>
      </c>
      <c r="M844" s="431">
        <v>304</v>
      </c>
      <c r="N844" s="432">
        <v>12554.569999999996</v>
      </c>
    </row>
    <row r="845" spans="1:14" ht="14.45" customHeight="1" x14ac:dyDescent="0.2">
      <c r="A845" s="426" t="s">
        <v>576</v>
      </c>
      <c r="B845" s="427" t="s">
        <v>577</v>
      </c>
      <c r="C845" s="428" t="s">
        <v>1407</v>
      </c>
      <c r="D845" s="429" t="s">
        <v>1408</v>
      </c>
      <c r="E845" s="430">
        <v>50113001</v>
      </c>
      <c r="F845" s="429" t="s">
        <v>403</v>
      </c>
      <c r="G845" s="428" t="s">
        <v>450</v>
      </c>
      <c r="H845" s="428">
        <v>155823</v>
      </c>
      <c r="I845" s="428">
        <v>55823</v>
      </c>
      <c r="J845" s="428" t="s">
        <v>1067</v>
      </c>
      <c r="K845" s="428" t="s">
        <v>1068</v>
      </c>
      <c r="L845" s="431">
        <v>33.05123076923077</v>
      </c>
      <c r="M845" s="431">
        <v>13</v>
      </c>
      <c r="N845" s="432">
        <v>429.66600000000005</v>
      </c>
    </row>
    <row r="846" spans="1:14" ht="14.45" customHeight="1" x14ac:dyDescent="0.2">
      <c r="A846" s="426" t="s">
        <v>576</v>
      </c>
      <c r="B846" s="427" t="s">
        <v>577</v>
      </c>
      <c r="C846" s="428" t="s">
        <v>1407</v>
      </c>
      <c r="D846" s="429" t="s">
        <v>1408</v>
      </c>
      <c r="E846" s="430">
        <v>50113001</v>
      </c>
      <c r="F846" s="429" t="s">
        <v>403</v>
      </c>
      <c r="G846" s="428" t="s">
        <v>450</v>
      </c>
      <c r="H846" s="428">
        <v>126786</v>
      </c>
      <c r="I846" s="428">
        <v>26786</v>
      </c>
      <c r="J846" s="428" t="s">
        <v>1072</v>
      </c>
      <c r="K846" s="428" t="s">
        <v>1073</v>
      </c>
      <c r="L846" s="431">
        <v>401.63</v>
      </c>
      <c r="M846" s="431">
        <v>10</v>
      </c>
      <c r="N846" s="432">
        <v>4016.3</v>
      </c>
    </row>
    <row r="847" spans="1:14" ht="14.45" customHeight="1" x14ac:dyDescent="0.2">
      <c r="A847" s="426" t="s">
        <v>576</v>
      </c>
      <c r="B847" s="427" t="s">
        <v>577</v>
      </c>
      <c r="C847" s="428" t="s">
        <v>1407</v>
      </c>
      <c r="D847" s="429" t="s">
        <v>1408</v>
      </c>
      <c r="E847" s="430">
        <v>50113001</v>
      </c>
      <c r="F847" s="429" t="s">
        <v>403</v>
      </c>
      <c r="G847" s="428" t="s">
        <v>450</v>
      </c>
      <c r="H847" s="428">
        <v>126789</v>
      </c>
      <c r="I847" s="428">
        <v>26789</v>
      </c>
      <c r="J847" s="428" t="s">
        <v>1566</v>
      </c>
      <c r="K847" s="428" t="s">
        <v>1567</v>
      </c>
      <c r="L847" s="431">
        <v>664.28000000000009</v>
      </c>
      <c r="M847" s="431">
        <v>3</v>
      </c>
      <c r="N847" s="432">
        <v>1992.8400000000001</v>
      </c>
    </row>
    <row r="848" spans="1:14" ht="14.45" customHeight="1" x14ac:dyDescent="0.2">
      <c r="A848" s="426" t="s">
        <v>576</v>
      </c>
      <c r="B848" s="427" t="s">
        <v>577</v>
      </c>
      <c r="C848" s="428" t="s">
        <v>1407</v>
      </c>
      <c r="D848" s="429" t="s">
        <v>1408</v>
      </c>
      <c r="E848" s="430">
        <v>50113001</v>
      </c>
      <c r="F848" s="429" t="s">
        <v>403</v>
      </c>
      <c r="G848" s="428" t="s">
        <v>404</v>
      </c>
      <c r="H848" s="428">
        <v>194241</v>
      </c>
      <c r="I848" s="428">
        <v>194241</v>
      </c>
      <c r="J848" s="428" t="s">
        <v>1568</v>
      </c>
      <c r="K848" s="428" t="s">
        <v>1569</v>
      </c>
      <c r="L848" s="431">
        <v>31148.270842105267</v>
      </c>
      <c r="M848" s="431">
        <v>19</v>
      </c>
      <c r="N848" s="432">
        <v>591817.14600000007</v>
      </c>
    </row>
    <row r="849" spans="1:14" ht="14.45" customHeight="1" x14ac:dyDescent="0.2">
      <c r="A849" s="426" t="s">
        <v>576</v>
      </c>
      <c r="B849" s="427" t="s">
        <v>577</v>
      </c>
      <c r="C849" s="428" t="s">
        <v>1407</v>
      </c>
      <c r="D849" s="429" t="s">
        <v>1408</v>
      </c>
      <c r="E849" s="430">
        <v>50113001</v>
      </c>
      <c r="F849" s="429" t="s">
        <v>403</v>
      </c>
      <c r="G849" s="428" t="s">
        <v>450</v>
      </c>
      <c r="H849" s="428">
        <v>187607</v>
      </c>
      <c r="I849" s="428">
        <v>187607</v>
      </c>
      <c r="J849" s="428" t="s">
        <v>1076</v>
      </c>
      <c r="K849" s="428" t="s">
        <v>1077</v>
      </c>
      <c r="L849" s="431">
        <v>273.90000000000003</v>
      </c>
      <c r="M849" s="431">
        <v>12</v>
      </c>
      <c r="N849" s="432">
        <v>3286.8000000000006</v>
      </c>
    </row>
    <row r="850" spans="1:14" ht="14.45" customHeight="1" x14ac:dyDescent="0.2">
      <c r="A850" s="426" t="s">
        <v>576</v>
      </c>
      <c r="B850" s="427" t="s">
        <v>577</v>
      </c>
      <c r="C850" s="428" t="s">
        <v>1407</v>
      </c>
      <c r="D850" s="429" t="s">
        <v>1408</v>
      </c>
      <c r="E850" s="430">
        <v>50113001</v>
      </c>
      <c r="F850" s="429" t="s">
        <v>403</v>
      </c>
      <c r="G850" s="428" t="s">
        <v>404</v>
      </c>
      <c r="H850" s="428">
        <v>100874</v>
      </c>
      <c r="I850" s="428">
        <v>874</v>
      </c>
      <c r="J850" s="428" t="s">
        <v>1570</v>
      </c>
      <c r="K850" s="428" t="s">
        <v>559</v>
      </c>
      <c r="L850" s="431">
        <v>94.727285714285742</v>
      </c>
      <c r="M850" s="431">
        <v>70</v>
      </c>
      <c r="N850" s="432">
        <v>6630.9100000000017</v>
      </c>
    </row>
    <row r="851" spans="1:14" ht="14.45" customHeight="1" x14ac:dyDescent="0.2">
      <c r="A851" s="426" t="s">
        <v>576</v>
      </c>
      <c r="B851" s="427" t="s">
        <v>577</v>
      </c>
      <c r="C851" s="428" t="s">
        <v>1407</v>
      </c>
      <c r="D851" s="429" t="s">
        <v>1408</v>
      </c>
      <c r="E851" s="430">
        <v>50113001</v>
      </c>
      <c r="F851" s="429" t="s">
        <v>403</v>
      </c>
      <c r="G851" s="428" t="s">
        <v>404</v>
      </c>
      <c r="H851" s="428">
        <v>246111</v>
      </c>
      <c r="I851" s="428">
        <v>246111</v>
      </c>
      <c r="J851" s="428" t="s">
        <v>547</v>
      </c>
      <c r="K851" s="428" t="s">
        <v>548</v>
      </c>
      <c r="L851" s="431">
        <v>89.671111111111102</v>
      </c>
      <c r="M851" s="431">
        <v>18</v>
      </c>
      <c r="N851" s="432">
        <v>1614.08</v>
      </c>
    </row>
    <row r="852" spans="1:14" ht="14.45" customHeight="1" x14ac:dyDescent="0.2">
      <c r="A852" s="426" t="s">
        <v>576</v>
      </c>
      <c r="B852" s="427" t="s">
        <v>577</v>
      </c>
      <c r="C852" s="428" t="s">
        <v>1407</v>
      </c>
      <c r="D852" s="429" t="s">
        <v>1408</v>
      </c>
      <c r="E852" s="430">
        <v>50113001</v>
      </c>
      <c r="F852" s="429" t="s">
        <v>403</v>
      </c>
      <c r="G852" s="428" t="s">
        <v>404</v>
      </c>
      <c r="H852" s="428">
        <v>200863</v>
      </c>
      <c r="I852" s="428">
        <v>200863</v>
      </c>
      <c r="J852" s="428" t="s">
        <v>547</v>
      </c>
      <c r="K852" s="428" t="s">
        <v>549</v>
      </c>
      <c r="L852" s="431">
        <v>86.375151605684437</v>
      </c>
      <c r="M852" s="431">
        <v>66</v>
      </c>
      <c r="N852" s="432">
        <v>5700.760005975173</v>
      </c>
    </row>
    <row r="853" spans="1:14" ht="14.45" customHeight="1" x14ac:dyDescent="0.2">
      <c r="A853" s="426" t="s">
        <v>576</v>
      </c>
      <c r="B853" s="427" t="s">
        <v>577</v>
      </c>
      <c r="C853" s="428" t="s">
        <v>1407</v>
      </c>
      <c r="D853" s="429" t="s">
        <v>1408</v>
      </c>
      <c r="E853" s="430">
        <v>50113001</v>
      </c>
      <c r="F853" s="429" t="s">
        <v>403</v>
      </c>
      <c r="G853" s="428" t="s">
        <v>404</v>
      </c>
      <c r="H853" s="428">
        <v>230358</v>
      </c>
      <c r="I853" s="428">
        <v>230358</v>
      </c>
      <c r="J853" s="428" t="s">
        <v>1080</v>
      </c>
      <c r="K853" s="428" t="s">
        <v>1571</v>
      </c>
      <c r="L853" s="431">
        <v>118.89</v>
      </c>
      <c r="M853" s="431">
        <v>1</v>
      </c>
      <c r="N853" s="432">
        <v>118.89</v>
      </c>
    </row>
    <row r="854" spans="1:14" ht="14.45" customHeight="1" x14ac:dyDescent="0.2">
      <c r="A854" s="426" t="s">
        <v>576</v>
      </c>
      <c r="B854" s="427" t="s">
        <v>577</v>
      </c>
      <c r="C854" s="428" t="s">
        <v>1407</v>
      </c>
      <c r="D854" s="429" t="s">
        <v>1408</v>
      </c>
      <c r="E854" s="430">
        <v>50113001</v>
      </c>
      <c r="F854" s="429" t="s">
        <v>403</v>
      </c>
      <c r="G854" s="428" t="s">
        <v>404</v>
      </c>
      <c r="H854" s="428">
        <v>994705</v>
      </c>
      <c r="I854" s="428">
        <v>0</v>
      </c>
      <c r="J854" s="428" t="s">
        <v>1082</v>
      </c>
      <c r="K854" s="428" t="s">
        <v>235</v>
      </c>
      <c r="L854" s="431">
        <v>104.25000000000004</v>
      </c>
      <c r="M854" s="431">
        <v>3</v>
      </c>
      <c r="N854" s="432">
        <v>312.75000000000011</v>
      </c>
    </row>
    <row r="855" spans="1:14" ht="14.45" customHeight="1" x14ac:dyDescent="0.2">
      <c r="A855" s="426" t="s">
        <v>576</v>
      </c>
      <c r="B855" s="427" t="s">
        <v>577</v>
      </c>
      <c r="C855" s="428" t="s">
        <v>1407</v>
      </c>
      <c r="D855" s="429" t="s">
        <v>1408</v>
      </c>
      <c r="E855" s="430">
        <v>50113001</v>
      </c>
      <c r="F855" s="429" t="s">
        <v>403</v>
      </c>
      <c r="G855" s="428" t="s">
        <v>235</v>
      </c>
      <c r="H855" s="428">
        <v>136834</v>
      </c>
      <c r="I855" s="428">
        <v>136834</v>
      </c>
      <c r="J855" s="428" t="s">
        <v>1572</v>
      </c>
      <c r="K855" s="428" t="s">
        <v>1573</v>
      </c>
      <c r="L855" s="431">
        <v>258.04000000000002</v>
      </c>
      <c r="M855" s="431">
        <v>1</v>
      </c>
      <c r="N855" s="432">
        <v>258.04000000000002</v>
      </c>
    </row>
    <row r="856" spans="1:14" ht="14.45" customHeight="1" x14ac:dyDescent="0.2">
      <c r="A856" s="426" t="s">
        <v>576</v>
      </c>
      <c r="B856" s="427" t="s">
        <v>577</v>
      </c>
      <c r="C856" s="428" t="s">
        <v>1407</v>
      </c>
      <c r="D856" s="429" t="s">
        <v>1408</v>
      </c>
      <c r="E856" s="430">
        <v>50113001</v>
      </c>
      <c r="F856" s="429" t="s">
        <v>403</v>
      </c>
      <c r="G856" s="428" t="s">
        <v>404</v>
      </c>
      <c r="H856" s="428">
        <v>224053</v>
      </c>
      <c r="I856" s="428">
        <v>224053</v>
      </c>
      <c r="J856" s="428" t="s">
        <v>1083</v>
      </c>
      <c r="K856" s="428" t="s">
        <v>1084</v>
      </c>
      <c r="L856" s="431">
        <v>248.46285714285719</v>
      </c>
      <c r="M856" s="431">
        <v>7</v>
      </c>
      <c r="N856" s="432">
        <v>1739.2400000000002</v>
      </c>
    </row>
    <row r="857" spans="1:14" ht="14.45" customHeight="1" x14ac:dyDescent="0.2">
      <c r="A857" s="426" t="s">
        <v>576</v>
      </c>
      <c r="B857" s="427" t="s">
        <v>577</v>
      </c>
      <c r="C857" s="428" t="s">
        <v>1407</v>
      </c>
      <c r="D857" s="429" t="s">
        <v>1408</v>
      </c>
      <c r="E857" s="430">
        <v>50113001</v>
      </c>
      <c r="F857" s="429" t="s">
        <v>403</v>
      </c>
      <c r="G857" s="428" t="s">
        <v>404</v>
      </c>
      <c r="H857" s="428">
        <v>207820</v>
      </c>
      <c r="I857" s="428">
        <v>207820</v>
      </c>
      <c r="J857" s="428" t="s">
        <v>441</v>
      </c>
      <c r="K857" s="428" t="s">
        <v>442</v>
      </c>
      <c r="L857" s="431">
        <v>34.120000185065614</v>
      </c>
      <c r="M857" s="431">
        <v>6</v>
      </c>
      <c r="N857" s="432">
        <v>204.7200011103937</v>
      </c>
    </row>
    <row r="858" spans="1:14" ht="14.45" customHeight="1" x14ac:dyDescent="0.2">
      <c r="A858" s="426" t="s">
        <v>576</v>
      </c>
      <c r="B858" s="427" t="s">
        <v>577</v>
      </c>
      <c r="C858" s="428" t="s">
        <v>1407</v>
      </c>
      <c r="D858" s="429" t="s">
        <v>1408</v>
      </c>
      <c r="E858" s="430">
        <v>50113001</v>
      </c>
      <c r="F858" s="429" t="s">
        <v>403</v>
      </c>
      <c r="G858" s="428" t="s">
        <v>404</v>
      </c>
      <c r="H858" s="428">
        <v>207819</v>
      </c>
      <c r="I858" s="428">
        <v>207819</v>
      </c>
      <c r="J858" s="428" t="s">
        <v>1087</v>
      </c>
      <c r="K858" s="428" t="s">
        <v>1088</v>
      </c>
      <c r="L858" s="431">
        <v>24.79000000000001</v>
      </c>
      <c r="M858" s="431">
        <v>3</v>
      </c>
      <c r="N858" s="432">
        <v>74.370000000000033</v>
      </c>
    </row>
    <row r="859" spans="1:14" ht="14.45" customHeight="1" x14ac:dyDescent="0.2">
      <c r="A859" s="426" t="s">
        <v>576</v>
      </c>
      <c r="B859" s="427" t="s">
        <v>577</v>
      </c>
      <c r="C859" s="428" t="s">
        <v>1407</v>
      </c>
      <c r="D859" s="429" t="s">
        <v>1408</v>
      </c>
      <c r="E859" s="430">
        <v>50113001</v>
      </c>
      <c r="F859" s="429" t="s">
        <v>403</v>
      </c>
      <c r="G859" s="428" t="s">
        <v>404</v>
      </c>
      <c r="H859" s="428">
        <v>232603</v>
      </c>
      <c r="I859" s="428">
        <v>232603</v>
      </c>
      <c r="J859" s="428" t="s">
        <v>1089</v>
      </c>
      <c r="K859" s="428" t="s">
        <v>1090</v>
      </c>
      <c r="L859" s="431">
        <v>117.70028571428573</v>
      </c>
      <c r="M859" s="431">
        <v>35</v>
      </c>
      <c r="N859" s="432">
        <v>4119.51</v>
      </c>
    </row>
    <row r="860" spans="1:14" ht="14.45" customHeight="1" x14ac:dyDescent="0.2">
      <c r="A860" s="426" t="s">
        <v>576</v>
      </c>
      <c r="B860" s="427" t="s">
        <v>577</v>
      </c>
      <c r="C860" s="428" t="s">
        <v>1407</v>
      </c>
      <c r="D860" s="429" t="s">
        <v>1408</v>
      </c>
      <c r="E860" s="430">
        <v>50113001</v>
      </c>
      <c r="F860" s="429" t="s">
        <v>403</v>
      </c>
      <c r="G860" s="428" t="s">
        <v>404</v>
      </c>
      <c r="H860" s="428">
        <v>502456</v>
      </c>
      <c r="I860" s="428">
        <v>9999999</v>
      </c>
      <c r="J860" s="428" t="s">
        <v>1091</v>
      </c>
      <c r="K860" s="428" t="s">
        <v>1090</v>
      </c>
      <c r="L860" s="431">
        <v>114.4</v>
      </c>
      <c r="M860" s="431">
        <v>40</v>
      </c>
      <c r="N860" s="432">
        <v>4576</v>
      </c>
    </row>
    <row r="861" spans="1:14" ht="14.45" customHeight="1" x14ac:dyDescent="0.2">
      <c r="A861" s="426" t="s">
        <v>576</v>
      </c>
      <c r="B861" s="427" t="s">
        <v>577</v>
      </c>
      <c r="C861" s="428" t="s">
        <v>1407</v>
      </c>
      <c r="D861" s="429" t="s">
        <v>1408</v>
      </c>
      <c r="E861" s="430">
        <v>50113001</v>
      </c>
      <c r="F861" s="429" t="s">
        <v>403</v>
      </c>
      <c r="G861" s="428" t="s">
        <v>450</v>
      </c>
      <c r="H861" s="428">
        <v>100269</v>
      </c>
      <c r="I861" s="428">
        <v>269</v>
      </c>
      <c r="J861" s="428" t="s">
        <v>1098</v>
      </c>
      <c r="K861" s="428" t="s">
        <v>1099</v>
      </c>
      <c r="L861" s="431">
        <v>40.72</v>
      </c>
      <c r="M861" s="431">
        <v>2</v>
      </c>
      <c r="N861" s="432">
        <v>81.44</v>
      </c>
    </row>
    <row r="862" spans="1:14" ht="14.45" customHeight="1" x14ac:dyDescent="0.2">
      <c r="A862" s="426" t="s">
        <v>576</v>
      </c>
      <c r="B862" s="427" t="s">
        <v>577</v>
      </c>
      <c r="C862" s="428" t="s">
        <v>1407</v>
      </c>
      <c r="D862" s="429" t="s">
        <v>1408</v>
      </c>
      <c r="E862" s="430">
        <v>50113001</v>
      </c>
      <c r="F862" s="429" t="s">
        <v>403</v>
      </c>
      <c r="G862" s="428" t="s">
        <v>450</v>
      </c>
      <c r="H862" s="428">
        <v>844651</v>
      </c>
      <c r="I862" s="428">
        <v>101205</v>
      </c>
      <c r="J862" s="428" t="s">
        <v>1112</v>
      </c>
      <c r="K862" s="428" t="s">
        <v>699</v>
      </c>
      <c r="L862" s="431">
        <v>76.450000000000017</v>
      </c>
      <c r="M862" s="431">
        <v>1</v>
      </c>
      <c r="N862" s="432">
        <v>76.450000000000017</v>
      </c>
    </row>
    <row r="863" spans="1:14" ht="14.45" customHeight="1" x14ac:dyDescent="0.2">
      <c r="A863" s="426" t="s">
        <v>576</v>
      </c>
      <c r="B863" s="427" t="s">
        <v>577</v>
      </c>
      <c r="C863" s="428" t="s">
        <v>1407</v>
      </c>
      <c r="D863" s="429" t="s">
        <v>1408</v>
      </c>
      <c r="E863" s="430">
        <v>50113001</v>
      </c>
      <c r="F863" s="429" t="s">
        <v>403</v>
      </c>
      <c r="G863" s="428" t="s">
        <v>450</v>
      </c>
      <c r="H863" s="428">
        <v>845220</v>
      </c>
      <c r="I863" s="428">
        <v>101211</v>
      </c>
      <c r="J863" s="428" t="s">
        <v>1112</v>
      </c>
      <c r="K863" s="428" t="s">
        <v>698</v>
      </c>
      <c r="L863" s="431">
        <v>188.87</v>
      </c>
      <c r="M863" s="431">
        <v>1</v>
      </c>
      <c r="N863" s="432">
        <v>188.87</v>
      </c>
    </row>
    <row r="864" spans="1:14" ht="14.45" customHeight="1" x14ac:dyDescent="0.2">
      <c r="A864" s="426" t="s">
        <v>576</v>
      </c>
      <c r="B864" s="427" t="s">
        <v>577</v>
      </c>
      <c r="C864" s="428" t="s">
        <v>1407</v>
      </c>
      <c r="D864" s="429" t="s">
        <v>1408</v>
      </c>
      <c r="E864" s="430">
        <v>50113001</v>
      </c>
      <c r="F864" s="429" t="s">
        <v>403</v>
      </c>
      <c r="G864" s="428" t="s">
        <v>404</v>
      </c>
      <c r="H864" s="428">
        <v>846338</v>
      </c>
      <c r="I864" s="428">
        <v>122685</v>
      </c>
      <c r="J864" s="428" t="s">
        <v>1574</v>
      </c>
      <c r="K864" s="428" t="s">
        <v>676</v>
      </c>
      <c r="L864" s="431">
        <v>115.90999999999997</v>
      </c>
      <c r="M864" s="431">
        <v>1</v>
      </c>
      <c r="N864" s="432">
        <v>115.90999999999997</v>
      </c>
    </row>
    <row r="865" spans="1:14" ht="14.45" customHeight="1" x14ac:dyDescent="0.2">
      <c r="A865" s="426" t="s">
        <v>576</v>
      </c>
      <c r="B865" s="427" t="s">
        <v>577</v>
      </c>
      <c r="C865" s="428" t="s">
        <v>1407</v>
      </c>
      <c r="D865" s="429" t="s">
        <v>1408</v>
      </c>
      <c r="E865" s="430">
        <v>50113001</v>
      </c>
      <c r="F865" s="429" t="s">
        <v>403</v>
      </c>
      <c r="G865" s="428" t="s">
        <v>450</v>
      </c>
      <c r="H865" s="428">
        <v>118167</v>
      </c>
      <c r="I865" s="428">
        <v>18167</v>
      </c>
      <c r="J865" s="428" t="s">
        <v>1115</v>
      </c>
      <c r="K865" s="428" t="s">
        <v>1116</v>
      </c>
      <c r="L865" s="431">
        <v>65.78</v>
      </c>
      <c r="M865" s="431">
        <v>646</v>
      </c>
      <c r="N865" s="432">
        <v>42493.880000000005</v>
      </c>
    </row>
    <row r="866" spans="1:14" ht="14.45" customHeight="1" x14ac:dyDescent="0.2">
      <c r="A866" s="426" t="s">
        <v>576</v>
      </c>
      <c r="B866" s="427" t="s">
        <v>577</v>
      </c>
      <c r="C866" s="428" t="s">
        <v>1407</v>
      </c>
      <c r="D866" s="429" t="s">
        <v>1408</v>
      </c>
      <c r="E866" s="430">
        <v>50113001</v>
      </c>
      <c r="F866" s="429" t="s">
        <v>403</v>
      </c>
      <c r="G866" s="428" t="s">
        <v>450</v>
      </c>
      <c r="H866" s="428">
        <v>118172</v>
      </c>
      <c r="I866" s="428">
        <v>18172</v>
      </c>
      <c r="J866" s="428" t="s">
        <v>1115</v>
      </c>
      <c r="K866" s="428" t="s">
        <v>1117</v>
      </c>
      <c r="L866" s="431">
        <v>390.5</v>
      </c>
      <c r="M866" s="431">
        <v>40</v>
      </c>
      <c r="N866" s="432">
        <v>15620</v>
      </c>
    </row>
    <row r="867" spans="1:14" ht="14.45" customHeight="1" x14ac:dyDescent="0.2">
      <c r="A867" s="426" t="s">
        <v>576</v>
      </c>
      <c r="B867" s="427" t="s">
        <v>577</v>
      </c>
      <c r="C867" s="428" t="s">
        <v>1407</v>
      </c>
      <c r="D867" s="429" t="s">
        <v>1408</v>
      </c>
      <c r="E867" s="430">
        <v>50113001</v>
      </c>
      <c r="F867" s="429" t="s">
        <v>403</v>
      </c>
      <c r="G867" s="428" t="s">
        <v>450</v>
      </c>
      <c r="H867" s="428">
        <v>118175</v>
      </c>
      <c r="I867" s="428">
        <v>18175</v>
      </c>
      <c r="J867" s="428" t="s">
        <v>1115</v>
      </c>
      <c r="K867" s="428" t="s">
        <v>1575</v>
      </c>
      <c r="L867" s="431">
        <v>627</v>
      </c>
      <c r="M867" s="431">
        <v>62</v>
      </c>
      <c r="N867" s="432">
        <v>38874</v>
      </c>
    </row>
    <row r="868" spans="1:14" ht="14.45" customHeight="1" x14ac:dyDescent="0.2">
      <c r="A868" s="426" t="s">
        <v>576</v>
      </c>
      <c r="B868" s="427" t="s">
        <v>577</v>
      </c>
      <c r="C868" s="428" t="s">
        <v>1407</v>
      </c>
      <c r="D868" s="429" t="s">
        <v>1408</v>
      </c>
      <c r="E868" s="430">
        <v>50113001</v>
      </c>
      <c r="F868" s="429" t="s">
        <v>403</v>
      </c>
      <c r="G868" s="428" t="s">
        <v>404</v>
      </c>
      <c r="H868" s="428">
        <v>233016</v>
      </c>
      <c r="I868" s="428">
        <v>233016</v>
      </c>
      <c r="J868" s="428" t="s">
        <v>1118</v>
      </c>
      <c r="K868" s="428" t="s">
        <v>1119</v>
      </c>
      <c r="L868" s="431">
        <v>69.732857142857128</v>
      </c>
      <c r="M868" s="431">
        <v>140</v>
      </c>
      <c r="N868" s="432">
        <v>9762.5999999999985</v>
      </c>
    </row>
    <row r="869" spans="1:14" ht="14.45" customHeight="1" x14ac:dyDescent="0.2">
      <c r="A869" s="426" t="s">
        <v>576</v>
      </c>
      <c r="B869" s="427" t="s">
        <v>577</v>
      </c>
      <c r="C869" s="428" t="s">
        <v>1407</v>
      </c>
      <c r="D869" s="429" t="s">
        <v>1408</v>
      </c>
      <c r="E869" s="430">
        <v>50113001</v>
      </c>
      <c r="F869" s="429" t="s">
        <v>403</v>
      </c>
      <c r="G869" s="428" t="s">
        <v>404</v>
      </c>
      <c r="H869" s="428">
        <v>191731</v>
      </c>
      <c r="I869" s="428">
        <v>91731</v>
      </c>
      <c r="J869" s="428" t="s">
        <v>1120</v>
      </c>
      <c r="K869" s="428" t="s">
        <v>1121</v>
      </c>
      <c r="L869" s="431">
        <v>3934.7950000000001</v>
      </c>
      <c r="M869" s="431">
        <v>4</v>
      </c>
      <c r="N869" s="432">
        <v>15739.18</v>
      </c>
    </row>
    <row r="870" spans="1:14" ht="14.45" customHeight="1" x14ac:dyDescent="0.2">
      <c r="A870" s="426" t="s">
        <v>576</v>
      </c>
      <c r="B870" s="427" t="s">
        <v>577</v>
      </c>
      <c r="C870" s="428" t="s">
        <v>1407</v>
      </c>
      <c r="D870" s="429" t="s">
        <v>1408</v>
      </c>
      <c r="E870" s="430">
        <v>50113001</v>
      </c>
      <c r="F870" s="429" t="s">
        <v>403</v>
      </c>
      <c r="G870" s="428" t="s">
        <v>404</v>
      </c>
      <c r="H870" s="428">
        <v>499342</v>
      </c>
      <c r="I870" s="428">
        <v>9999999</v>
      </c>
      <c r="J870" s="428" t="s">
        <v>1576</v>
      </c>
      <c r="K870" s="428" t="s">
        <v>1577</v>
      </c>
      <c r="L870" s="431">
        <v>209</v>
      </c>
      <c r="M870" s="431">
        <v>40</v>
      </c>
      <c r="N870" s="432">
        <v>8360</v>
      </c>
    </row>
    <row r="871" spans="1:14" ht="14.45" customHeight="1" x14ac:dyDescent="0.2">
      <c r="A871" s="426" t="s">
        <v>576</v>
      </c>
      <c r="B871" s="427" t="s">
        <v>577</v>
      </c>
      <c r="C871" s="428" t="s">
        <v>1407</v>
      </c>
      <c r="D871" s="429" t="s">
        <v>1408</v>
      </c>
      <c r="E871" s="430">
        <v>50113001</v>
      </c>
      <c r="F871" s="429" t="s">
        <v>403</v>
      </c>
      <c r="G871" s="428" t="s">
        <v>404</v>
      </c>
      <c r="H871" s="428">
        <v>207776</v>
      </c>
      <c r="I871" s="428">
        <v>207776</v>
      </c>
      <c r="J871" s="428" t="s">
        <v>1578</v>
      </c>
      <c r="K871" s="428" t="s">
        <v>1579</v>
      </c>
      <c r="L871" s="431">
        <v>249.25999999999996</v>
      </c>
      <c r="M871" s="431">
        <v>11</v>
      </c>
      <c r="N871" s="432">
        <v>2741.8599999999997</v>
      </c>
    </row>
    <row r="872" spans="1:14" ht="14.45" customHeight="1" x14ac:dyDescent="0.2">
      <c r="A872" s="426" t="s">
        <v>576</v>
      </c>
      <c r="B872" s="427" t="s">
        <v>577</v>
      </c>
      <c r="C872" s="428" t="s">
        <v>1407</v>
      </c>
      <c r="D872" s="429" t="s">
        <v>1408</v>
      </c>
      <c r="E872" s="430">
        <v>50113001</v>
      </c>
      <c r="F872" s="429" t="s">
        <v>403</v>
      </c>
      <c r="G872" s="428" t="s">
        <v>404</v>
      </c>
      <c r="H872" s="428">
        <v>250292</v>
      </c>
      <c r="I872" s="428">
        <v>250292</v>
      </c>
      <c r="J872" s="428" t="s">
        <v>1580</v>
      </c>
      <c r="K872" s="428" t="s">
        <v>1581</v>
      </c>
      <c r="L872" s="431">
        <v>1028.8085714285714</v>
      </c>
      <c r="M872" s="431">
        <v>21</v>
      </c>
      <c r="N872" s="432">
        <v>21604.98</v>
      </c>
    </row>
    <row r="873" spans="1:14" ht="14.45" customHeight="1" x14ac:dyDescent="0.2">
      <c r="A873" s="426" t="s">
        <v>576</v>
      </c>
      <c r="B873" s="427" t="s">
        <v>577</v>
      </c>
      <c r="C873" s="428" t="s">
        <v>1407</v>
      </c>
      <c r="D873" s="429" t="s">
        <v>1408</v>
      </c>
      <c r="E873" s="430">
        <v>50113001</v>
      </c>
      <c r="F873" s="429" t="s">
        <v>403</v>
      </c>
      <c r="G873" s="428" t="s">
        <v>404</v>
      </c>
      <c r="H873" s="428">
        <v>235776</v>
      </c>
      <c r="I873" s="428">
        <v>235776</v>
      </c>
      <c r="J873" s="428" t="s">
        <v>1582</v>
      </c>
      <c r="K873" s="428" t="s">
        <v>1583</v>
      </c>
      <c r="L873" s="431">
        <v>429.7700000000001</v>
      </c>
      <c r="M873" s="431">
        <v>2</v>
      </c>
      <c r="N873" s="432">
        <v>859.54000000000019</v>
      </c>
    </row>
    <row r="874" spans="1:14" ht="14.45" customHeight="1" x14ac:dyDescent="0.2">
      <c r="A874" s="426" t="s">
        <v>576</v>
      </c>
      <c r="B874" s="427" t="s">
        <v>577</v>
      </c>
      <c r="C874" s="428" t="s">
        <v>1407</v>
      </c>
      <c r="D874" s="429" t="s">
        <v>1408</v>
      </c>
      <c r="E874" s="430">
        <v>50113001</v>
      </c>
      <c r="F874" s="429" t="s">
        <v>403</v>
      </c>
      <c r="G874" s="428" t="s">
        <v>404</v>
      </c>
      <c r="H874" s="428">
        <v>230759</v>
      </c>
      <c r="I874" s="428">
        <v>230759</v>
      </c>
      <c r="J874" s="428" t="s">
        <v>1584</v>
      </c>
      <c r="K874" s="428" t="s">
        <v>1585</v>
      </c>
      <c r="L874" s="431">
        <v>42.76</v>
      </c>
      <c r="M874" s="431">
        <v>2</v>
      </c>
      <c r="N874" s="432">
        <v>85.52</v>
      </c>
    </row>
    <row r="875" spans="1:14" ht="14.45" customHeight="1" x14ac:dyDescent="0.2">
      <c r="A875" s="426" t="s">
        <v>576</v>
      </c>
      <c r="B875" s="427" t="s">
        <v>577</v>
      </c>
      <c r="C875" s="428" t="s">
        <v>1407</v>
      </c>
      <c r="D875" s="429" t="s">
        <v>1408</v>
      </c>
      <c r="E875" s="430">
        <v>50113001</v>
      </c>
      <c r="F875" s="429" t="s">
        <v>403</v>
      </c>
      <c r="G875" s="428" t="s">
        <v>404</v>
      </c>
      <c r="H875" s="428">
        <v>225976</v>
      </c>
      <c r="I875" s="428">
        <v>225976</v>
      </c>
      <c r="J875" s="428" t="s">
        <v>1586</v>
      </c>
      <c r="K875" s="428" t="s">
        <v>235</v>
      </c>
      <c r="L875" s="431">
        <v>5284.61</v>
      </c>
      <c r="M875" s="431">
        <v>1</v>
      </c>
      <c r="N875" s="432">
        <v>5284.61</v>
      </c>
    </row>
    <row r="876" spans="1:14" ht="14.45" customHeight="1" x14ac:dyDescent="0.2">
      <c r="A876" s="426" t="s">
        <v>576</v>
      </c>
      <c r="B876" s="427" t="s">
        <v>577</v>
      </c>
      <c r="C876" s="428" t="s">
        <v>1407</v>
      </c>
      <c r="D876" s="429" t="s">
        <v>1408</v>
      </c>
      <c r="E876" s="430">
        <v>50113001</v>
      </c>
      <c r="F876" s="429" t="s">
        <v>403</v>
      </c>
      <c r="G876" s="428" t="s">
        <v>404</v>
      </c>
      <c r="H876" s="428">
        <v>241679</v>
      </c>
      <c r="I876" s="428">
        <v>241679</v>
      </c>
      <c r="J876" s="428" t="s">
        <v>1587</v>
      </c>
      <c r="K876" s="428" t="s">
        <v>1588</v>
      </c>
      <c r="L876" s="431">
        <v>59.39</v>
      </c>
      <c r="M876" s="431">
        <v>9</v>
      </c>
      <c r="N876" s="432">
        <v>534.51</v>
      </c>
    </row>
    <row r="877" spans="1:14" ht="14.45" customHeight="1" x14ac:dyDescent="0.2">
      <c r="A877" s="426" t="s">
        <v>576</v>
      </c>
      <c r="B877" s="427" t="s">
        <v>577</v>
      </c>
      <c r="C877" s="428" t="s">
        <v>1407</v>
      </c>
      <c r="D877" s="429" t="s">
        <v>1408</v>
      </c>
      <c r="E877" s="430">
        <v>50113001</v>
      </c>
      <c r="F877" s="429" t="s">
        <v>403</v>
      </c>
      <c r="G877" s="428" t="s">
        <v>404</v>
      </c>
      <c r="H877" s="428">
        <v>144357</v>
      </c>
      <c r="I877" s="428">
        <v>44357</v>
      </c>
      <c r="J877" s="428" t="s">
        <v>1589</v>
      </c>
      <c r="K877" s="428" t="s">
        <v>1590</v>
      </c>
      <c r="L877" s="431">
        <v>3228.1899999999996</v>
      </c>
      <c r="M877" s="431">
        <v>1</v>
      </c>
      <c r="N877" s="432">
        <v>3228.1899999999996</v>
      </c>
    </row>
    <row r="878" spans="1:14" ht="14.45" customHeight="1" x14ac:dyDescent="0.2">
      <c r="A878" s="426" t="s">
        <v>576</v>
      </c>
      <c r="B878" s="427" t="s">
        <v>577</v>
      </c>
      <c r="C878" s="428" t="s">
        <v>1407</v>
      </c>
      <c r="D878" s="429" t="s">
        <v>1408</v>
      </c>
      <c r="E878" s="430">
        <v>50113001</v>
      </c>
      <c r="F878" s="429" t="s">
        <v>403</v>
      </c>
      <c r="G878" s="428" t="s">
        <v>404</v>
      </c>
      <c r="H878" s="428">
        <v>118305</v>
      </c>
      <c r="I878" s="428">
        <v>18305</v>
      </c>
      <c r="J878" s="428" t="s">
        <v>1126</v>
      </c>
      <c r="K878" s="428" t="s">
        <v>1127</v>
      </c>
      <c r="L878" s="431">
        <v>242</v>
      </c>
      <c r="M878" s="431">
        <v>343</v>
      </c>
      <c r="N878" s="432">
        <v>83006</v>
      </c>
    </row>
    <row r="879" spans="1:14" ht="14.45" customHeight="1" x14ac:dyDescent="0.2">
      <c r="A879" s="426" t="s">
        <v>576</v>
      </c>
      <c r="B879" s="427" t="s">
        <v>577</v>
      </c>
      <c r="C879" s="428" t="s">
        <v>1407</v>
      </c>
      <c r="D879" s="429" t="s">
        <v>1408</v>
      </c>
      <c r="E879" s="430">
        <v>50113001</v>
      </c>
      <c r="F879" s="429" t="s">
        <v>403</v>
      </c>
      <c r="G879" s="428" t="s">
        <v>404</v>
      </c>
      <c r="H879" s="428">
        <v>159357</v>
      </c>
      <c r="I879" s="428">
        <v>59357</v>
      </c>
      <c r="J879" s="428" t="s">
        <v>1128</v>
      </c>
      <c r="K879" s="428" t="s">
        <v>1129</v>
      </c>
      <c r="L879" s="431">
        <v>188.88000000000005</v>
      </c>
      <c r="M879" s="431">
        <v>9</v>
      </c>
      <c r="N879" s="432">
        <v>1699.9200000000005</v>
      </c>
    </row>
    <row r="880" spans="1:14" ht="14.45" customHeight="1" x14ac:dyDescent="0.2">
      <c r="A880" s="426" t="s">
        <v>576</v>
      </c>
      <c r="B880" s="427" t="s">
        <v>577</v>
      </c>
      <c r="C880" s="428" t="s">
        <v>1407</v>
      </c>
      <c r="D880" s="429" t="s">
        <v>1408</v>
      </c>
      <c r="E880" s="430">
        <v>50113001</v>
      </c>
      <c r="F880" s="429" t="s">
        <v>403</v>
      </c>
      <c r="G880" s="428" t="s">
        <v>404</v>
      </c>
      <c r="H880" s="428">
        <v>114989</v>
      </c>
      <c r="I880" s="428">
        <v>14989</v>
      </c>
      <c r="J880" s="428" t="s">
        <v>1591</v>
      </c>
      <c r="K880" s="428" t="s">
        <v>1592</v>
      </c>
      <c r="L880" s="431">
        <v>86.334444444444429</v>
      </c>
      <c r="M880" s="431">
        <v>9</v>
      </c>
      <c r="N880" s="432">
        <v>777.00999999999988</v>
      </c>
    </row>
    <row r="881" spans="1:14" ht="14.45" customHeight="1" x14ac:dyDescent="0.2">
      <c r="A881" s="426" t="s">
        <v>576</v>
      </c>
      <c r="B881" s="427" t="s">
        <v>577</v>
      </c>
      <c r="C881" s="428" t="s">
        <v>1407</v>
      </c>
      <c r="D881" s="429" t="s">
        <v>1408</v>
      </c>
      <c r="E881" s="430">
        <v>50113001</v>
      </c>
      <c r="F881" s="429" t="s">
        <v>403</v>
      </c>
      <c r="G881" s="428" t="s">
        <v>404</v>
      </c>
      <c r="H881" s="428">
        <v>114957</v>
      </c>
      <c r="I881" s="428">
        <v>14957</v>
      </c>
      <c r="J881" s="428" t="s">
        <v>1593</v>
      </c>
      <c r="K881" s="428" t="s">
        <v>1594</v>
      </c>
      <c r="L881" s="431">
        <v>40.029999999999987</v>
      </c>
      <c r="M881" s="431">
        <v>1</v>
      </c>
      <c r="N881" s="432">
        <v>40.029999999999987</v>
      </c>
    </row>
    <row r="882" spans="1:14" ht="14.45" customHeight="1" x14ac:dyDescent="0.2">
      <c r="A882" s="426" t="s">
        <v>576</v>
      </c>
      <c r="B882" s="427" t="s">
        <v>577</v>
      </c>
      <c r="C882" s="428" t="s">
        <v>1407</v>
      </c>
      <c r="D882" s="429" t="s">
        <v>1408</v>
      </c>
      <c r="E882" s="430">
        <v>50113001</v>
      </c>
      <c r="F882" s="429" t="s">
        <v>403</v>
      </c>
      <c r="G882" s="428" t="s">
        <v>404</v>
      </c>
      <c r="H882" s="428">
        <v>114958</v>
      </c>
      <c r="I882" s="428">
        <v>14958</v>
      </c>
      <c r="J882" s="428" t="s">
        <v>1595</v>
      </c>
      <c r="K882" s="428" t="s">
        <v>1596</v>
      </c>
      <c r="L882" s="431">
        <v>32.849999999999994</v>
      </c>
      <c r="M882" s="431">
        <v>1</v>
      </c>
      <c r="N882" s="432">
        <v>32.849999999999994</v>
      </c>
    </row>
    <row r="883" spans="1:14" ht="14.45" customHeight="1" x14ac:dyDescent="0.2">
      <c r="A883" s="426" t="s">
        <v>576</v>
      </c>
      <c r="B883" s="427" t="s">
        <v>577</v>
      </c>
      <c r="C883" s="428" t="s">
        <v>1407</v>
      </c>
      <c r="D883" s="429" t="s">
        <v>1408</v>
      </c>
      <c r="E883" s="430">
        <v>50113001</v>
      </c>
      <c r="F883" s="429" t="s">
        <v>403</v>
      </c>
      <c r="G883" s="428" t="s">
        <v>450</v>
      </c>
      <c r="H883" s="428">
        <v>226455</v>
      </c>
      <c r="I883" s="428">
        <v>226455</v>
      </c>
      <c r="J883" s="428" t="s">
        <v>1597</v>
      </c>
      <c r="K883" s="428" t="s">
        <v>1598</v>
      </c>
      <c r="L883" s="431">
        <v>495</v>
      </c>
      <c r="M883" s="431">
        <v>23</v>
      </c>
      <c r="N883" s="432">
        <v>11385</v>
      </c>
    </row>
    <row r="884" spans="1:14" ht="14.45" customHeight="1" x14ac:dyDescent="0.2">
      <c r="A884" s="426" t="s">
        <v>576</v>
      </c>
      <c r="B884" s="427" t="s">
        <v>577</v>
      </c>
      <c r="C884" s="428" t="s">
        <v>1407</v>
      </c>
      <c r="D884" s="429" t="s">
        <v>1408</v>
      </c>
      <c r="E884" s="430">
        <v>50113001</v>
      </c>
      <c r="F884" s="429" t="s">
        <v>403</v>
      </c>
      <c r="G884" s="428" t="s">
        <v>404</v>
      </c>
      <c r="H884" s="428">
        <v>192086</v>
      </c>
      <c r="I884" s="428">
        <v>92086</v>
      </c>
      <c r="J884" s="428" t="s">
        <v>1137</v>
      </c>
      <c r="K884" s="428" t="s">
        <v>913</v>
      </c>
      <c r="L884" s="431">
        <v>138.315</v>
      </c>
      <c r="M884" s="431">
        <v>2</v>
      </c>
      <c r="N884" s="432">
        <v>276.63</v>
      </c>
    </row>
    <row r="885" spans="1:14" ht="14.45" customHeight="1" x14ac:dyDescent="0.2">
      <c r="A885" s="426" t="s">
        <v>576</v>
      </c>
      <c r="B885" s="427" t="s">
        <v>577</v>
      </c>
      <c r="C885" s="428" t="s">
        <v>1407</v>
      </c>
      <c r="D885" s="429" t="s">
        <v>1408</v>
      </c>
      <c r="E885" s="430">
        <v>50113001</v>
      </c>
      <c r="F885" s="429" t="s">
        <v>403</v>
      </c>
      <c r="G885" s="428" t="s">
        <v>404</v>
      </c>
      <c r="H885" s="428">
        <v>147712</v>
      </c>
      <c r="I885" s="428">
        <v>47712</v>
      </c>
      <c r="J885" s="428" t="s">
        <v>1599</v>
      </c>
      <c r="K885" s="428" t="s">
        <v>1600</v>
      </c>
      <c r="L885" s="431">
        <v>224.18</v>
      </c>
      <c r="M885" s="431">
        <v>1</v>
      </c>
      <c r="N885" s="432">
        <v>224.18</v>
      </c>
    </row>
    <row r="886" spans="1:14" ht="14.45" customHeight="1" x14ac:dyDescent="0.2">
      <c r="A886" s="426" t="s">
        <v>576</v>
      </c>
      <c r="B886" s="427" t="s">
        <v>577</v>
      </c>
      <c r="C886" s="428" t="s">
        <v>1407</v>
      </c>
      <c r="D886" s="429" t="s">
        <v>1408</v>
      </c>
      <c r="E886" s="430">
        <v>50113001</v>
      </c>
      <c r="F886" s="429" t="s">
        <v>403</v>
      </c>
      <c r="G886" s="428" t="s">
        <v>404</v>
      </c>
      <c r="H886" s="428">
        <v>192414</v>
      </c>
      <c r="I886" s="428">
        <v>92414</v>
      </c>
      <c r="J886" s="428" t="s">
        <v>409</v>
      </c>
      <c r="K886" s="428" t="s">
        <v>410</v>
      </c>
      <c r="L886" s="431">
        <v>73.33</v>
      </c>
      <c r="M886" s="431">
        <v>1</v>
      </c>
      <c r="N886" s="432">
        <v>73.33</v>
      </c>
    </row>
    <row r="887" spans="1:14" ht="14.45" customHeight="1" x14ac:dyDescent="0.2">
      <c r="A887" s="426" t="s">
        <v>576</v>
      </c>
      <c r="B887" s="427" t="s">
        <v>577</v>
      </c>
      <c r="C887" s="428" t="s">
        <v>1407</v>
      </c>
      <c r="D887" s="429" t="s">
        <v>1408</v>
      </c>
      <c r="E887" s="430">
        <v>50113001</v>
      </c>
      <c r="F887" s="429" t="s">
        <v>403</v>
      </c>
      <c r="G887" s="428" t="s">
        <v>404</v>
      </c>
      <c r="H887" s="428">
        <v>847940</v>
      </c>
      <c r="I887" s="428">
        <v>155338</v>
      </c>
      <c r="J887" s="428" t="s">
        <v>1601</v>
      </c>
      <c r="K887" s="428" t="s">
        <v>1602</v>
      </c>
      <c r="L887" s="431">
        <v>18356.479999999992</v>
      </c>
      <c r="M887" s="431">
        <v>33</v>
      </c>
      <c r="N887" s="432">
        <v>605763.83999999973</v>
      </c>
    </row>
    <row r="888" spans="1:14" ht="14.45" customHeight="1" x14ac:dyDescent="0.2">
      <c r="A888" s="426" t="s">
        <v>576</v>
      </c>
      <c r="B888" s="427" t="s">
        <v>577</v>
      </c>
      <c r="C888" s="428" t="s">
        <v>1407</v>
      </c>
      <c r="D888" s="429" t="s">
        <v>1408</v>
      </c>
      <c r="E888" s="430">
        <v>50113001</v>
      </c>
      <c r="F888" s="429" t="s">
        <v>403</v>
      </c>
      <c r="G888" s="428" t="s">
        <v>404</v>
      </c>
      <c r="H888" s="428">
        <v>243241</v>
      </c>
      <c r="I888" s="428">
        <v>243241</v>
      </c>
      <c r="J888" s="428" t="s">
        <v>1603</v>
      </c>
      <c r="K888" s="428" t="s">
        <v>1604</v>
      </c>
      <c r="L888" s="431">
        <v>113.93999999999997</v>
      </c>
      <c r="M888" s="431">
        <v>23</v>
      </c>
      <c r="N888" s="432">
        <v>2620.6199999999994</v>
      </c>
    </row>
    <row r="889" spans="1:14" ht="14.45" customHeight="1" x14ac:dyDescent="0.2">
      <c r="A889" s="426" t="s">
        <v>576</v>
      </c>
      <c r="B889" s="427" t="s">
        <v>577</v>
      </c>
      <c r="C889" s="428" t="s">
        <v>1407</v>
      </c>
      <c r="D889" s="429" t="s">
        <v>1408</v>
      </c>
      <c r="E889" s="430">
        <v>50113001</v>
      </c>
      <c r="F889" s="429" t="s">
        <v>403</v>
      </c>
      <c r="G889" s="428" t="s">
        <v>404</v>
      </c>
      <c r="H889" s="428">
        <v>159940</v>
      </c>
      <c r="I889" s="428">
        <v>59940</v>
      </c>
      <c r="J889" s="428" t="s">
        <v>1603</v>
      </c>
      <c r="K889" s="428" t="s">
        <v>1605</v>
      </c>
      <c r="L889" s="431">
        <v>114.30000000000003</v>
      </c>
      <c r="M889" s="431">
        <v>1</v>
      </c>
      <c r="N889" s="432">
        <v>114.30000000000003</v>
      </c>
    </row>
    <row r="890" spans="1:14" ht="14.45" customHeight="1" x14ac:dyDescent="0.2">
      <c r="A890" s="426" t="s">
        <v>576</v>
      </c>
      <c r="B890" s="427" t="s">
        <v>577</v>
      </c>
      <c r="C890" s="428" t="s">
        <v>1407</v>
      </c>
      <c r="D890" s="429" t="s">
        <v>1408</v>
      </c>
      <c r="E890" s="430">
        <v>50113001</v>
      </c>
      <c r="F890" s="429" t="s">
        <v>403</v>
      </c>
      <c r="G890" s="428" t="s">
        <v>404</v>
      </c>
      <c r="H890" s="428">
        <v>243242</v>
      </c>
      <c r="I890" s="428">
        <v>243242</v>
      </c>
      <c r="J890" s="428" t="s">
        <v>1603</v>
      </c>
      <c r="K890" s="428" t="s">
        <v>1606</v>
      </c>
      <c r="L890" s="431">
        <v>243.12333333333336</v>
      </c>
      <c r="M890" s="431">
        <v>3</v>
      </c>
      <c r="N890" s="432">
        <v>729.37000000000012</v>
      </c>
    </row>
    <row r="891" spans="1:14" ht="14.45" customHeight="1" x14ac:dyDescent="0.2">
      <c r="A891" s="426" t="s">
        <v>576</v>
      </c>
      <c r="B891" s="427" t="s">
        <v>577</v>
      </c>
      <c r="C891" s="428" t="s">
        <v>1407</v>
      </c>
      <c r="D891" s="429" t="s">
        <v>1408</v>
      </c>
      <c r="E891" s="430">
        <v>50113001</v>
      </c>
      <c r="F891" s="429" t="s">
        <v>403</v>
      </c>
      <c r="G891" s="428" t="s">
        <v>450</v>
      </c>
      <c r="H891" s="428">
        <v>109709</v>
      </c>
      <c r="I891" s="428">
        <v>9709</v>
      </c>
      <c r="J891" s="428" t="s">
        <v>1146</v>
      </c>
      <c r="K891" s="428" t="s">
        <v>1148</v>
      </c>
      <c r="L891" s="431">
        <v>67.916666666666671</v>
      </c>
      <c r="M891" s="431">
        <v>42</v>
      </c>
      <c r="N891" s="432">
        <v>2852.5</v>
      </c>
    </row>
    <row r="892" spans="1:14" ht="14.45" customHeight="1" x14ac:dyDescent="0.2">
      <c r="A892" s="426" t="s">
        <v>576</v>
      </c>
      <c r="B892" s="427" t="s">
        <v>577</v>
      </c>
      <c r="C892" s="428" t="s">
        <v>1407</v>
      </c>
      <c r="D892" s="429" t="s">
        <v>1408</v>
      </c>
      <c r="E892" s="430">
        <v>50113001</v>
      </c>
      <c r="F892" s="429" t="s">
        <v>403</v>
      </c>
      <c r="G892" s="428" t="s">
        <v>450</v>
      </c>
      <c r="H892" s="428">
        <v>109710</v>
      </c>
      <c r="I892" s="428">
        <v>9710</v>
      </c>
      <c r="J892" s="428" t="s">
        <v>1146</v>
      </c>
      <c r="K892" s="428" t="s">
        <v>1607</v>
      </c>
      <c r="L892" s="431">
        <v>82.160000000000011</v>
      </c>
      <c r="M892" s="431">
        <v>1</v>
      </c>
      <c r="N892" s="432">
        <v>82.160000000000011</v>
      </c>
    </row>
    <row r="893" spans="1:14" ht="14.45" customHeight="1" x14ac:dyDescent="0.2">
      <c r="A893" s="426" t="s">
        <v>576</v>
      </c>
      <c r="B893" s="427" t="s">
        <v>577</v>
      </c>
      <c r="C893" s="428" t="s">
        <v>1407</v>
      </c>
      <c r="D893" s="429" t="s">
        <v>1408</v>
      </c>
      <c r="E893" s="430">
        <v>50113001</v>
      </c>
      <c r="F893" s="429" t="s">
        <v>403</v>
      </c>
      <c r="G893" s="428" t="s">
        <v>450</v>
      </c>
      <c r="H893" s="428">
        <v>109711</v>
      </c>
      <c r="I893" s="428">
        <v>9711</v>
      </c>
      <c r="J893" s="428" t="s">
        <v>1146</v>
      </c>
      <c r="K893" s="428" t="s">
        <v>1608</v>
      </c>
      <c r="L893" s="431">
        <v>170.34</v>
      </c>
      <c r="M893" s="431">
        <v>1</v>
      </c>
      <c r="N893" s="432">
        <v>170.34</v>
      </c>
    </row>
    <row r="894" spans="1:14" ht="14.45" customHeight="1" x14ac:dyDescent="0.2">
      <c r="A894" s="426" t="s">
        <v>576</v>
      </c>
      <c r="B894" s="427" t="s">
        <v>577</v>
      </c>
      <c r="C894" s="428" t="s">
        <v>1407</v>
      </c>
      <c r="D894" s="429" t="s">
        <v>1408</v>
      </c>
      <c r="E894" s="430">
        <v>50113001</v>
      </c>
      <c r="F894" s="429" t="s">
        <v>403</v>
      </c>
      <c r="G894" s="428" t="s">
        <v>404</v>
      </c>
      <c r="H894" s="428">
        <v>119653</v>
      </c>
      <c r="I894" s="428">
        <v>119653</v>
      </c>
      <c r="J894" s="428" t="s">
        <v>1151</v>
      </c>
      <c r="K894" s="428" t="s">
        <v>1609</v>
      </c>
      <c r="L894" s="431">
        <v>152.42500000000001</v>
      </c>
      <c r="M894" s="431">
        <v>2</v>
      </c>
      <c r="N894" s="432">
        <v>304.85000000000002</v>
      </c>
    </row>
    <row r="895" spans="1:14" ht="14.45" customHeight="1" x14ac:dyDescent="0.2">
      <c r="A895" s="426" t="s">
        <v>576</v>
      </c>
      <c r="B895" s="427" t="s">
        <v>577</v>
      </c>
      <c r="C895" s="428" t="s">
        <v>1407</v>
      </c>
      <c r="D895" s="429" t="s">
        <v>1408</v>
      </c>
      <c r="E895" s="430">
        <v>50113001</v>
      </c>
      <c r="F895" s="429" t="s">
        <v>403</v>
      </c>
      <c r="G895" s="428" t="s">
        <v>450</v>
      </c>
      <c r="H895" s="428">
        <v>848251</v>
      </c>
      <c r="I895" s="428">
        <v>122632</v>
      </c>
      <c r="J895" s="428" t="s">
        <v>1610</v>
      </c>
      <c r="K895" s="428" t="s">
        <v>1611</v>
      </c>
      <c r="L895" s="431">
        <v>97.04</v>
      </c>
      <c r="M895" s="431">
        <v>3</v>
      </c>
      <c r="N895" s="432">
        <v>291.12</v>
      </c>
    </row>
    <row r="896" spans="1:14" ht="14.45" customHeight="1" x14ac:dyDescent="0.2">
      <c r="A896" s="426" t="s">
        <v>576</v>
      </c>
      <c r="B896" s="427" t="s">
        <v>577</v>
      </c>
      <c r="C896" s="428" t="s">
        <v>1407</v>
      </c>
      <c r="D896" s="429" t="s">
        <v>1408</v>
      </c>
      <c r="E896" s="430">
        <v>50113001</v>
      </c>
      <c r="F896" s="429" t="s">
        <v>403</v>
      </c>
      <c r="G896" s="428" t="s">
        <v>404</v>
      </c>
      <c r="H896" s="428">
        <v>149014</v>
      </c>
      <c r="I896" s="428">
        <v>49014</v>
      </c>
      <c r="J896" s="428" t="s">
        <v>1612</v>
      </c>
      <c r="K896" s="428" t="s">
        <v>1613</v>
      </c>
      <c r="L896" s="431">
        <v>115.39999999999998</v>
      </c>
      <c r="M896" s="431">
        <v>1</v>
      </c>
      <c r="N896" s="432">
        <v>115.39999999999998</v>
      </c>
    </row>
    <row r="897" spans="1:14" ht="14.45" customHeight="1" x14ac:dyDescent="0.2">
      <c r="A897" s="426" t="s">
        <v>576</v>
      </c>
      <c r="B897" s="427" t="s">
        <v>577</v>
      </c>
      <c r="C897" s="428" t="s">
        <v>1407</v>
      </c>
      <c r="D897" s="429" t="s">
        <v>1408</v>
      </c>
      <c r="E897" s="430">
        <v>50113001</v>
      </c>
      <c r="F897" s="429" t="s">
        <v>403</v>
      </c>
      <c r="G897" s="428" t="s">
        <v>235</v>
      </c>
      <c r="H897" s="428">
        <v>241682</v>
      </c>
      <c r="I897" s="428">
        <v>241682</v>
      </c>
      <c r="J897" s="428" t="s">
        <v>1614</v>
      </c>
      <c r="K897" s="428" t="s">
        <v>1615</v>
      </c>
      <c r="L897" s="431">
        <v>684.73</v>
      </c>
      <c r="M897" s="431">
        <v>20</v>
      </c>
      <c r="N897" s="432">
        <v>13694.6</v>
      </c>
    </row>
    <row r="898" spans="1:14" ht="14.45" customHeight="1" x14ac:dyDescent="0.2">
      <c r="A898" s="426" t="s">
        <v>576</v>
      </c>
      <c r="B898" s="427" t="s">
        <v>577</v>
      </c>
      <c r="C898" s="428" t="s">
        <v>1407</v>
      </c>
      <c r="D898" s="429" t="s">
        <v>1408</v>
      </c>
      <c r="E898" s="430">
        <v>50113001</v>
      </c>
      <c r="F898" s="429" t="s">
        <v>403</v>
      </c>
      <c r="G898" s="428" t="s">
        <v>404</v>
      </c>
      <c r="H898" s="428">
        <v>230920</v>
      </c>
      <c r="I898" s="428">
        <v>230920</v>
      </c>
      <c r="J898" s="428" t="s">
        <v>1159</v>
      </c>
      <c r="K898" s="428" t="s">
        <v>1160</v>
      </c>
      <c r="L898" s="431">
        <v>685.13909090909101</v>
      </c>
      <c r="M898" s="431">
        <v>154</v>
      </c>
      <c r="N898" s="432">
        <v>105511.42000000001</v>
      </c>
    </row>
    <row r="899" spans="1:14" ht="14.45" customHeight="1" x14ac:dyDescent="0.2">
      <c r="A899" s="426" t="s">
        <v>576</v>
      </c>
      <c r="B899" s="427" t="s">
        <v>577</v>
      </c>
      <c r="C899" s="428" t="s">
        <v>1407</v>
      </c>
      <c r="D899" s="429" t="s">
        <v>1408</v>
      </c>
      <c r="E899" s="430">
        <v>50113001</v>
      </c>
      <c r="F899" s="429" t="s">
        <v>403</v>
      </c>
      <c r="G899" s="428" t="s">
        <v>404</v>
      </c>
      <c r="H899" s="428">
        <v>230918</v>
      </c>
      <c r="I899" s="428">
        <v>230918</v>
      </c>
      <c r="J899" s="428" t="s">
        <v>1161</v>
      </c>
      <c r="K899" s="428" t="s">
        <v>1162</v>
      </c>
      <c r="L899" s="431">
        <v>147.60857142857142</v>
      </c>
      <c r="M899" s="431">
        <v>56</v>
      </c>
      <c r="N899" s="432">
        <v>8266.08</v>
      </c>
    </row>
    <row r="900" spans="1:14" ht="14.45" customHeight="1" x14ac:dyDescent="0.2">
      <c r="A900" s="426" t="s">
        <v>576</v>
      </c>
      <c r="B900" s="427" t="s">
        <v>577</v>
      </c>
      <c r="C900" s="428" t="s">
        <v>1407</v>
      </c>
      <c r="D900" s="429" t="s">
        <v>1408</v>
      </c>
      <c r="E900" s="430">
        <v>50113001</v>
      </c>
      <c r="F900" s="429" t="s">
        <v>403</v>
      </c>
      <c r="G900" s="428" t="s">
        <v>404</v>
      </c>
      <c r="H900" s="428">
        <v>244980</v>
      </c>
      <c r="I900" s="428">
        <v>244980</v>
      </c>
      <c r="J900" s="428" t="s">
        <v>1165</v>
      </c>
      <c r="K900" s="428" t="s">
        <v>1166</v>
      </c>
      <c r="L900" s="431">
        <v>57.198751194520831</v>
      </c>
      <c r="M900" s="431">
        <v>16</v>
      </c>
      <c r="N900" s="432">
        <v>915.1800191123333</v>
      </c>
    </row>
    <row r="901" spans="1:14" ht="14.45" customHeight="1" x14ac:dyDescent="0.2">
      <c r="A901" s="426" t="s">
        <v>576</v>
      </c>
      <c r="B901" s="427" t="s">
        <v>577</v>
      </c>
      <c r="C901" s="428" t="s">
        <v>1407</v>
      </c>
      <c r="D901" s="429" t="s">
        <v>1408</v>
      </c>
      <c r="E901" s="430">
        <v>50113001</v>
      </c>
      <c r="F901" s="429" t="s">
        <v>403</v>
      </c>
      <c r="G901" s="428" t="s">
        <v>404</v>
      </c>
      <c r="H901" s="428">
        <v>216573</v>
      </c>
      <c r="I901" s="428">
        <v>216573</v>
      </c>
      <c r="J901" s="428" t="s">
        <v>1616</v>
      </c>
      <c r="K901" s="428" t="s">
        <v>1617</v>
      </c>
      <c r="L901" s="431">
        <v>79.779999999999987</v>
      </c>
      <c r="M901" s="431">
        <v>7</v>
      </c>
      <c r="N901" s="432">
        <v>558.45999999999992</v>
      </c>
    </row>
    <row r="902" spans="1:14" ht="14.45" customHeight="1" x14ac:dyDescent="0.2">
      <c r="A902" s="426" t="s">
        <v>576</v>
      </c>
      <c r="B902" s="427" t="s">
        <v>577</v>
      </c>
      <c r="C902" s="428" t="s">
        <v>1407</v>
      </c>
      <c r="D902" s="429" t="s">
        <v>1408</v>
      </c>
      <c r="E902" s="430">
        <v>50113001</v>
      </c>
      <c r="F902" s="429" t="s">
        <v>403</v>
      </c>
      <c r="G902" s="428" t="s">
        <v>404</v>
      </c>
      <c r="H902" s="428">
        <v>100610</v>
      </c>
      <c r="I902" s="428">
        <v>610</v>
      </c>
      <c r="J902" s="428" t="s">
        <v>1618</v>
      </c>
      <c r="K902" s="428" t="s">
        <v>1619</v>
      </c>
      <c r="L902" s="431">
        <v>75.527446808510646</v>
      </c>
      <c r="M902" s="431">
        <v>94</v>
      </c>
      <c r="N902" s="432">
        <v>7099.5800000000008</v>
      </c>
    </row>
    <row r="903" spans="1:14" ht="14.45" customHeight="1" x14ac:dyDescent="0.2">
      <c r="A903" s="426" t="s">
        <v>576</v>
      </c>
      <c r="B903" s="427" t="s">
        <v>577</v>
      </c>
      <c r="C903" s="428" t="s">
        <v>1407</v>
      </c>
      <c r="D903" s="429" t="s">
        <v>1408</v>
      </c>
      <c r="E903" s="430">
        <v>50113001</v>
      </c>
      <c r="F903" s="429" t="s">
        <v>403</v>
      </c>
      <c r="G903" s="428" t="s">
        <v>404</v>
      </c>
      <c r="H903" s="428">
        <v>100612</v>
      </c>
      <c r="I903" s="428">
        <v>612</v>
      </c>
      <c r="J903" s="428" t="s">
        <v>1171</v>
      </c>
      <c r="K903" s="428" t="s">
        <v>1172</v>
      </c>
      <c r="L903" s="431">
        <v>68.810909090909092</v>
      </c>
      <c r="M903" s="431">
        <v>11</v>
      </c>
      <c r="N903" s="432">
        <v>756.92000000000007</v>
      </c>
    </row>
    <row r="904" spans="1:14" ht="14.45" customHeight="1" x14ac:dyDescent="0.2">
      <c r="A904" s="426" t="s">
        <v>576</v>
      </c>
      <c r="B904" s="427" t="s">
        <v>577</v>
      </c>
      <c r="C904" s="428" t="s">
        <v>1407</v>
      </c>
      <c r="D904" s="429" t="s">
        <v>1408</v>
      </c>
      <c r="E904" s="430">
        <v>50113001</v>
      </c>
      <c r="F904" s="429" t="s">
        <v>403</v>
      </c>
      <c r="G904" s="428" t="s">
        <v>404</v>
      </c>
      <c r="H904" s="428">
        <v>171615</v>
      </c>
      <c r="I904" s="428">
        <v>171615</v>
      </c>
      <c r="J904" s="428" t="s">
        <v>1173</v>
      </c>
      <c r="K904" s="428" t="s">
        <v>1174</v>
      </c>
      <c r="L904" s="431">
        <v>148.62000000000003</v>
      </c>
      <c r="M904" s="431">
        <v>27</v>
      </c>
      <c r="N904" s="432">
        <v>4012.7400000000007</v>
      </c>
    </row>
    <row r="905" spans="1:14" ht="14.45" customHeight="1" x14ac:dyDescent="0.2">
      <c r="A905" s="426" t="s">
        <v>576</v>
      </c>
      <c r="B905" s="427" t="s">
        <v>577</v>
      </c>
      <c r="C905" s="428" t="s">
        <v>1407</v>
      </c>
      <c r="D905" s="429" t="s">
        <v>1408</v>
      </c>
      <c r="E905" s="430">
        <v>50113001</v>
      </c>
      <c r="F905" s="429" t="s">
        <v>403</v>
      </c>
      <c r="G905" s="428" t="s">
        <v>404</v>
      </c>
      <c r="H905" s="428">
        <v>171616</v>
      </c>
      <c r="I905" s="428">
        <v>171616</v>
      </c>
      <c r="J905" s="428" t="s">
        <v>1175</v>
      </c>
      <c r="K905" s="428" t="s">
        <v>1176</v>
      </c>
      <c r="L905" s="431">
        <v>223.28937499999998</v>
      </c>
      <c r="M905" s="431">
        <v>32</v>
      </c>
      <c r="N905" s="432">
        <v>7145.2599999999993</v>
      </c>
    </row>
    <row r="906" spans="1:14" ht="14.45" customHeight="1" x14ac:dyDescent="0.2">
      <c r="A906" s="426" t="s">
        <v>576</v>
      </c>
      <c r="B906" s="427" t="s">
        <v>577</v>
      </c>
      <c r="C906" s="428" t="s">
        <v>1407</v>
      </c>
      <c r="D906" s="429" t="s">
        <v>1408</v>
      </c>
      <c r="E906" s="430">
        <v>50113001</v>
      </c>
      <c r="F906" s="429" t="s">
        <v>403</v>
      </c>
      <c r="G906" s="428" t="s">
        <v>404</v>
      </c>
      <c r="H906" s="428">
        <v>395294</v>
      </c>
      <c r="I906" s="428">
        <v>180306</v>
      </c>
      <c r="J906" s="428" t="s">
        <v>1177</v>
      </c>
      <c r="K906" s="428" t="s">
        <v>1179</v>
      </c>
      <c r="L906" s="431">
        <v>208.56235788076771</v>
      </c>
      <c r="M906" s="431">
        <v>123</v>
      </c>
      <c r="N906" s="432">
        <v>25653.17001933443</v>
      </c>
    </row>
    <row r="907" spans="1:14" ht="14.45" customHeight="1" x14ac:dyDescent="0.2">
      <c r="A907" s="426" t="s">
        <v>576</v>
      </c>
      <c r="B907" s="427" t="s">
        <v>577</v>
      </c>
      <c r="C907" s="428" t="s">
        <v>1407</v>
      </c>
      <c r="D907" s="429" t="s">
        <v>1408</v>
      </c>
      <c r="E907" s="430">
        <v>50113001</v>
      </c>
      <c r="F907" s="429" t="s">
        <v>403</v>
      </c>
      <c r="G907" s="428" t="s">
        <v>404</v>
      </c>
      <c r="H907" s="428">
        <v>184360</v>
      </c>
      <c r="I907" s="428">
        <v>84360</v>
      </c>
      <c r="J907" s="428" t="s">
        <v>1188</v>
      </c>
      <c r="K907" s="428" t="s">
        <v>1189</v>
      </c>
      <c r="L907" s="431">
        <v>149.50000000000003</v>
      </c>
      <c r="M907" s="431">
        <v>1</v>
      </c>
      <c r="N907" s="432">
        <v>149.50000000000003</v>
      </c>
    </row>
    <row r="908" spans="1:14" ht="14.45" customHeight="1" x14ac:dyDescent="0.2">
      <c r="A908" s="426" t="s">
        <v>576</v>
      </c>
      <c r="B908" s="427" t="s">
        <v>577</v>
      </c>
      <c r="C908" s="428" t="s">
        <v>1407</v>
      </c>
      <c r="D908" s="429" t="s">
        <v>1408</v>
      </c>
      <c r="E908" s="430">
        <v>50113001</v>
      </c>
      <c r="F908" s="429" t="s">
        <v>403</v>
      </c>
      <c r="G908" s="428" t="s">
        <v>404</v>
      </c>
      <c r="H908" s="428">
        <v>502488</v>
      </c>
      <c r="I908" s="428">
        <v>0</v>
      </c>
      <c r="J908" s="428" t="s">
        <v>1620</v>
      </c>
      <c r="K908" s="428" t="s">
        <v>235</v>
      </c>
      <c r="L908" s="431">
        <v>1375</v>
      </c>
      <c r="M908" s="431">
        <v>1</v>
      </c>
      <c r="N908" s="432">
        <v>1375</v>
      </c>
    </row>
    <row r="909" spans="1:14" ht="14.45" customHeight="1" x14ac:dyDescent="0.2">
      <c r="A909" s="426" t="s">
        <v>576</v>
      </c>
      <c r="B909" s="427" t="s">
        <v>577</v>
      </c>
      <c r="C909" s="428" t="s">
        <v>1407</v>
      </c>
      <c r="D909" s="429" t="s">
        <v>1408</v>
      </c>
      <c r="E909" s="430">
        <v>50113001</v>
      </c>
      <c r="F909" s="429" t="s">
        <v>403</v>
      </c>
      <c r="G909" s="428" t="s">
        <v>404</v>
      </c>
      <c r="H909" s="428">
        <v>231890</v>
      </c>
      <c r="I909" s="428">
        <v>231890</v>
      </c>
      <c r="J909" s="428" t="s">
        <v>1621</v>
      </c>
      <c r="K909" s="428" t="s">
        <v>1622</v>
      </c>
      <c r="L909" s="431">
        <v>613.7166666666667</v>
      </c>
      <c r="M909" s="431">
        <v>9</v>
      </c>
      <c r="N909" s="432">
        <v>5523.45</v>
      </c>
    </row>
    <row r="910" spans="1:14" ht="14.45" customHeight="1" x14ac:dyDescent="0.2">
      <c r="A910" s="426" t="s">
        <v>576</v>
      </c>
      <c r="B910" s="427" t="s">
        <v>577</v>
      </c>
      <c r="C910" s="428" t="s">
        <v>1407</v>
      </c>
      <c r="D910" s="429" t="s">
        <v>1408</v>
      </c>
      <c r="E910" s="430">
        <v>50113001</v>
      </c>
      <c r="F910" s="429" t="s">
        <v>403</v>
      </c>
      <c r="G910" s="428" t="s">
        <v>404</v>
      </c>
      <c r="H910" s="428">
        <v>152225</v>
      </c>
      <c r="I910" s="428">
        <v>52225</v>
      </c>
      <c r="J910" s="428" t="s">
        <v>1623</v>
      </c>
      <c r="K910" s="428" t="s">
        <v>1624</v>
      </c>
      <c r="L910" s="431">
        <v>611.04999999999995</v>
      </c>
      <c r="M910" s="431">
        <v>10</v>
      </c>
      <c r="N910" s="432">
        <v>6110.5</v>
      </c>
    </row>
    <row r="911" spans="1:14" ht="14.45" customHeight="1" x14ac:dyDescent="0.2">
      <c r="A911" s="426" t="s">
        <v>576</v>
      </c>
      <c r="B911" s="427" t="s">
        <v>577</v>
      </c>
      <c r="C911" s="428" t="s">
        <v>1407</v>
      </c>
      <c r="D911" s="429" t="s">
        <v>1408</v>
      </c>
      <c r="E911" s="430">
        <v>50113001</v>
      </c>
      <c r="F911" s="429" t="s">
        <v>403</v>
      </c>
      <c r="G911" s="428" t="s">
        <v>404</v>
      </c>
      <c r="H911" s="428">
        <v>216469</v>
      </c>
      <c r="I911" s="428">
        <v>216469</v>
      </c>
      <c r="J911" s="428" t="s">
        <v>1625</v>
      </c>
      <c r="K911" s="428" t="s">
        <v>1626</v>
      </c>
      <c r="L911" s="431">
        <v>58.409999999999982</v>
      </c>
      <c r="M911" s="431">
        <v>10</v>
      </c>
      <c r="N911" s="432">
        <v>584.0999999999998</v>
      </c>
    </row>
    <row r="912" spans="1:14" ht="14.45" customHeight="1" x14ac:dyDescent="0.2">
      <c r="A912" s="426" t="s">
        <v>576</v>
      </c>
      <c r="B912" s="427" t="s">
        <v>577</v>
      </c>
      <c r="C912" s="428" t="s">
        <v>1407</v>
      </c>
      <c r="D912" s="429" t="s">
        <v>1408</v>
      </c>
      <c r="E912" s="430">
        <v>50113001</v>
      </c>
      <c r="F912" s="429" t="s">
        <v>403</v>
      </c>
      <c r="G912" s="428" t="s">
        <v>404</v>
      </c>
      <c r="H912" s="428">
        <v>216470</v>
      </c>
      <c r="I912" s="428">
        <v>216470</v>
      </c>
      <c r="J912" s="428" t="s">
        <v>1627</v>
      </c>
      <c r="K912" s="428" t="s">
        <v>1628</v>
      </c>
      <c r="L912" s="431">
        <v>67.599999999999994</v>
      </c>
      <c r="M912" s="431">
        <v>10</v>
      </c>
      <c r="N912" s="432">
        <v>676</v>
      </c>
    </row>
    <row r="913" spans="1:14" ht="14.45" customHeight="1" x14ac:dyDescent="0.2">
      <c r="A913" s="426" t="s">
        <v>576</v>
      </c>
      <c r="B913" s="427" t="s">
        <v>577</v>
      </c>
      <c r="C913" s="428" t="s">
        <v>1407</v>
      </c>
      <c r="D913" s="429" t="s">
        <v>1408</v>
      </c>
      <c r="E913" s="430">
        <v>50113001</v>
      </c>
      <c r="F913" s="429" t="s">
        <v>403</v>
      </c>
      <c r="G913" s="428" t="s">
        <v>404</v>
      </c>
      <c r="H913" s="428">
        <v>849055</v>
      </c>
      <c r="I913" s="428">
        <v>125314</v>
      </c>
      <c r="J913" s="428" t="s">
        <v>1196</v>
      </c>
      <c r="K913" s="428" t="s">
        <v>880</v>
      </c>
      <c r="L913" s="431">
        <v>113.21</v>
      </c>
      <c r="M913" s="431">
        <v>1</v>
      </c>
      <c r="N913" s="432">
        <v>113.21</v>
      </c>
    </row>
    <row r="914" spans="1:14" ht="14.45" customHeight="1" x14ac:dyDescent="0.2">
      <c r="A914" s="426" t="s">
        <v>576</v>
      </c>
      <c r="B914" s="427" t="s">
        <v>577</v>
      </c>
      <c r="C914" s="428" t="s">
        <v>1407</v>
      </c>
      <c r="D914" s="429" t="s">
        <v>1408</v>
      </c>
      <c r="E914" s="430">
        <v>50113001</v>
      </c>
      <c r="F914" s="429" t="s">
        <v>403</v>
      </c>
      <c r="G914" s="428" t="s">
        <v>404</v>
      </c>
      <c r="H914" s="428">
        <v>148578</v>
      </c>
      <c r="I914" s="428">
        <v>48578</v>
      </c>
      <c r="J914" s="428" t="s">
        <v>1196</v>
      </c>
      <c r="K914" s="428" t="s">
        <v>1197</v>
      </c>
      <c r="L914" s="431">
        <v>54.92</v>
      </c>
      <c r="M914" s="431">
        <v>1</v>
      </c>
      <c r="N914" s="432">
        <v>54.92</v>
      </c>
    </row>
    <row r="915" spans="1:14" ht="14.45" customHeight="1" x14ac:dyDescent="0.2">
      <c r="A915" s="426" t="s">
        <v>576</v>
      </c>
      <c r="B915" s="427" t="s">
        <v>577</v>
      </c>
      <c r="C915" s="428" t="s">
        <v>1407</v>
      </c>
      <c r="D915" s="429" t="s">
        <v>1408</v>
      </c>
      <c r="E915" s="430">
        <v>50113001</v>
      </c>
      <c r="F915" s="429" t="s">
        <v>403</v>
      </c>
      <c r="G915" s="428" t="s">
        <v>404</v>
      </c>
      <c r="H915" s="428">
        <v>848632</v>
      </c>
      <c r="I915" s="428">
        <v>125315</v>
      </c>
      <c r="J915" s="428" t="s">
        <v>1196</v>
      </c>
      <c r="K915" s="428" t="s">
        <v>1198</v>
      </c>
      <c r="L915" s="431">
        <v>63.777499999999996</v>
      </c>
      <c r="M915" s="431">
        <v>204</v>
      </c>
      <c r="N915" s="432">
        <v>13010.609999999999</v>
      </c>
    </row>
    <row r="916" spans="1:14" ht="14.45" customHeight="1" x14ac:dyDescent="0.2">
      <c r="A916" s="426" t="s">
        <v>576</v>
      </c>
      <c r="B916" s="427" t="s">
        <v>577</v>
      </c>
      <c r="C916" s="428" t="s">
        <v>1407</v>
      </c>
      <c r="D916" s="429" t="s">
        <v>1408</v>
      </c>
      <c r="E916" s="430">
        <v>50113001</v>
      </c>
      <c r="F916" s="429" t="s">
        <v>403</v>
      </c>
      <c r="G916" s="428" t="s">
        <v>404</v>
      </c>
      <c r="H916" s="428">
        <v>502519</v>
      </c>
      <c r="I916" s="428">
        <v>9999999</v>
      </c>
      <c r="J916" s="428" t="s">
        <v>1199</v>
      </c>
      <c r="K916" s="428" t="s">
        <v>1198</v>
      </c>
      <c r="L916" s="431">
        <v>242</v>
      </c>
      <c r="M916" s="431">
        <v>8</v>
      </c>
      <c r="N916" s="432">
        <v>1936</v>
      </c>
    </row>
    <row r="917" spans="1:14" ht="14.45" customHeight="1" x14ac:dyDescent="0.2">
      <c r="A917" s="426" t="s">
        <v>576</v>
      </c>
      <c r="B917" s="427" t="s">
        <v>577</v>
      </c>
      <c r="C917" s="428" t="s">
        <v>1407</v>
      </c>
      <c r="D917" s="429" t="s">
        <v>1408</v>
      </c>
      <c r="E917" s="430">
        <v>50113001</v>
      </c>
      <c r="F917" s="429" t="s">
        <v>403</v>
      </c>
      <c r="G917" s="428" t="s">
        <v>404</v>
      </c>
      <c r="H917" s="428">
        <v>191836</v>
      </c>
      <c r="I917" s="428">
        <v>91836</v>
      </c>
      <c r="J917" s="428" t="s">
        <v>1200</v>
      </c>
      <c r="K917" s="428" t="s">
        <v>1201</v>
      </c>
      <c r="L917" s="431">
        <v>44.61</v>
      </c>
      <c r="M917" s="431">
        <v>4</v>
      </c>
      <c r="N917" s="432">
        <v>178.44</v>
      </c>
    </row>
    <row r="918" spans="1:14" ht="14.45" customHeight="1" x14ac:dyDescent="0.2">
      <c r="A918" s="426" t="s">
        <v>576</v>
      </c>
      <c r="B918" s="427" t="s">
        <v>577</v>
      </c>
      <c r="C918" s="428" t="s">
        <v>1407</v>
      </c>
      <c r="D918" s="429" t="s">
        <v>1408</v>
      </c>
      <c r="E918" s="430">
        <v>50113001</v>
      </c>
      <c r="F918" s="429" t="s">
        <v>403</v>
      </c>
      <c r="G918" s="428" t="s">
        <v>404</v>
      </c>
      <c r="H918" s="428">
        <v>109844</v>
      </c>
      <c r="I918" s="428">
        <v>9844</v>
      </c>
      <c r="J918" s="428" t="s">
        <v>1200</v>
      </c>
      <c r="K918" s="428" t="s">
        <v>1629</v>
      </c>
      <c r="L918" s="431">
        <v>116.19000000000005</v>
      </c>
      <c r="M918" s="431">
        <v>2</v>
      </c>
      <c r="N918" s="432">
        <v>232.38000000000011</v>
      </c>
    </row>
    <row r="919" spans="1:14" ht="14.45" customHeight="1" x14ac:dyDescent="0.2">
      <c r="A919" s="426" t="s">
        <v>576</v>
      </c>
      <c r="B919" s="427" t="s">
        <v>577</v>
      </c>
      <c r="C919" s="428" t="s">
        <v>1407</v>
      </c>
      <c r="D919" s="429" t="s">
        <v>1408</v>
      </c>
      <c r="E919" s="430">
        <v>50113001</v>
      </c>
      <c r="F919" s="429" t="s">
        <v>403</v>
      </c>
      <c r="G919" s="428" t="s">
        <v>404</v>
      </c>
      <c r="H919" s="428">
        <v>226000</v>
      </c>
      <c r="I919" s="428">
        <v>226000</v>
      </c>
      <c r="J919" s="428" t="s">
        <v>1630</v>
      </c>
      <c r="K919" s="428" t="s">
        <v>1631</v>
      </c>
      <c r="L919" s="431">
        <v>346.32</v>
      </c>
      <c r="M919" s="431">
        <v>5</v>
      </c>
      <c r="N919" s="432">
        <v>1731.6</v>
      </c>
    </row>
    <row r="920" spans="1:14" ht="14.45" customHeight="1" x14ac:dyDescent="0.2">
      <c r="A920" s="426" t="s">
        <v>576</v>
      </c>
      <c r="B920" s="427" t="s">
        <v>577</v>
      </c>
      <c r="C920" s="428" t="s">
        <v>1407</v>
      </c>
      <c r="D920" s="429" t="s">
        <v>1408</v>
      </c>
      <c r="E920" s="430">
        <v>50113001</v>
      </c>
      <c r="F920" s="429" t="s">
        <v>403</v>
      </c>
      <c r="G920" s="428" t="s">
        <v>404</v>
      </c>
      <c r="H920" s="428">
        <v>159398</v>
      </c>
      <c r="I920" s="428">
        <v>59398</v>
      </c>
      <c r="J920" s="428" t="s">
        <v>1632</v>
      </c>
      <c r="K920" s="428" t="s">
        <v>1633</v>
      </c>
      <c r="L920" s="431">
        <v>259.69153846153841</v>
      </c>
      <c r="M920" s="431">
        <v>13</v>
      </c>
      <c r="N920" s="432">
        <v>3375.9899999999993</v>
      </c>
    </row>
    <row r="921" spans="1:14" ht="14.45" customHeight="1" x14ac:dyDescent="0.2">
      <c r="A921" s="426" t="s">
        <v>576</v>
      </c>
      <c r="B921" s="427" t="s">
        <v>577</v>
      </c>
      <c r="C921" s="428" t="s">
        <v>1407</v>
      </c>
      <c r="D921" s="429" t="s">
        <v>1408</v>
      </c>
      <c r="E921" s="430">
        <v>50113001</v>
      </c>
      <c r="F921" s="429" t="s">
        <v>403</v>
      </c>
      <c r="G921" s="428" t="s">
        <v>404</v>
      </c>
      <c r="H921" s="428">
        <v>242203</v>
      </c>
      <c r="I921" s="428">
        <v>242203</v>
      </c>
      <c r="J921" s="428" t="s">
        <v>1634</v>
      </c>
      <c r="K921" s="428" t="s">
        <v>1635</v>
      </c>
      <c r="L921" s="431">
        <v>103.79128205128205</v>
      </c>
      <c r="M921" s="431">
        <v>39</v>
      </c>
      <c r="N921" s="432">
        <v>4047.86</v>
      </c>
    </row>
    <row r="922" spans="1:14" ht="14.45" customHeight="1" x14ac:dyDescent="0.2">
      <c r="A922" s="426" t="s">
        <v>576</v>
      </c>
      <c r="B922" s="427" t="s">
        <v>577</v>
      </c>
      <c r="C922" s="428" t="s">
        <v>1407</v>
      </c>
      <c r="D922" s="429" t="s">
        <v>1408</v>
      </c>
      <c r="E922" s="430">
        <v>50113001</v>
      </c>
      <c r="F922" s="429" t="s">
        <v>403</v>
      </c>
      <c r="G922" s="428" t="s">
        <v>404</v>
      </c>
      <c r="H922" s="428">
        <v>222657</v>
      </c>
      <c r="I922" s="428">
        <v>222657</v>
      </c>
      <c r="J922" s="428" t="s">
        <v>1636</v>
      </c>
      <c r="K922" s="428" t="s">
        <v>1637</v>
      </c>
      <c r="L922" s="431">
        <v>1398.5699999999997</v>
      </c>
      <c r="M922" s="431">
        <v>1</v>
      </c>
      <c r="N922" s="432">
        <v>1398.5699999999997</v>
      </c>
    </row>
    <row r="923" spans="1:14" ht="14.45" customHeight="1" x14ac:dyDescent="0.2">
      <c r="A923" s="426" t="s">
        <v>576</v>
      </c>
      <c r="B923" s="427" t="s">
        <v>577</v>
      </c>
      <c r="C923" s="428" t="s">
        <v>1407</v>
      </c>
      <c r="D923" s="429" t="s">
        <v>1408</v>
      </c>
      <c r="E923" s="430">
        <v>50113001</v>
      </c>
      <c r="F923" s="429" t="s">
        <v>403</v>
      </c>
      <c r="G923" s="428" t="s">
        <v>450</v>
      </c>
      <c r="H923" s="428">
        <v>174700</v>
      </c>
      <c r="I923" s="428">
        <v>174700</v>
      </c>
      <c r="J923" s="428" t="s">
        <v>1638</v>
      </c>
      <c r="K923" s="428" t="s">
        <v>1639</v>
      </c>
      <c r="L923" s="431">
        <v>717</v>
      </c>
      <c r="M923" s="431">
        <v>1</v>
      </c>
      <c r="N923" s="432">
        <v>717</v>
      </c>
    </row>
    <row r="924" spans="1:14" ht="14.45" customHeight="1" x14ac:dyDescent="0.2">
      <c r="A924" s="426" t="s">
        <v>576</v>
      </c>
      <c r="B924" s="427" t="s">
        <v>577</v>
      </c>
      <c r="C924" s="428" t="s">
        <v>1407</v>
      </c>
      <c r="D924" s="429" t="s">
        <v>1408</v>
      </c>
      <c r="E924" s="430">
        <v>50113001</v>
      </c>
      <c r="F924" s="429" t="s">
        <v>403</v>
      </c>
      <c r="G924" s="428" t="s">
        <v>404</v>
      </c>
      <c r="H924" s="428">
        <v>236893</v>
      </c>
      <c r="I924" s="428">
        <v>236893</v>
      </c>
      <c r="J924" s="428" t="s">
        <v>1640</v>
      </c>
      <c r="K924" s="428" t="s">
        <v>1641</v>
      </c>
      <c r="L924" s="431">
        <v>8404.2799607055604</v>
      </c>
      <c r="M924" s="431">
        <v>4</v>
      </c>
      <c r="N924" s="432">
        <v>33617.119842822241</v>
      </c>
    </row>
    <row r="925" spans="1:14" ht="14.45" customHeight="1" x14ac:dyDescent="0.2">
      <c r="A925" s="426" t="s">
        <v>576</v>
      </c>
      <c r="B925" s="427" t="s">
        <v>577</v>
      </c>
      <c r="C925" s="428" t="s">
        <v>1407</v>
      </c>
      <c r="D925" s="429" t="s">
        <v>1408</v>
      </c>
      <c r="E925" s="430">
        <v>50113001</v>
      </c>
      <c r="F925" s="429" t="s">
        <v>403</v>
      </c>
      <c r="G925" s="428" t="s">
        <v>450</v>
      </c>
      <c r="H925" s="428">
        <v>995002</v>
      </c>
      <c r="I925" s="428">
        <v>132559</v>
      </c>
      <c r="J925" s="428" t="s">
        <v>1221</v>
      </c>
      <c r="K925" s="428" t="s">
        <v>1222</v>
      </c>
      <c r="L925" s="431">
        <v>80.069999999999993</v>
      </c>
      <c r="M925" s="431">
        <v>2</v>
      </c>
      <c r="N925" s="432">
        <v>160.13999999999999</v>
      </c>
    </row>
    <row r="926" spans="1:14" ht="14.45" customHeight="1" x14ac:dyDescent="0.2">
      <c r="A926" s="426" t="s">
        <v>576</v>
      </c>
      <c r="B926" s="427" t="s">
        <v>577</v>
      </c>
      <c r="C926" s="428" t="s">
        <v>1407</v>
      </c>
      <c r="D926" s="429" t="s">
        <v>1408</v>
      </c>
      <c r="E926" s="430">
        <v>50113001</v>
      </c>
      <c r="F926" s="429" t="s">
        <v>403</v>
      </c>
      <c r="G926" s="428" t="s">
        <v>450</v>
      </c>
      <c r="H926" s="428">
        <v>233706</v>
      </c>
      <c r="I926" s="428">
        <v>233706</v>
      </c>
      <c r="J926" s="428" t="s">
        <v>1642</v>
      </c>
      <c r="K926" s="428" t="s">
        <v>1643</v>
      </c>
      <c r="L926" s="431">
        <v>408.41</v>
      </c>
      <c r="M926" s="431">
        <v>1</v>
      </c>
      <c r="N926" s="432">
        <v>408.41</v>
      </c>
    </row>
    <row r="927" spans="1:14" ht="14.45" customHeight="1" x14ac:dyDescent="0.2">
      <c r="A927" s="426" t="s">
        <v>576</v>
      </c>
      <c r="B927" s="427" t="s">
        <v>577</v>
      </c>
      <c r="C927" s="428" t="s">
        <v>1407</v>
      </c>
      <c r="D927" s="429" t="s">
        <v>1408</v>
      </c>
      <c r="E927" s="430">
        <v>50113001</v>
      </c>
      <c r="F927" s="429" t="s">
        <v>403</v>
      </c>
      <c r="G927" s="428" t="s">
        <v>450</v>
      </c>
      <c r="H927" s="428">
        <v>237705</v>
      </c>
      <c r="I927" s="428">
        <v>237705</v>
      </c>
      <c r="J927" s="428" t="s">
        <v>1223</v>
      </c>
      <c r="K927" s="428" t="s">
        <v>1224</v>
      </c>
      <c r="L927" s="431">
        <v>81.105454545454563</v>
      </c>
      <c r="M927" s="431">
        <v>22</v>
      </c>
      <c r="N927" s="432">
        <v>1784.3200000000004</v>
      </c>
    </row>
    <row r="928" spans="1:14" ht="14.45" customHeight="1" x14ac:dyDescent="0.2">
      <c r="A928" s="426" t="s">
        <v>576</v>
      </c>
      <c r="B928" s="427" t="s">
        <v>577</v>
      </c>
      <c r="C928" s="428" t="s">
        <v>1407</v>
      </c>
      <c r="D928" s="429" t="s">
        <v>1408</v>
      </c>
      <c r="E928" s="430">
        <v>50113001</v>
      </c>
      <c r="F928" s="429" t="s">
        <v>403</v>
      </c>
      <c r="G928" s="428" t="s">
        <v>450</v>
      </c>
      <c r="H928" s="428">
        <v>231956</v>
      </c>
      <c r="I928" s="428">
        <v>231956</v>
      </c>
      <c r="J928" s="428" t="s">
        <v>1225</v>
      </c>
      <c r="K928" s="428" t="s">
        <v>1226</v>
      </c>
      <c r="L928" s="431">
        <v>49.76</v>
      </c>
      <c r="M928" s="431">
        <v>1</v>
      </c>
      <c r="N928" s="432">
        <v>49.76</v>
      </c>
    </row>
    <row r="929" spans="1:14" ht="14.45" customHeight="1" x14ac:dyDescent="0.2">
      <c r="A929" s="426" t="s">
        <v>576</v>
      </c>
      <c r="B929" s="427" t="s">
        <v>577</v>
      </c>
      <c r="C929" s="428" t="s">
        <v>1407</v>
      </c>
      <c r="D929" s="429" t="s">
        <v>1408</v>
      </c>
      <c r="E929" s="430">
        <v>50113001</v>
      </c>
      <c r="F929" s="429" t="s">
        <v>403</v>
      </c>
      <c r="G929" s="428" t="s">
        <v>404</v>
      </c>
      <c r="H929" s="428">
        <v>121731</v>
      </c>
      <c r="I929" s="428">
        <v>21731</v>
      </c>
      <c r="J929" s="428" t="s">
        <v>1227</v>
      </c>
      <c r="K929" s="428" t="s">
        <v>1204</v>
      </c>
      <c r="L929" s="431">
        <v>67.769999999999982</v>
      </c>
      <c r="M929" s="431">
        <v>8</v>
      </c>
      <c r="N929" s="432">
        <v>542.15999999999985</v>
      </c>
    </row>
    <row r="930" spans="1:14" ht="14.45" customHeight="1" x14ac:dyDescent="0.2">
      <c r="A930" s="426" t="s">
        <v>576</v>
      </c>
      <c r="B930" s="427" t="s">
        <v>577</v>
      </c>
      <c r="C930" s="428" t="s">
        <v>1407</v>
      </c>
      <c r="D930" s="429" t="s">
        <v>1408</v>
      </c>
      <c r="E930" s="430">
        <v>50113001</v>
      </c>
      <c r="F930" s="429" t="s">
        <v>403</v>
      </c>
      <c r="G930" s="428" t="s">
        <v>404</v>
      </c>
      <c r="H930" s="428">
        <v>130434</v>
      </c>
      <c r="I930" s="428">
        <v>30434</v>
      </c>
      <c r="J930" s="428" t="s">
        <v>1230</v>
      </c>
      <c r="K930" s="428" t="s">
        <v>1231</v>
      </c>
      <c r="L930" s="431">
        <v>206.87</v>
      </c>
      <c r="M930" s="431">
        <v>4</v>
      </c>
      <c r="N930" s="432">
        <v>827.48</v>
      </c>
    </row>
    <row r="931" spans="1:14" ht="14.45" customHeight="1" x14ac:dyDescent="0.2">
      <c r="A931" s="426" t="s">
        <v>576</v>
      </c>
      <c r="B931" s="427" t="s">
        <v>577</v>
      </c>
      <c r="C931" s="428" t="s">
        <v>1407</v>
      </c>
      <c r="D931" s="429" t="s">
        <v>1408</v>
      </c>
      <c r="E931" s="430">
        <v>50113001</v>
      </c>
      <c r="F931" s="429" t="s">
        <v>403</v>
      </c>
      <c r="G931" s="428" t="s">
        <v>404</v>
      </c>
      <c r="H931" s="428">
        <v>221884</v>
      </c>
      <c r="I931" s="428">
        <v>221884</v>
      </c>
      <c r="J931" s="428" t="s">
        <v>1644</v>
      </c>
      <c r="K931" s="428" t="s">
        <v>1645</v>
      </c>
      <c r="L931" s="431">
        <v>1980</v>
      </c>
      <c r="M931" s="431">
        <v>38</v>
      </c>
      <c r="N931" s="432">
        <v>75240</v>
      </c>
    </row>
    <row r="932" spans="1:14" ht="14.45" customHeight="1" x14ac:dyDescent="0.2">
      <c r="A932" s="426" t="s">
        <v>576</v>
      </c>
      <c r="B932" s="427" t="s">
        <v>577</v>
      </c>
      <c r="C932" s="428" t="s">
        <v>1407</v>
      </c>
      <c r="D932" s="429" t="s">
        <v>1408</v>
      </c>
      <c r="E932" s="430">
        <v>50113001</v>
      </c>
      <c r="F932" s="429" t="s">
        <v>403</v>
      </c>
      <c r="G932" s="428" t="s">
        <v>404</v>
      </c>
      <c r="H932" s="428">
        <v>995315</v>
      </c>
      <c r="I932" s="428">
        <v>132990</v>
      </c>
      <c r="J932" s="428" t="s">
        <v>1236</v>
      </c>
      <c r="K932" s="428" t="s">
        <v>1237</v>
      </c>
      <c r="L932" s="431">
        <v>79.27</v>
      </c>
      <c r="M932" s="431">
        <v>1</v>
      </c>
      <c r="N932" s="432">
        <v>79.27</v>
      </c>
    </row>
    <row r="933" spans="1:14" ht="14.45" customHeight="1" x14ac:dyDescent="0.2">
      <c r="A933" s="426" t="s">
        <v>576</v>
      </c>
      <c r="B933" s="427" t="s">
        <v>577</v>
      </c>
      <c r="C933" s="428" t="s">
        <v>1407</v>
      </c>
      <c r="D933" s="429" t="s">
        <v>1408</v>
      </c>
      <c r="E933" s="430">
        <v>50113001</v>
      </c>
      <c r="F933" s="429" t="s">
        <v>403</v>
      </c>
      <c r="G933" s="428" t="s">
        <v>404</v>
      </c>
      <c r="H933" s="428">
        <v>100643</v>
      </c>
      <c r="I933" s="428">
        <v>643</v>
      </c>
      <c r="J933" s="428" t="s">
        <v>1240</v>
      </c>
      <c r="K933" s="428" t="s">
        <v>1241</v>
      </c>
      <c r="L933" s="431">
        <v>63.383333333333333</v>
      </c>
      <c r="M933" s="431">
        <v>12</v>
      </c>
      <c r="N933" s="432">
        <v>760.6</v>
      </c>
    </row>
    <row r="934" spans="1:14" ht="14.45" customHeight="1" x14ac:dyDescent="0.2">
      <c r="A934" s="426" t="s">
        <v>576</v>
      </c>
      <c r="B934" s="427" t="s">
        <v>577</v>
      </c>
      <c r="C934" s="428" t="s">
        <v>1407</v>
      </c>
      <c r="D934" s="429" t="s">
        <v>1408</v>
      </c>
      <c r="E934" s="430">
        <v>50113001</v>
      </c>
      <c r="F934" s="429" t="s">
        <v>403</v>
      </c>
      <c r="G934" s="428" t="s">
        <v>404</v>
      </c>
      <c r="H934" s="428">
        <v>848455</v>
      </c>
      <c r="I934" s="428">
        <v>199997</v>
      </c>
      <c r="J934" s="428" t="s">
        <v>1646</v>
      </c>
      <c r="K934" s="428" t="s">
        <v>1647</v>
      </c>
      <c r="L934" s="431">
        <v>1125.3399999999992</v>
      </c>
      <c r="M934" s="431">
        <v>1</v>
      </c>
      <c r="N934" s="432">
        <v>1125.3399999999992</v>
      </c>
    </row>
    <row r="935" spans="1:14" ht="14.45" customHeight="1" x14ac:dyDescent="0.2">
      <c r="A935" s="426" t="s">
        <v>576</v>
      </c>
      <c r="B935" s="427" t="s">
        <v>577</v>
      </c>
      <c r="C935" s="428" t="s">
        <v>1407</v>
      </c>
      <c r="D935" s="429" t="s">
        <v>1408</v>
      </c>
      <c r="E935" s="430">
        <v>50113001</v>
      </c>
      <c r="F935" s="429" t="s">
        <v>403</v>
      </c>
      <c r="G935" s="428" t="s">
        <v>450</v>
      </c>
      <c r="H935" s="428">
        <v>105496</v>
      </c>
      <c r="I935" s="428">
        <v>5496</v>
      </c>
      <c r="J935" s="428" t="s">
        <v>1265</v>
      </c>
      <c r="K935" s="428" t="s">
        <v>1648</v>
      </c>
      <c r="L935" s="431">
        <v>75.23571428571428</v>
      </c>
      <c r="M935" s="431">
        <v>7</v>
      </c>
      <c r="N935" s="432">
        <v>526.65</v>
      </c>
    </row>
    <row r="936" spans="1:14" ht="14.45" customHeight="1" x14ac:dyDescent="0.2">
      <c r="A936" s="426" t="s">
        <v>576</v>
      </c>
      <c r="B936" s="427" t="s">
        <v>577</v>
      </c>
      <c r="C936" s="428" t="s">
        <v>1407</v>
      </c>
      <c r="D936" s="429" t="s">
        <v>1408</v>
      </c>
      <c r="E936" s="430">
        <v>50113001</v>
      </c>
      <c r="F936" s="429" t="s">
        <v>403</v>
      </c>
      <c r="G936" s="428" t="s">
        <v>450</v>
      </c>
      <c r="H936" s="428">
        <v>233360</v>
      </c>
      <c r="I936" s="428">
        <v>233360</v>
      </c>
      <c r="J936" s="428" t="s">
        <v>499</v>
      </c>
      <c r="K936" s="428" t="s">
        <v>1269</v>
      </c>
      <c r="L936" s="431">
        <v>23.330625000000001</v>
      </c>
      <c r="M936" s="431">
        <v>16</v>
      </c>
      <c r="N936" s="432">
        <v>373.29</v>
      </c>
    </row>
    <row r="937" spans="1:14" ht="14.45" customHeight="1" x14ac:dyDescent="0.2">
      <c r="A937" s="426" t="s">
        <v>576</v>
      </c>
      <c r="B937" s="427" t="s">
        <v>577</v>
      </c>
      <c r="C937" s="428" t="s">
        <v>1407</v>
      </c>
      <c r="D937" s="429" t="s">
        <v>1408</v>
      </c>
      <c r="E937" s="430">
        <v>50113001</v>
      </c>
      <c r="F937" s="429" t="s">
        <v>403</v>
      </c>
      <c r="G937" s="428" t="s">
        <v>450</v>
      </c>
      <c r="H937" s="428">
        <v>237622</v>
      </c>
      <c r="I937" s="428">
        <v>237622</v>
      </c>
      <c r="J937" s="428" t="s">
        <v>1649</v>
      </c>
      <c r="K937" s="428" t="s">
        <v>1650</v>
      </c>
      <c r="L937" s="431">
        <v>751.98</v>
      </c>
      <c r="M937" s="431">
        <v>1</v>
      </c>
      <c r="N937" s="432">
        <v>751.98</v>
      </c>
    </row>
    <row r="938" spans="1:14" ht="14.45" customHeight="1" x14ac:dyDescent="0.2">
      <c r="A938" s="426" t="s">
        <v>576</v>
      </c>
      <c r="B938" s="427" t="s">
        <v>577</v>
      </c>
      <c r="C938" s="428" t="s">
        <v>1407</v>
      </c>
      <c r="D938" s="429" t="s">
        <v>1408</v>
      </c>
      <c r="E938" s="430">
        <v>50113001</v>
      </c>
      <c r="F938" s="429" t="s">
        <v>403</v>
      </c>
      <c r="G938" s="428" t="s">
        <v>450</v>
      </c>
      <c r="H938" s="428">
        <v>149483</v>
      </c>
      <c r="I938" s="428">
        <v>149483</v>
      </c>
      <c r="J938" s="428" t="s">
        <v>1276</v>
      </c>
      <c r="K938" s="428" t="s">
        <v>1278</v>
      </c>
      <c r="L938" s="431">
        <v>138.94999999999996</v>
      </c>
      <c r="M938" s="431">
        <v>4</v>
      </c>
      <c r="N938" s="432">
        <v>555.79999999999984</v>
      </c>
    </row>
    <row r="939" spans="1:14" ht="14.45" customHeight="1" x14ac:dyDescent="0.2">
      <c r="A939" s="426" t="s">
        <v>576</v>
      </c>
      <c r="B939" s="427" t="s">
        <v>577</v>
      </c>
      <c r="C939" s="428" t="s">
        <v>1407</v>
      </c>
      <c r="D939" s="429" t="s">
        <v>1408</v>
      </c>
      <c r="E939" s="430">
        <v>50113002</v>
      </c>
      <c r="F939" s="429" t="s">
        <v>1651</v>
      </c>
      <c r="G939" s="428" t="s">
        <v>404</v>
      </c>
      <c r="H939" s="428">
        <v>149415</v>
      </c>
      <c r="I939" s="428">
        <v>49415</v>
      </c>
      <c r="J939" s="428" t="s">
        <v>1652</v>
      </c>
      <c r="K939" s="428" t="s">
        <v>1653</v>
      </c>
      <c r="L939" s="431">
        <v>1728.25</v>
      </c>
      <c r="M939" s="431">
        <v>5</v>
      </c>
      <c r="N939" s="432">
        <v>8641.25</v>
      </c>
    </row>
    <row r="940" spans="1:14" ht="14.45" customHeight="1" x14ac:dyDescent="0.2">
      <c r="A940" s="426" t="s">
        <v>576</v>
      </c>
      <c r="B940" s="427" t="s">
        <v>577</v>
      </c>
      <c r="C940" s="428" t="s">
        <v>1407</v>
      </c>
      <c r="D940" s="429" t="s">
        <v>1408</v>
      </c>
      <c r="E940" s="430">
        <v>50113002</v>
      </c>
      <c r="F940" s="429" t="s">
        <v>1651</v>
      </c>
      <c r="G940" s="428" t="s">
        <v>404</v>
      </c>
      <c r="H940" s="428">
        <v>149409</v>
      </c>
      <c r="I940" s="428">
        <v>49409</v>
      </c>
      <c r="J940" s="428" t="s">
        <v>1654</v>
      </c>
      <c r="K940" s="428" t="s">
        <v>1653</v>
      </c>
      <c r="L940" s="431">
        <v>1366.609791666667</v>
      </c>
      <c r="M940" s="431">
        <v>48</v>
      </c>
      <c r="N940" s="432">
        <v>65597.270000000019</v>
      </c>
    </row>
    <row r="941" spans="1:14" ht="14.45" customHeight="1" x14ac:dyDescent="0.2">
      <c r="A941" s="426" t="s">
        <v>576</v>
      </c>
      <c r="B941" s="427" t="s">
        <v>577</v>
      </c>
      <c r="C941" s="428" t="s">
        <v>1407</v>
      </c>
      <c r="D941" s="429" t="s">
        <v>1408</v>
      </c>
      <c r="E941" s="430">
        <v>50113002</v>
      </c>
      <c r="F941" s="429" t="s">
        <v>1651</v>
      </c>
      <c r="G941" s="428" t="s">
        <v>404</v>
      </c>
      <c r="H941" s="428">
        <v>396914</v>
      </c>
      <c r="I941" s="428">
        <v>52301</v>
      </c>
      <c r="J941" s="428" t="s">
        <v>1655</v>
      </c>
      <c r="K941" s="428" t="s">
        <v>1656</v>
      </c>
      <c r="L941" s="431">
        <v>2221.34</v>
      </c>
      <c r="M941" s="431">
        <v>1</v>
      </c>
      <c r="N941" s="432">
        <v>2221.34</v>
      </c>
    </row>
    <row r="942" spans="1:14" ht="14.45" customHeight="1" x14ac:dyDescent="0.2">
      <c r="A942" s="426" t="s">
        <v>576</v>
      </c>
      <c r="B942" s="427" t="s">
        <v>577</v>
      </c>
      <c r="C942" s="428" t="s">
        <v>1407</v>
      </c>
      <c r="D942" s="429" t="s">
        <v>1408</v>
      </c>
      <c r="E942" s="430">
        <v>50113002</v>
      </c>
      <c r="F942" s="429" t="s">
        <v>1651</v>
      </c>
      <c r="G942" s="428" t="s">
        <v>404</v>
      </c>
      <c r="H942" s="428">
        <v>142003</v>
      </c>
      <c r="I942" s="428">
        <v>142003</v>
      </c>
      <c r="J942" s="428" t="s">
        <v>1657</v>
      </c>
      <c r="K942" s="428" t="s">
        <v>1653</v>
      </c>
      <c r="L942" s="431">
        <v>3751</v>
      </c>
      <c r="M942" s="431">
        <v>3</v>
      </c>
      <c r="N942" s="432">
        <v>11253</v>
      </c>
    </row>
    <row r="943" spans="1:14" ht="14.45" customHeight="1" x14ac:dyDescent="0.2">
      <c r="A943" s="426" t="s">
        <v>576</v>
      </c>
      <c r="B943" s="427" t="s">
        <v>577</v>
      </c>
      <c r="C943" s="428" t="s">
        <v>1407</v>
      </c>
      <c r="D943" s="429" t="s">
        <v>1408</v>
      </c>
      <c r="E943" s="430">
        <v>50113002</v>
      </c>
      <c r="F943" s="429" t="s">
        <v>1651</v>
      </c>
      <c r="G943" s="428" t="s">
        <v>404</v>
      </c>
      <c r="H943" s="428">
        <v>58629</v>
      </c>
      <c r="I943" s="428">
        <v>58629</v>
      </c>
      <c r="J943" s="428" t="s">
        <v>1658</v>
      </c>
      <c r="K943" s="428" t="s">
        <v>1653</v>
      </c>
      <c r="L943" s="431">
        <v>3267</v>
      </c>
      <c r="M943" s="431">
        <v>3</v>
      </c>
      <c r="N943" s="432">
        <v>9801</v>
      </c>
    </row>
    <row r="944" spans="1:14" ht="14.45" customHeight="1" x14ac:dyDescent="0.2">
      <c r="A944" s="426" t="s">
        <v>576</v>
      </c>
      <c r="B944" s="427" t="s">
        <v>577</v>
      </c>
      <c r="C944" s="428" t="s">
        <v>1407</v>
      </c>
      <c r="D944" s="429" t="s">
        <v>1408</v>
      </c>
      <c r="E944" s="430">
        <v>50113002</v>
      </c>
      <c r="F944" s="429" t="s">
        <v>1651</v>
      </c>
      <c r="G944" s="428" t="s">
        <v>404</v>
      </c>
      <c r="H944" s="428">
        <v>213103</v>
      </c>
      <c r="I944" s="428">
        <v>213103</v>
      </c>
      <c r="J944" s="428" t="s">
        <v>1659</v>
      </c>
      <c r="K944" s="428" t="s">
        <v>1660</v>
      </c>
      <c r="L944" s="431">
        <v>3625.3699999999994</v>
      </c>
      <c r="M944" s="431">
        <v>50</v>
      </c>
      <c r="N944" s="432">
        <v>181268.49999999997</v>
      </c>
    </row>
    <row r="945" spans="1:14" ht="14.45" customHeight="1" x14ac:dyDescent="0.2">
      <c r="A945" s="426" t="s">
        <v>576</v>
      </c>
      <c r="B945" s="427" t="s">
        <v>577</v>
      </c>
      <c r="C945" s="428" t="s">
        <v>1407</v>
      </c>
      <c r="D945" s="429" t="s">
        <v>1408</v>
      </c>
      <c r="E945" s="430">
        <v>50113002</v>
      </c>
      <c r="F945" s="429" t="s">
        <v>1651</v>
      </c>
      <c r="G945" s="428" t="s">
        <v>404</v>
      </c>
      <c r="H945" s="428">
        <v>394774</v>
      </c>
      <c r="I945" s="428">
        <v>157118</v>
      </c>
      <c r="J945" s="428" t="s">
        <v>1661</v>
      </c>
      <c r="K945" s="428" t="s">
        <v>1662</v>
      </c>
      <c r="L945" s="431">
        <v>3115.1999999999994</v>
      </c>
      <c r="M945" s="431">
        <v>59</v>
      </c>
      <c r="N945" s="432">
        <v>183796.79999999996</v>
      </c>
    </row>
    <row r="946" spans="1:14" ht="14.45" customHeight="1" x14ac:dyDescent="0.2">
      <c r="A946" s="426" t="s">
        <v>576</v>
      </c>
      <c r="B946" s="427" t="s">
        <v>577</v>
      </c>
      <c r="C946" s="428" t="s">
        <v>1407</v>
      </c>
      <c r="D946" s="429" t="s">
        <v>1408</v>
      </c>
      <c r="E946" s="430">
        <v>50113006</v>
      </c>
      <c r="F946" s="429" t="s">
        <v>1279</v>
      </c>
      <c r="G946" s="428" t="s">
        <v>450</v>
      </c>
      <c r="H946" s="428">
        <v>217108</v>
      </c>
      <c r="I946" s="428">
        <v>217108</v>
      </c>
      <c r="J946" s="428" t="s">
        <v>1280</v>
      </c>
      <c r="K946" s="428" t="s">
        <v>1281</v>
      </c>
      <c r="L946" s="431">
        <v>128.47999999999999</v>
      </c>
      <c r="M946" s="431">
        <v>1</v>
      </c>
      <c r="N946" s="432">
        <v>128.47999999999999</v>
      </c>
    </row>
    <row r="947" spans="1:14" ht="14.45" customHeight="1" x14ac:dyDescent="0.2">
      <c r="A947" s="426" t="s">
        <v>576</v>
      </c>
      <c r="B947" s="427" t="s">
        <v>577</v>
      </c>
      <c r="C947" s="428" t="s">
        <v>1407</v>
      </c>
      <c r="D947" s="429" t="s">
        <v>1408</v>
      </c>
      <c r="E947" s="430">
        <v>50113006</v>
      </c>
      <c r="F947" s="429" t="s">
        <v>1279</v>
      </c>
      <c r="G947" s="428" t="s">
        <v>450</v>
      </c>
      <c r="H947" s="428">
        <v>217109</v>
      </c>
      <c r="I947" s="428">
        <v>217109</v>
      </c>
      <c r="J947" s="428" t="s">
        <v>1282</v>
      </c>
      <c r="K947" s="428" t="s">
        <v>1281</v>
      </c>
      <c r="L947" s="431">
        <v>128.47999999999999</v>
      </c>
      <c r="M947" s="431">
        <v>2</v>
      </c>
      <c r="N947" s="432">
        <v>256.95999999999998</v>
      </c>
    </row>
    <row r="948" spans="1:14" ht="14.45" customHeight="1" x14ac:dyDescent="0.2">
      <c r="A948" s="426" t="s">
        <v>576</v>
      </c>
      <c r="B948" s="427" t="s">
        <v>577</v>
      </c>
      <c r="C948" s="428" t="s">
        <v>1407</v>
      </c>
      <c r="D948" s="429" t="s">
        <v>1408</v>
      </c>
      <c r="E948" s="430">
        <v>50113006</v>
      </c>
      <c r="F948" s="429" t="s">
        <v>1279</v>
      </c>
      <c r="G948" s="428" t="s">
        <v>450</v>
      </c>
      <c r="H948" s="428">
        <v>217110</v>
      </c>
      <c r="I948" s="428">
        <v>217110</v>
      </c>
      <c r="J948" s="428" t="s">
        <v>1283</v>
      </c>
      <c r="K948" s="428" t="s">
        <v>1281</v>
      </c>
      <c r="L948" s="431">
        <v>128.47999999999999</v>
      </c>
      <c r="M948" s="431">
        <v>2</v>
      </c>
      <c r="N948" s="432">
        <v>256.95999999999998</v>
      </c>
    </row>
    <row r="949" spans="1:14" ht="14.45" customHeight="1" x14ac:dyDescent="0.2">
      <c r="A949" s="426" t="s">
        <v>576</v>
      </c>
      <c r="B949" s="427" t="s">
        <v>577</v>
      </c>
      <c r="C949" s="428" t="s">
        <v>1407</v>
      </c>
      <c r="D949" s="429" t="s">
        <v>1408</v>
      </c>
      <c r="E949" s="430">
        <v>50113006</v>
      </c>
      <c r="F949" s="429" t="s">
        <v>1279</v>
      </c>
      <c r="G949" s="428" t="s">
        <v>450</v>
      </c>
      <c r="H949" s="428">
        <v>33833</v>
      </c>
      <c r="I949" s="428">
        <v>33833</v>
      </c>
      <c r="J949" s="428" t="s">
        <v>1284</v>
      </c>
      <c r="K949" s="428" t="s">
        <v>1281</v>
      </c>
      <c r="L949" s="431">
        <v>163.81</v>
      </c>
      <c r="M949" s="431">
        <v>1</v>
      </c>
      <c r="N949" s="432">
        <v>163.81</v>
      </c>
    </row>
    <row r="950" spans="1:14" ht="14.45" customHeight="1" x14ac:dyDescent="0.2">
      <c r="A950" s="426" t="s">
        <v>576</v>
      </c>
      <c r="B950" s="427" t="s">
        <v>577</v>
      </c>
      <c r="C950" s="428" t="s">
        <v>1407</v>
      </c>
      <c r="D950" s="429" t="s">
        <v>1408</v>
      </c>
      <c r="E950" s="430">
        <v>50113006</v>
      </c>
      <c r="F950" s="429" t="s">
        <v>1279</v>
      </c>
      <c r="G950" s="428" t="s">
        <v>404</v>
      </c>
      <c r="H950" s="428">
        <v>217087</v>
      </c>
      <c r="I950" s="428">
        <v>217087</v>
      </c>
      <c r="J950" s="428" t="s">
        <v>1663</v>
      </c>
      <c r="K950" s="428" t="s">
        <v>1281</v>
      </c>
      <c r="L950" s="431">
        <v>163.81</v>
      </c>
      <c r="M950" s="431">
        <v>3</v>
      </c>
      <c r="N950" s="432">
        <v>491.43</v>
      </c>
    </row>
    <row r="951" spans="1:14" ht="14.45" customHeight="1" x14ac:dyDescent="0.2">
      <c r="A951" s="426" t="s">
        <v>576</v>
      </c>
      <c r="B951" s="427" t="s">
        <v>577</v>
      </c>
      <c r="C951" s="428" t="s">
        <v>1407</v>
      </c>
      <c r="D951" s="429" t="s">
        <v>1408</v>
      </c>
      <c r="E951" s="430">
        <v>50113006</v>
      </c>
      <c r="F951" s="429" t="s">
        <v>1279</v>
      </c>
      <c r="G951" s="428" t="s">
        <v>404</v>
      </c>
      <c r="H951" s="428">
        <v>217088</v>
      </c>
      <c r="I951" s="428">
        <v>217088</v>
      </c>
      <c r="J951" s="428" t="s">
        <v>1285</v>
      </c>
      <c r="K951" s="428" t="s">
        <v>1281</v>
      </c>
      <c r="L951" s="431">
        <v>163.81</v>
      </c>
      <c r="M951" s="431">
        <v>4</v>
      </c>
      <c r="N951" s="432">
        <v>655.24</v>
      </c>
    </row>
    <row r="952" spans="1:14" ht="14.45" customHeight="1" x14ac:dyDescent="0.2">
      <c r="A952" s="426" t="s">
        <v>576</v>
      </c>
      <c r="B952" s="427" t="s">
        <v>577</v>
      </c>
      <c r="C952" s="428" t="s">
        <v>1407</v>
      </c>
      <c r="D952" s="429" t="s">
        <v>1408</v>
      </c>
      <c r="E952" s="430">
        <v>50113006</v>
      </c>
      <c r="F952" s="429" t="s">
        <v>1279</v>
      </c>
      <c r="G952" s="428" t="s">
        <v>404</v>
      </c>
      <c r="H952" s="428">
        <v>502019</v>
      </c>
      <c r="I952" s="428">
        <v>0</v>
      </c>
      <c r="J952" s="428" t="s">
        <v>1664</v>
      </c>
      <c r="K952" s="428" t="s">
        <v>1665</v>
      </c>
      <c r="L952" s="431">
        <v>2163.98</v>
      </c>
      <c r="M952" s="431">
        <v>6</v>
      </c>
      <c r="N952" s="432">
        <v>12983.88</v>
      </c>
    </row>
    <row r="953" spans="1:14" ht="14.45" customHeight="1" x14ac:dyDescent="0.2">
      <c r="A953" s="426" t="s">
        <v>576</v>
      </c>
      <c r="B953" s="427" t="s">
        <v>577</v>
      </c>
      <c r="C953" s="428" t="s">
        <v>1407</v>
      </c>
      <c r="D953" s="429" t="s">
        <v>1408</v>
      </c>
      <c r="E953" s="430">
        <v>50113006</v>
      </c>
      <c r="F953" s="429" t="s">
        <v>1279</v>
      </c>
      <c r="G953" s="428" t="s">
        <v>450</v>
      </c>
      <c r="H953" s="428">
        <v>33898</v>
      </c>
      <c r="I953" s="428">
        <v>33898</v>
      </c>
      <c r="J953" s="428" t="s">
        <v>1666</v>
      </c>
      <c r="K953" s="428" t="s">
        <v>1287</v>
      </c>
      <c r="L953" s="431">
        <v>138.53999999999996</v>
      </c>
      <c r="M953" s="431">
        <v>9</v>
      </c>
      <c r="N953" s="432">
        <v>1246.8599999999997</v>
      </c>
    </row>
    <row r="954" spans="1:14" ht="14.45" customHeight="1" x14ac:dyDescent="0.2">
      <c r="A954" s="426" t="s">
        <v>576</v>
      </c>
      <c r="B954" s="427" t="s">
        <v>577</v>
      </c>
      <c r="C954" s="428" t="s">
        <v>1407</v>
      </c>
      <c r="D954" s="429" t="s">
        <v>1408</v>
      </c>
      <c r="E954" s="430">
        <v>50113006</v>
      </c>
      <c r="F954" s="429" t="s">
        <v>1279</v>
      </c>
      <c r="G954" s="428" t="s">
        <v>450</v>
      </c>
      <c r="H954" s="428">
        <v>33742</v>
      </c>
      <c r="I954" s="428">
        <v>33742</v>
      </c>
      <c r="J954" s="428" t="s">
        <v>1667</v>
      </c>
      <c r="K954" s="428" t="s">
        <v>1287</v>
      </c>
      <c r="L954" s="431">
        <v>111.81000000000002</v>
      </c>
      <c r="M954" s="431">
        <v>4</v>
      </c>
      <c r="N954" s="432">
        <v>447.24000000000007</v>
      </c>
    </row>
    <row r="955" spans="1:14" ht="14.45" customHeight="1" x14ac:dyDescent="0.2">
      <c r="A955" s="426" t="s">
        <v>576</v>
      </c>
      <c r="B955" s="427" t="s">
        <v>577</v>
      </c>
      <c r="C955" s="428" t="s">
        <v>1407</v>
      </c>
      <c r="D955" s="429" t="s">
        <v>1408</v>
      </c>
      <c r="E955" s="430">
        <v>50113006</v>
      </c>
      <c r="F955" s="429" t="s">
        <v>1279</v>
      </c>
      <c r="G955" s="428" t="s">
        <v>450</v>
      </c>
      <c r="H955" s="428">
        <v>33740</v>
      </c>
      <c r="I955" s="428">
        <v>33740</v>
      </c>
      <c r="J955" s="428" t="s">
        <v>1286</v>
      </c>
      <c r="K955" s="428" t="s">
        <v>1287</v>
      </c>
      <c r="L955" s="431">
        <v>111.81000000000002</v>
      </c>
      <c r="M955" s="431">
        <v>2</v>
      </c>
      <c r="N955" s="432">
        <v>223.62000000000003</v>
      </c>
    </row>
    <row r="956" spans="1:14" ht="14.45" customHeight="1" x14ac:dyDescent="0.2">
      <c r="A956" s="426" t="s">
        <v>576</v>
      </c>
      <c r="B956" s="427" t="s">
        <v>577</v>
      </c>
      <c r="C956" s="428" t="s">
        <v>1407</v>
      </c>
      <c r="D956" s="429" t="s">
        <v>1408</v>
      </c>
      <c r="E956" s="430">
        <v>50113006</v>
      </c>
      <c r="F956" s="429" t="s">
        <v>1279</v>
      </c>
      <c r="G956" s="428" t="s">
        <v>450</v>
      </c>
      <c r="H956" s="428">
        <v>33751</v>
      </c>
      <c r="I956" s="428">
        <v>33751</v>
      </c>
      <c r="J956" s="428" t="s">
        <v>1668</v>
      </c>
      <c r="K956" s="428" t="s">
        <v>1290</v>
      </c>
      <c r="L956" s="431">
        <v>96.549999999999983</v>
      </c>
      <c r="M956" s="431">
        <v>8</v>
      </c>
      <c r="N956" s="432">
        <v>772.39999999999986</v>
      </c>
    </row>
    <row r="957" spans="1:14" ht="14.45" customHeight="1" x14ac:dyDescent="0.2">
      <c r="A957" s="426" t="s">
        <v>576</v>
      </c>
      <c r="B957" s="427" t="s">
        <v>577</v>
      </c>
      <c r="C957" s="428" t="s">
        <v>1407</v>
      </c>
      <c r="D957" s="429" t="s">
        <v>1408</v>
      </c>
      <c r="E957" s="430">
        <v>50113006</v>
      </c>
      <c r="F957" s="429" t="s">
        <v>1279</v>
      </c>
      <c r="G957" s="428" t="s">
        <v>450</v>
      </c>
      <c r="H957" s="428">
        <v>395579</v>
      </c>
      <c r="I957" s="428">
        <v>33752</v>
      </c>
      <c r="J957" s="428" t="s">
        <v>1669</v>
      </c>
      <c r="K957" s="428" t="s">
        <v>1670</v>
      </c>
      <c r="L957" s="431">
        <v>96.55</v>
      </c>
      <c r="M957" s="431">
        <v>2</v>
      </c>
      <c r="N957" s="432">
        <v>193.1</v>
      </c>
    </row>
    <row r="958" spans="1:14" ht="14.45" customHeight="1" x14ac:dyDescent="0.2">
      <c r="A958" s="426" t="s">
        <v>576</v>
      </c>
      <c r="B958" s="427" t="s">
        <v>577</v>
      </c>
      <c r="C958" s="428" t="s">
        <v>1407</v>
      </c>
      <c r="D958" s="429" t="s">
        <v>1408</v>
      </c>
      <c r="E958" s="430">
        <v>50113006</v>
      </c>
      <c r="F958" s="429" t="s">
        <v>1279</v>
      </c>
      <c r="G958" s="428" t="s">
        <v>450</v>
      </c>
      <c r="H958" s="428">
        <v>33750</v>
      </c>
      <c r="I958" s="428">
        <v>33750</v>
      </c>
      <c r="J958" s="428" t="s">
        <v>1671</v>
      </c>
      <c r="K958" s="428" t="s">
        <v>1290</v>
      </c>
      <c r="L958" s="431">
        <v>96.549999999999983</v>
      </c>
      <c r="M958" s="431">
        <v>9</v>
      </c>
      <c r="N958" s="432">
        <v>868.94999999999982</v>
      </c>
    </row>
    <row r="959" spans="1:14" ht="14.45" customHeight="1" x14ac:dyDescent="0.2">
      <c r="A959" s="426" t="s">
        <v>576</v>
      </c>
      <c r="B959" s="427" t="s">
        <v>577</v>
      </c>
      <c r="C959" s="428" t="s">
        <v>1407</v>
      </c>
      <c r="D959" s="429" t="s">
        <v>1408</v>
      </c>
      <c r="E959" s="430">
        <v>50113006</v>
      </c>
      <c r="F959" s="429" t="s">
        <v>1279</v>
      </c>
      <c r="G959" s="428" t="s">
        <v>235</v>
      </c>
      <c r="H959" s="428">
        <v>33859</v>
      </c>
      <c r="I959" s="428">
        <v>33859</v>
      </c>
      <c r="J959" s="428" t="s">
        <v>1672</v>
      </c>
      <c r="K959" s="428" t="s">
        <v>1281</v>
      </c>
      <c r="L959" s="431">
        <v>141.41999999999999</v>
      </c>
      <c r="M959" s="431">
        <v>3</v>
      </c>
      <c r="N959" s="432">
        <v>424.25999999999993</v>
      </c>
    </row>
    <row r="960" spans="1:14" ht="14.45" customHeight="1" x14ac:dyDescent="0.2">
      <c r="A960" s="426" t="s">
        <v>576</v>
      </c>
      <c r="B960" s="427" t="s">
        <v>577</v>
      </c>
      <c r="C960" s="428" t="s">
        <v>1407</v>
      </c>
      <c r="D960" s="429" t="s">
        <v>1408</v>
      </c>
      <c r="E960" s="430">
        <v>50113006</v>
      </c>
      <c r="F960" s="429" t="s">
        <v>1279</v>
      </c>
      <c r="G960" s="428" t="s">
        <v>450</v>
      </c>
      <c r="H960" s="428">
        <v>217490</v>
      </c>
      <c r="I960" s="428">
        <v>217490</v>
      </c>
      <c r="J960" s="428" t="s">
        <v>1672</v>
      </c>
      <c r="K960" s="428" t="s">
        <v>1281</v>
      </c>
      <c r="L960" s="431">
        <v>144.39777777777783</v>
      </c>
      <c r="M960" s="431">
        <v>9</v>
      </c>
      <c r="N960" s="432">
        <v>1299.5800000000004</v>
      </c>
    </row>
    <row r="961" spans="1:14" ht="14.45" customHeight="1" x14ac:dyDescent="0.2">
      <c r="A961" s="426" t="s">
        <v>576</v>
      </c>
      <c r="B961" s="427" t="s">
        <v>577</v>
      </c>
      <c r="C961" s="428" t="s">
        <v>1407</v>
      </c>
      <c r="D961" s="429" t="s">
        <v>1408</v>
      </c>
      <c r="E961" s="430">
        <v>50113006</v>
      </c>
      <c r="F961" s="429" t="s">
        <v>1279</v>
      </c>
      <c r="G961" s="428" t="s">
        <v>235</v>
      </c>
      <c r="H961" s="428">
        <v>33858</v>
      </c>
      <c r="I961" s="428">
        <v>33858</v>
      </c>
      <c r="J961" s="428" t="s">
        <v>1673</v>
      </c>
      <c r="K961" s="428" t="s">
        <v>1281</v>
      </c>
      <c r="L961" s="431">
        <v>141.42000000000002</v>
      </c>
      <c r="M961" s="431">
        <v>2</v>
      </c>
      <c r="N961" s="432">
        <v>282.84000000000003</v>
      </c>
    </row>
    <row r="962" spans="1:14" ht="14.45" customHeight="1" x14ac:dyDescent="0.2">
      <c r="A962" s="426" t="s">
        <v>576</v>
      </c>
      <c r="B962" s="427" t="s">
        <v>577</v>
      </c>
      <c r="C962" s="428" t="s">
        <v>1407</v>
      </c>
      <c r="D962" s="429" t="s">
        <v>1408</v>
      </c>
      <c r="E962" s="430">
        <v>50113006</v>
      </c>
      <c r="F962" s="429" t="s">
        <v>1279</v>
      </c>
      <c r="G962" s="428" t="s">
        <v>450</v>
      </c>
      <c r="H962" s="428">
        <v>217491</v>
      </c>
      <c r="I962" s="428">
        <v>217491</v>
      </c>
      <c r="J962" s="428" t="s">
        <v>1673</v>
      </c>
      <c r="K962" s="428" t="s">
        <v>1281</v>
      </c>
      <c r="L962" s="431">
        <v>131.56444323181793</v>
      </c>
      <c r="M962" s="431">
        <v>9</v>
      </c>
      <c r="N962" s="432">
        <v>1184.0799890863614</v>
      </c>
    </row>
    <row r="963" spans="1:14" ht="14.45" customHeight="1" x14ac:dyDescent="0.2">
      <c r="A963" s="426" t="s">
        <v>576</v>
      </c>
      <c r="B963" s="427" t="s">
        <v>577</v>
      </c>
      <c r="C963" s="428" t="s">
        <v>1407</v>
      </c>
      <c r="D963" s="429" t="s">
        <v>1408</v>
      </c>
      <c r="E963" s="430">
        <v>50113006</v>
      </c>
      <c r="F963" s="429" t="s">
        <v>1279</v>
      </c>
      <c r="G963" s="428" t="s">
        <v>450</v>
      </c>
      <c r="H963" s="428">
        <v>33850</v>
      </c>
      <c r="I963" s="428">
        <v>33850</v>
      </c>
      <c r="J963" s="428" t="s">
        <v>1674</v>
      </c>
      <c r="K963" s="428" t="s">
        <v>1281</v>
      </c>
      <c r="L963" s="431">
        <v>107.71000000000001</v>
      </c>
      <c r="M963" s="431">
        <v>19</v>
      </c>
      <c r="N963" s="432">
        <v>2046.4900000000002</v>
      </c>
    </row>
    <row r="964" spans="1:14" ht="14.45" customHeight="1" x14ac:dyDescent="0.2">
      <c r="A964" s="426" t="s">
        <v>576</v>
      </c>
      <c r="B964" s="427" t="s">
        <v>577</v>
      </c>
      <c r="C964" s="428" t="s">
        <v>1407</v>
      </c>
      <c r="D964" s="429" t="s">
        <v>1408</v>
      </c>
      <c r="E964" s="430">
        <v>50113006</v>
      </c>
      <c r="F964" s="429" t="s">
        <v>1279</v>
      </c>
      <c r="G964" s="428" t="s">
        <v>450</v>
      </c>
      <c r="H964" s="428">
        <v>33852</v>
      </c>
      <c r="I964" s="428">
        <v>33852</v>
      </c>
      <c r="J964" s="428" t="s">
        <v>1675</v>
      </c>
      <c r="K964" s="428" t="s">
        <v>1281</v>
      </c>
      <c r="L964" s="431">
        <v>107.70999999999998</v>
      </c>
      <c r="M964" s="431">
        <v>2</v>
      </c>
      <c r="N964" s="432">
        <v>215.41999999999996</v>
      </c>
    </row>
    <row r="965" spans="1:14" ht="14.45" customHeight="1" x14ac:dyDescent="0.2">
      <c r="A965" s="426" t="s">
        <v>576</v>
      </c>
      <c r="B965" s="427" t="s">
        <v>577</v>
      </c>
      <c r="C965" s="428" t="s">
        <v>1407</v>
      </c>
      <c r="D965" s="429" t="s">
        <v>1408</v>
      </c>
      <c r="E965" s="430">
        <v>50113006</v>
      </c>
      <c r="F965" s="429" t="s">
        <v>1279</v>
      </c>
      <c r="G965" s="428" t="s">
        <v>450</v>
      </c>
      <c r="H965" s="428">
        <v>33851</v>
      </c>
      <c r="I965" s="428">
        <v>33851</v>
      </c>
      <c r="J965" s="428" t="s">
        <v>1676</v>
      </c>
      <c r="K965" s="428" t="s">
        <v>1281</v>
      </c>
      <c r="L965" s="431">
        <v>107.71000000000001</v>
      </c>
      <c r="M965" s="431">
        <v>9</v>
      </c>
      <c r="N965" s="432">
        <v>969.3900000000001</v>
      </c>
    </row>
    <row r="966" spans="1:14" ht="14.45" customHeight="1" x14ac:dyDescent="0.2">
      <c r="A966" s="426" t="s">
        <v>576</v>
      </c>
      <c r="B966" s="427" t="s">
        <v>577</v>
      </c>
      <c r="C966" s="428" t="s">
        <v>1407</v>
      </c>
      <c r="D966" s="429" t="s">
        <v>1408</v>
      </c>
      <c r="E966" s="430">
        <v>50113006</v>
      </c>
      <c r="F966" s="429" t="s">
        <v>1279</v>
      </c>
      <c r="G966" s="428" t="s">
        <v>404</v>
      </c>
      <c r="H966" s="428">
        <v>217462</v>
      </c>
      <c r="I966" s="428">
        <v>217462</v>
      </c>
      <c r="J966" s="428" t="s">
        <v>1677</v>
      </c>
      <c r="K966" s="428" t="s">
        <v>1678</v>
      </c>
      <c r="L966" s="431">
        <v>2621.143333333333</v>
      </c>
      <c r="M966" s="431">
        <v>12</v>
      </c>
      <c r="N966" s="432">
        <v>31453.719999999998</v>
      </c>
    </row>
    <row r="967" spans="1:14" ht="14.45" customHeight="1" x14ac:dyDescent="0.2">
      <c r="A967" s="426" t="s">
        <v>576</v>
      </c>
      <c r="B967" s="427" t="s">
        <v>577</v>
      </c>
      <c r="C967" s="428" t="s">
        <v>1407</v>
      </c>
      <c r="D967" s="429" t="s">
        <v>1408</v>
      </c>
      <c r="E967" s="430">
        <v>50113006</v>
      </c>
      <c r="F967" s="429" t="s">
        <v>1279</v>
      </c>
      <c r="G967" s="428" t="s">
        <v>450</v>
      </c>
      <c r="H967" s="428">
        <v>848207</v>
      </c>
      <c r="I967" s="428">
        <v>33422</v>
      </c>
      <c r="J967" s="428" t="s">
        <v>1679</v>
      </c>
      <c r="K967" s="428" t="s">
        <v>1680</v>
      </c>
      <c r="L967" s="431">
        <v>129.18460606060606</v>
      </c>
      <c r="M967" s="431">
        <v>165</v>
      </c>
      <c r="N967" s="432">
        <v>21315.46</v>
      </c>
    </row>
    <row r="968" spans="1:14" ht="14.45" customHeight="1" x14ac:dyDescent="0.2">
      <c r="A968" s="426" t="s">
        <v>576</v>
      </c>
      <c r="B968" s="427" t="s">
        <v>577</v>
      </c>
      <c r="C968" s="428" t="s">
        <v>1407</v>
      </c>
      <c r="D968" s="429" t="s">
        <v>1408</v>
      </c>
      <c r="E968" s="430">
        <v>50113006</v>
      </c>
      <c r="F968" s="429" t="s">
        <v>1279</v>
      </c>
      <c r="G968" s="428" t="s">
        <v>450</v>
      </c>
      <c r="H968" s="428">
        <v>133146</v>
      </c>
      <c r="I968" s="428">
        <v>33530</v>
      </c>
      <c r="J968" s="428" t="s">
        <v>1681</v>
      </c>
      <c r="K968" s="428" t="s">
        <v>1682</v>
      </c>
      <c r="L968" s="431">
        <v>157.36999999999998</v>
      </c>
      <c r="M968" s="431">
        <v>29</v>
      </c>
      <c r="N968" s="432">
        <v>4563.7299999999996</v>
      </c>
    </row>
    <row r="969" spans="1:14" ht="14.45" customHeight="1" x14ac:dyDescent="0.2">
      <c r="A969" s="426" t="s">
        <v>576</v>
      </c>
      <c r="B969" s="427" t="s">
        <v>577</v>
      </c>
      <c r="C969" s="428" t="s">
        <v>1407</v>
      </c>
      <c r="D969" s="429" t="s">
        <v>1408</v>
      </c>
      <c r="E969" s="430">
        <v>50113006</v>
      </c>
      <c r="F969" s="429" t="s">
        <v>1279</v>
      </c>
      <c r="G969" s="428" t="s">
        <v>404</v>
      </c>
      <c r="H969" s="428">
        <v>995292</v>
      </c>
      <c r="I969" s="428">
        <v>0</v>
      </c>
      <c r="J969" s="428" t="s">
        <v>1683</v>
      </c>
      <c r="K969" s="428" t="s">
        <v>235</v>
      </c>
      <c r="L969" s="431">
        <v>156.87470588235291</v>
      </c>
      <c r="M969" s="431">
        <v>170</v>
      </c>
      <c r="N969" s="432">
        <v>26668.699999999997</v>
      </c>
    </row>
    <row r="970" spans="1:14" ht="14.45" customHeight="1" x14ac:dyDescent="0.2">
      <c r="A970" s="426" t="s">
        <v>576</v>
      </c>
      <c r="B970" s="427" t="s">
        <v>577</v>
      </c>
      <c r="C970" s="428" t="s">
        <v>1407</v>
      </c>
      <c r="D970" s="429" t="s">
        <v>1408</v>
      </c>
      <c r="E970" s="430">
        <v>50113006</v>
      </c>
      <c r="F970" s="429" t="s">
        <v>1279</v>
      </c>
      <c r="G970" s="428" t="s">
        <v>404</v>
      </c>
      <c r="H970" s="428">
        <v>841761</v>
      </c>
      <c r="I970" s="428">
        <v>0</v>
      </c>
      <c r="J970" s="428" t="s">
        <v>1293</v>
      </c>
      <c r="K970" s="428" t="s">
        <v>235</v>
      </c>
      <c r="L970" s="431">
        <v>134.80875000000003</v>
      </c>
      <c r="M970" s="431">
        <v>8</v>
      </c>
      <c r="N970" s="432">
        <v>1078.4700000000003</v>
      </c>
    </row>
    <row r="971" spans="1:14" ht="14.45" customHeight="1" x14ac:dyDescent="0.2">
      <c r="A971" s="426" t="s">
        <v>576</v>
      </c>
      <c r="B971" s="427" t="s">
        <v>577</v>
      </c>
      <c r="C971" s="428" t="s">
        <v>1407</v>
      </c>
      <c r="D971" s="429" t="s">
        <v>1408</v>
      </c>
      <c r="E971" s="430">
        <v>50113006</v>
      </c>
      <c r="F971" s="429" t="s">
        <v>1279</v>
      </c>
      <c r="G971" s="428" t="s">
        <v>450</v>
      </c>
      <c r="H971" s="428">
        <v>133220</v>
      </c>
      <c r="I971" s="428">
        <v>33220</v>
      </c>
      <c r="J971" s="428" t="s">
        <v>1294</v>
      </c>
      <c r="K971" s="428" t="s">
        <v>1295</v>
      </c>
      <c r="L971" s="431">
        <v>194.86000000000007</v>
      </c>
      <c r="M971" s="431">
        <v>1</v>
      </c>
      <c r="N971" s="432">
        <v>194.86000000000007</v>
      </c>
    </row>
    <row r="972" spans="1:14" ht="14.45" customHeight="1" x14ac:dyDescent="0.2">
      <c r="A972" s="426" t="s">
        <v>576</v>
      </c>
      <c r="B972" s="427" t="s">
        <v>577</v>
      </c>
      <c r="C972" s="428" t="s">
        <v>1407</v>
      </c>
      <c r="D972" s="429" t="s">
        <v>1408</v>
      </c>
      <c r="E972" s="430">
        <v>50113008</v>
      </c>
      <c r="F972" s="429" t="s">
        <v>1296</v>
      </c>
      <c r="G972" s="428"/>
      <c r="H972" s="428"/>
      <c r="I972" s="428">
        <v>230459</v>
      </c>
      <c r="J972" s="428" t="s">
        <v>1684</v>
      </c>
      <c r="K972" s="428" t="s">
        <v>1685</v>
      </c>
      <c r="L972" s="431">
        <v>2099.02001953125</v>
      </c>
      <c r="M972" s="431">
        <v>1</v>
      </c>
      <c r="N972" s="432">
        <v>2099.02001953125</v>
      </c>
    </row>
    <row r="973" spans="1:14" ht="14.45" customHeight="1" x14ac:dyDescent="0.2">
      <c r="A973" s="426" t="s">
        <v>576</v>
      </c>
      <c r="B973" s="427" t="s">
        <v>577</v>
      </c>
      <c r="C973" s="428" t="s">
        <v>1407</v>
      </c>
      <c r="D973" s="429" t="s">
        <v>1408</v>
      </c>
      <c r="E973" s="430">
        <v>50113008</v>
      </c>
      <c r="F973" s="429" t="s">
        <v>1296</v>
      </c>
      <c r="G973" s="428"/>
      <c r="H973" s="428"/>
      <c r="I973" s="428">
        <v>230458</v>
      </c>
      <c r="J973" s="428" t="s">
        <v>1684</v>
      </c>
      <c r="K973" s="428" t="s">
        <v>1686</v>
      </c>
      <c r="L973" s="431">
        <v>1049.510009765625</v>
      </c>
      <c r="M973" s="431">
        <v>141</v>
      </c>
      <c r="N973" s="432">
        <v>147980.91137695313</v>
      </c>
    </row>
    <row r="974" spans="1:14" ht="14.45" customHeight="1" x14ac:dyDescent="0.2">
      <c r="A974" s="426" t="s">
        <v>576</v>
      </c>
      <c r="B974" s="427" t="s">
        <v>577</v>
      </c>
      <c r="C974" s="428" t="s">
        <v>1407</v>
      </c>
      <c r="D974" s="429" t="s">
        <v>1408</v>
      </c>
      <c r="E974" s="430">
        <v>50113008</v>
      </c>
      <c r="F974" s="429" t="s">
        <v>1296</v>
      </c>
      <c r="G974" s="428"/>
      <c r="H974" s="428"/>
      <c r="I974" s="428">
        <v>29980</v>
      </c>
      <c r="J974" s="428" t="s">
        <v>1687</v>
      </c>
      <c r="K974" s="428" t="s">
        <v>1688</v>
      </c>
      <c r="L974" s="431">
        <v>11517</v>
      </c>
      <c r="M974" s="431">
        <v>2</v>
      </c>
      <c r="N974" s="432">
        <v>23034</v>
      </c>
    </row>
    <row r="975" spans="1:14" ht="14.45" customHeight="1" x14ac:dyDescent="0.2">
      <c r="A975" s="426" t="s">
        <v>576</v>
      </c>
      <c r="B975" s="427" t="s">
        <v>577</v>
      </c>
      <c r="C975" s="428" t="s">
        <v>1407</v>
      </c>
      <c r="D975" s="429" t="s">
        <v>1408</v>
      </c>
      <c r="E975" s="430">
        <v>50113008</v>
      </c>
      <c r="F975" s="429" t="s">
        <v>1296</v>
      </c>
      <c r="G975" s="428"/>
      <c r="H975" s="428"/>
      <c r="I975" s="428">
        <v>62465</v>
      </c>
      <c r="J975" s="428" t="s">
        <v>1297</v>
      </c>
      <c r="K975" s="428" t="s">
        <v>1689</v>
      </c>
      <c r="L975" s="431">
        <v>17457.349609375</v>
      </c>
      <c r="M975" s="431">
        <v>1</v>
      </c>
      <c r="N975" s="432">
        <v>17457.349609375</v>
      </c>
    </row>
    <row r="976" spans="1:14" ht="14.45" customHeight="1" x14ac:dyDescent="0.2">
      <c r="A976" s="426" t="s">
        <v>576</v>
      </c>
      <c r="B976" s="427" t="s">
        <v>577</v>
      </c>
      <c r="C976" s="428" t="s">
        <v>1407</v>
      </c>
      <c r="D976" s="429" t="s">
        <v>1408</v>
      </c>
      <c r="E976" s="430">
        <v>50113008</v>
      </c>
      <c r="F976" s="429" t="s">
        <v>1296</v>
      </c>
      <c r="G976" s="428"/>
      <c r="H976" s="428"/>
      <c r="I976" s="428">
        <v>62464</v>
      </c>
      <c r="J976" s="428" t="s">
        <v>1297</v>
      </c>
      <c r="K976" s="428" t="s">
        <v>1298</v>
      </c>
      <c r="L976" s="431">
        <v>9158.2696461397063</v>
      </c>
      <c r="M976" s="431">
        <v>85</v>
      </c>
      <c r="N976" s="432">
        <v>778452.919921875</v>
      </c>
    </row>
    <row r="977" spans="1:14" ht="14.45" customHeight="1" x14ac:dyDescent="0.2">
      <c r="A977" s="426" t="s">
        <v>576</v>
      </c>
      <c r="B977" s="427" t="s">
        <v>577</v>
      </c>
      <c r="C977" s="428" t="s">
        <v>1407</v>
      </c>
      <c r="D977" s="429" t="s">
        <v>1408</v>
      </c>
      <c r="E977" s="430">
        <v>50113008</v>
      </c>
      <c r="F977" s="429" t="s">
        <v>1296</v>
      </c>
      <c r="G977" s="428"/>
      <c r="H977" s="428"/>
      <c r="I977" s="428">
        <v>230686</v>
      </c>
      <c r="J977" s="428" t="s">
        <v>1690</v>
      </c>
      <c r="K977" s="428" t="s">
        <v>1691</v>
      </c>
      <c r="L977" s="431">
        <v>8608.5403821790533</v>
      </c>
      <c r="M977" s="431">
        <v>37</v>
      </c>
      <c r="N977" s="432">
        <v>318515.994140625</v>
      </c>
    </row>
    <row r="978" spans="1:14" ht="14.45" customHeight="1" x14ac:dyDescent="0.2">
      <c r="A978" s="426" t="s">
        <v>576</v>
      </c>
      <c r="B978" s="427" t="s">
        <v>577</v>
      </c>
      <c r="C978" s="428" t="s">
        <v>1407</v>
      </c>
      <c r="D978" s="429" t="s">
        <v>1408</v>
      </c>
      <c r="E978" s="430">
        <v>50113008</v>
      </c>
      <c r="F978" s="429" t="s">
        <v>1296</v>
      </c>
      <c r="G978" s="428"/>
      <c r="H978" s="428"/>
      <c r="I978" s="428">
        <v>230687</v>
      </c>
      <c r="J978" s="428" t="s">
        <v>1690</v>
      </c>
      <c r="K978" s="428" t="s">
        <v>1692</v>
      </c>
      <c r="L978" s="431">
        <v>4305.3999197823659</v>
      </c>
      <c r="M978" s="431">
        <v>56</v>
      </c>
      <c r="N978" s="432">
        <v>241102.3955078125</v>
      </c>
    </row>
    <row r="979" spans="1:14" ht="14.45" customHeight="1" x14ac:dyDescent="0.2">
      <c r="A979" s="426" t="s">
        <v>576</v>
      </c>
      <c r="B979" s="427" t="s">
        <v>577</v>
      </c>
      <c r="C979" s="428" t="s">
        <v>1407</v>
      </c>
      <c r="D979" s="429" t="s">
        <v>1408</v>
      </c>
      <c r="E979" s="430">
        <v>50113011</v>
      </c>
      <c r="F979" s="429" t="s">
        <v>501</v>
      </c>
      <c r="G979" s="428"/>
      <c r="H979" s="428"/>
      <c r="I979" s="428">
        <v>158151</v>
      </c>
      <c r="J979" s="428" t="s">
        <v>502</v>
      </c>
      <c r="K979" s="428" t="s">
        <v>503</v>
      </c>
      <c r="L979" s="431">
        <v>456.5</v>
      </c>
      <c r="M979" s="431">
        <v>3</v>
      </c>
      <c r="N979" s="432">
        <v>1369.5</v>
      </c>
    </row>
    <row r="980" spans="1:14" ht="14.45" customHeight="1" x14ac:dyDescent="0.2">
      <c r="A980" s="426" t="s">
        <v>576</v>
      </c>
      <c r="B980" s="427" t="s">
        <v>577</v>
      </c>
      <c r="C980" s="428" t="s">
        <v>1407</v>
      </c>
      <c r="D980" s="429" t="s">
        <v>1408</v>
      </c>
      <c r="E980" s="430">
        <v>50113011</v>
      </c>
      <c r="F980" s="429" t="s">
        <v>501</v>
      </c>
      <c r="G980" s="428"/>
      <c r="H980" s="428"/>
      <c r="I980" s="428">
        <v>158152</v>
      </c>
      <c r="J980" s="428" t="s">
        <v>502</v>
      </c>
      <c r="K980" s="428" t="s">
        <v>1693</v>
      </c>
      <c r="L980" s="431">
        <v>912.99000389259174</v>
      </c>
      <c r="M980" s="431">
        <v>286</v>
      </c>
      <c r="N980" s="432">
        <v>261115.14111328125</v>
      </c>
    </row>
    <row r="981" spans="1:14" ht="14.45" customHeight="1" x14ac:dyDescent="0.2">
      <c r="A981" s="426" t="s">
        <v>576</v>
      </c>
      <c r="B981" s="427" t="s">
        <v>577</v>
      </c>
      <c r="C981" s="428" t="s">
        <v>1407</v>
      </c>
      <c r="D981" s="429" t="s">
        <v>1408</v>
      </c>
      <c r="E981" s="430">
        <v>50113012</v>
      </c>
      <c r="F981" s="429" t="s">
        <v>1694</v>
      </c>
      <c r="G981" s="428" t="s">
        <v>404</v>
      </c>
      <c r="H981" s="428">
        <v>193650</v>
      </c>
      <c r="I981" s="428">
        <v>93650</v>
      </c>
      <c r="J981" s="428" t="s">
        <v>1695</v>
      </c>
      <c r="K981" s="428" t="s">
        <v>1696</v>
      </c>
      <c r="L981" s="431">
        <v>9848.16</v>
      </c>
      <c r="M981" s="431">
        <v>1</v>
      </c>
      <c r="N981" s="432">
        <v>9848.16</v>
      </c>
    </row>
    <row r="982" spans="1:14" ht="14.45" customHeight="1" x14ac:dyDescent="0.2">
      <c r="A982" s="426" t="s">
        <v>576</v>
      </c>
      <c r="B982" s="427" t="s">
        <v>577</v>
      </c>
      <c r="C982" s="428" t="s">
        <v>1407</v>
      </c>
      <c r="D982" s="429" t="s">
        <v>1408</v>
      </c>
      <c r="E982" s="430">
        <v>50113013</v>
      </c>
      <c r="F982" s="429" t="s">
        <v>445</v>
      </c>
      <c r="G982" s="428" t="s">
        <v>235</v>
      </c>
      <c r="H982" s="428">
        <v>243369</v>
      </c>
      <c r="I982" s="428">
        <v>243369</v>
      </c>
      <c r="J982" s="428" t="s">
        <v>448</v>
      </c>
      <c r="K982" s="428" t="s">
        <v>449</v>
      </c>
      <c r="L982" s="431">
        <v>544.39</v>
      </c>
      <c r="M982" s="431">
        <v>9</v>
      </c>
      <c r="N982" s="432">
        <v>4899.51</v>
      </c>
    </row>
    <row r="983" spans="1:14" ht="14.45" customHeight="1" x14ac:dyDescent="0.2">
      <c r="A983" s="426" t="s">
        <v>576</v>
      </c>
      <c r="B983" s="427" t="s">
        <v>577</v>
      </c>
      <c r="C983" s="428" t="s">
        <v>1407</v>
      </c>
      <c r="D983" s="429" t="s">
        <v>1408</v>
      </c>
      <c r="E983" s="430">
        <v>50113013</v>
      </c>
      <c r="F983" s="429" t="s">
        <v>445</v>
      </c>
      <c r="G983" s="428" t="s">
        <v>404</v>
      </c>
      <c r="H983" s="428">
        <v>172972</v>
      </c>
      <c r="I983" s="428">
        <v>72972</v>
      </c>
      <c r="J983" s="428" t="s">
        <v>1303</v>
      </c>
      <c r="K983" s="428" t="s">
        <v>1304</v>
      </c>
      <c r="L983" s="431">
        <v>204.86949494949496</v>
      </c>
      <c r="M983" s="431">
        <v>19.799999999999997</v>
      </c>
      <c r="N983" s="432">
        <v>4056.4159999999997</v>
      </c>
    </row>
    <row r="984" spans="1:14" ht="14.45" customHeight="1" x14ac:dyDescent="0.2">
      <c r="A984" s="426" t="s">
        <v>576</v>
      </c>
      <c r="B984" s="427" t="s">
        <v>577</v>
      </c>
      <c r="C984" s="428" t="s">
        <v>1407</v>
      </c>
      <c r="D984" s="429" t="s">
        <v>1408</v>
      </c>
      <c r="E984" s="430">
        <v>50113013</v>
      </c>
      <c r="F984" s="429" t="s">
        <v>445</v>
      </c>
      <c r="G984" s="428" t="s">
        <v>404</v>
      </c>
      <c r="H984" s="428">
        <v>201958</v>
      </c>
      <c r="I984" s="428">
        <v>201958</v>
      </c>
      <c r="J984" s="428" t="s">
        <v>1309</v>
      </c>
      <c r="K984" s="428" t="s">
        <v>1310</v>
      </c>
      <c r="L984" s="431">
        <v>238.25000000000003</v>
      </c>
      <c r="M984" s="431">
        <v>12</v>
      </c>
      <c r="N984" s="432">
        <v>2859.0000000000005</v>
      </c>
    </row>
    <row r="985" spans="1:14" ht="14.45" customHeight="1" x14ac:dyDescent="0.2">
      <c r="A985" s="426" t="s">
        <v>576</v>
      </c>
      <c r="B985" s="427" t="s">
        <v>577</v>
      </c>
      <c r="C985" s="428" t="s">
        <v>1407</v>
      </c>
      <c r="D985" s="429" t="s">
        <v>1408</v>
      </c>
      <c r="E985" s="430">
        <v>50113013</v>
      </c>
      <c r="F985" s="429" t="s">
        <v>445</v>
      </c>
      <c r="G985" s="428" t="s">
        <v>450</v>
      </c>
      <c r="H985" s="428">
        <v>136083</v>
      </c>
      <c r="I985" s="428">
        <v>136083</v>
      </c>
      <c r="J985" s="428" t="s">
        <v>451</v>
      </c>
      <c r="K985" s="428" t="s">
        <v>452</v>
      </c>
      <c r="L985" s="431">
        <v>437.29665621138423</v>
      </c>
      <c r="M985" s="431">
        <v>62.200000000000067</v>
      </c>
      <c r="N985" s="432">
        <v>27199.85201634813</v>
      </c>
    </row>
    <row r="986" spans="1:14" ht="14.45" customHeight="1" x14ac:dyDescent="0.2">
      <c r="A986" s="426" t="s">
        <v>576</v>
      </c>
      <c r="B986" s="427" t="s">
        <v>577</v>
      </c>
      <c r="C986" s="428" t="s">
        <v>1407</v>
      </c>
      <c r="D986" s="429" t="s">
        <v>1408</v>
      </c>
      <c r="E986" s="430">
        <v>50113013</v>
      </c>
      <c r="F986" s="429" t="s">
        <v>445</v>
      </c>
      <c r="G986" s="428" t="s">
        <v>404</v>
      </c>
      <c r="H986" s="428">
        <v>498791</v>
      </c>
      <c r="I986" s="428">
        <v>9999999</v>
      </c>
      <c r="J986" s="428" t="s">
        <v>1311</v>
      </c>
      <c r="K986" s="428" t="s">
        <v>1312</v>
      </c>
      <c r="L986" s="431">
        <v>1316.8700000000003</v>
      </c>
      <c r="M986" s="431">
        <v>9.7000000000000046</v>
      </c>
      <c r="N986" s="432">
        <v>12773.63900000001</v>
      </c>
    </row>
    <row r="987" spans="1:14" ht="14.45" customHeight="1" x14ac:dyDescent="0.2">
      <c r="A987" s="426" t="s">
        <v>576</v>
      </c>
      <c r="B987" s="427" t="s">
        <v>577</v>
      </c>
      <c r="C987" s="428" t="s">
        <v>1407</v>
      </c>
      <c r="D987" s="429" t="s">
        <v>1408</v>
      </c>
      <c r="E987" s="430">
        <v>50113013</v>
      </c>
      <c r="F987" s="429" t="s">
        <v>445</v>
      </c>
      <c r="G987" s="428" t="s">
        <v>450</v>
      </c>
      <c r="H987" s="428">
        <v>164831</v>
      </c>
      <c r="I987" s="428">
        <v>64831</v>
      </c>
      <c r="J987" s="428" t="s">
        <v>1313</v>
      </c>
      <c r="K987" s="428" t="s">
        <v>1314</v>
      </c>
      <c r="L987" s="431">
        <v>196.02</v>
      </c>
      <c r="M987" s="431">
        <v>1.2</v>
      </c>
      <c r="N987" s="432">
        <v>235.22399999999999</v>
      </c>
    </row>
    <row r="988" spans="1:14" ht="14.45" customHeight="1" x14ac:dyDescent="0.2">
      <c r="A988" s="426" t="s">
        <v>576</v>
      </c>
      <c r="B988" s="427" t="s">
        <v>577</v>
      </c>
      <c r="C988" s="428" t="s">
        <v>1407</v>
      </c>
      <c r="D988" s="429" t="s">
        <v>1408</v>
      </c>
      <c r="E988" s="430">
        <v>50113013</v>
      </c>
      <c r="F988" s="429" t="s">
        <v>445</v>
      </c>
      <c r="G988" s="428" t="s">
        <v>450</v>
      </c>
      <c r="H988" s="428">
        <v>164835</v>
      </c>
      <c r="I988" s="428">
        <v>64835</v>
      </c>
      <c r="J988" s="428" t="s">
        <v>1697</v>
      </c>
      <c r="K988" s="428" t="s">
        <v>1698</v>
      </c>
      <c r="L988" s="431">
        <v>140.03</v>
      </c>
      <c r="M988" s="431">
        <v>1.2</v>
      </c>
      <c r="N988" s="432">
        <v>168.036</v>
      </c>
    </row>
    <row r="989" spans="1:14" ht="14.45" customHeight="1" x14ac:dyDescent="0.2">
      <c r="A989" s="426" t="s">
        <v>576</v>
      </c>
      <c r="B989" s="427" t="s">
        <v>577</v>
      </c>
      <c r="C989" s="428" t="s">
        <v>1407</v>
      </c>
      <c r="D989" s="429" t="s">
        <v>1408</v>
      </c>
      <c r="E989" s="430">
        <v>50113013</v>
      </c>
      <c r="F989" s="429" t="s">
        <v>445</v>
      </c>
      <c r="G989" s="428" t="s">
        <v>404</v>
      </c>
      <c r="H989" s="428">
        <v>183926</v>
      </c>
      <c r="I989" s="428">
        <v>183926</v>
      </c>
      <c r="J989" s="428" t="s">
        <v>1315</v>
      </c>
      <c r="K989" s="428" t="s">
        <v>1316</v>
      </c>
      <c r="L989" s="431">
        <v>128.81000000000012</v>
      </c>
      <c r="M989" s="431">
        <v>77.699999999999974</v>
      </c>
      <c r="N989" s="432">
        <v>10008.537000000006</v>
      </c>
    </row>
    <row r="990" spans="1:14" ht="14.45" customHeight="1" x14ac:dyDescent="0.2">
      <c r="A990" s="426" t="s">
        <v>576</v>
      </c>
      <c r="B990" s="427" t="s">
        <v>577</v>
      </c>
      <c r="C990" s="428" t="s">
        <v>1407</v>
      </c>
      <c r="D990" s="429" t="s">
        <v>1408</v>
      </c>
      <c r="E990" s="430">
        <v>50113013</v>
      </c>
      <c r="F990" s="429" t="s">
        <v>445</v>
      </c>
      <c r="G990" s="428" t="s">
        <v>404</v>
      </c>
      <c r="H990" s="428">
        <v>111706</v>
      </c>
      <c r="I990" s="428">
        <v>11706</v>
      </c>
      <c r="J990" s="428" t="s">
        <v>1323</v>
      </c>
      <c r="K990" s="428" t="s">
        <v>1324</v>
      </c>
      <c r="L990" s="431">
        <v>500.06</v>
      </c>
      <c r="M990" s="431">
        <v>11</v>
      </c>
      <c r="N990" s="432">
        <v>5500.66</v>
      </c>
    </row>
    <row r="991" spans="1:14" ht="14.45" customHeight="1" x14ac:dyDescent="0.2">
      <c r="A991" s="426" t="s">
        <v>576</v>
      </c>
      <c r="B991" s="427" t="s">
        <v>577</v>
      </c>
      <c r="C991" s="428" t="s">
        <v>1407</v>
      </c>
      <c r="D991" s="429" t="s">
        <v>1408</v>
      </c>
      <c r="E991" s="430">
        <v>50113013</v>
      </c>
      <c r="F991" s="429" t="s">
        <v>445</v>
      </c>
      <c r="G991" s="428" t="s">
        <v>404</v>
      </c>
      <c r="H991" s="428">
        <v>131654</v>
      </c>
      <c r="I991" s="428">
        <v>131654</v>
      </c>
      <c r="J991" s="428" t="s">
        <v>1699</v>
      </c>
      <c r="K991" s="428" t="s">
        <v>1700</v>
      </c>
      <c r="L991" s="431">
        <v>719.28999999999985</v>
      </c>
      <c r="M991" s="431">
        <v>1.5</v>
      </c>
      <c r="N991" s="432">
        <v>1078.9349999999997</v>
      </c>
    </row>
    <row r="992" spans="1:14" ht="14.45" customHeight="1" x14ac:dyDescent="0.2">
      <c r="A992" s="426" t="s">
        <v>576</v>
      </c>
      <c r="B992" s="427" t="s">
        <v>577</v>
      </c>
      <c r="C992" s="428" t="s">
        <v>1407</v>
      </c>
      <c r="D992" s="429" t="s">
        <v>1408</v>
      </c>
      <c r="E992" s="430">
        <v>50113013</v>
      </c>
      <c r="F992" s="429" t="s">
        <v>445</v>
      </c>
      <c r="G992" s="428" t="s">
        <v>404</v>
      </c>
      <c r="H992" s="428">
        <v>131656</v>
      </c>
      <c r="I992" s="428">
        <v>131656</v>
      </c>
      <c r="J992" s="428" t="s">
        <v>1325</v>
      </c>
      <c r="K992" s="428" t="s">
        <v>1326</v>
      </c>
      <c r="L992" s="431">
        <v>959.35108204420442</v>
      </c>
      <c r="M992" s="431">
        <v>7</v>
      </c>
      <c r="N992" s="432">
        <v>6715.457574309431</v>
      </c>
    </row>
    <row r="993" spans="1:14" ht="14.45" customHeight="1" x14ac:dyDescent="0.2">
      <c r="A993" s="426" t="s">
        <v>576</v>
      </c>
      <c r="B993" s="427" t="s">
        <v>577</v>
      </c>
      <c r="C993" s="428" t="s">
        <v>1407</v>
      </c>
      <c r="D993" s="429" t="s">
        <v>1408</v>
      </c>
      <c r="E993" s="430">
        <v>50113013</v>
      </c>
      <c r="F993" s="429" t="s">
        <v>445</v>
      </c>
      <c r="G993" s="428" t="s">
        <v>450</v>
      </c>
      <c r="H993" s="428">
        <v>162180</v>
      </c>
      <c r="I993" s="428">
        <v>162180</v>
      </c>
      <c r="J993" s="428" t="s">
        <v>1333</v>
      </c>
      <c r="K993" s="428" t="s">
        <v>1334</v>
      </c>
      <c r="L993" s="431">
        <v>320</v>
      </c>
      <c r="M993" s="431">
        <v>2.2000000000000002</v>
      </c>
      <c r="N993" s="432">
        <v>704</v>
      </c>
    </row>
    <row r="994" spans="1:14" ht="14.45" customHeight="1" x14ac:dyDescent="0.2">
      <c r="A994" s="426" t="s">
        <v>576</v>
      </c>
      <c r="B994" s="427" t="s">
        <v>577</v>
      </c>
      <c r="C994" s="428" t="s">
        <v>1407</v>
      </c>
      <c r="D994" s="429" t="s">
        <v>1408</v>
      </c>
      <c r="E994" s="430">
        <v>50113013</v>
      </c>
      <c r="F994" s="429" t="s">
        <v>445</v>
      </c>
      <c r="G994" s="428" t="s">
        <v>450</v>
      </c>
      <c r="H994" s="428">
        <v>162187</v>
      </c>
      <c r="I994" s="428">
        <v>162187</v>
      </c>
      <c r="J994" s="428" t="s">
        <v>1335</v>
      </c>
      <c r="K994" s="428" t="s">
        <v>1336</v>
      </c>
      <c r="L994" s="431">
        <v>671.00000000000011</v>
      </c>
      <c r="M994" s="431">
        <v>13.799999999999999</v>
      </c>
      <c r="N994" s="432">
        <v>9259.8000000000011</v>
      </c>
    </row>
    <row r="995" spans="1:14" ht="14.45" customHeight="1" x14ac:dyDescent="0.2">
      <c r="A995" s="426" t="s">
        <v>576</v>
      </c>
      <c r="B995" s="427" t="s">
        <v>577</v>
      </c>
      <c r="C995" s="428" t="s">
        <v>1407</v>
      </c>
      <c r="D995" s="429" t="s">
        <v>1408</v>
      </c>
      <c r="E995" s="430">
        <v>50113013</v>
      </c>
      <c r="F995" s="429" t="s">
        <v>445</v>
      </c>
      <c r="G995" s="428" t="s">
        <v>404</v>
      </c>
      <c r="H995" s="428">
        <v>499251</v>
      </c>
      <c r="I995" s="428">
        <v>999999</v>
      </c>
      <c r="J995" s="428" t="s">
        <v>1337</v>
      </c>
      <c r="K995" s="428" t="s">
        <v>1338</v>
      </c>
      <c r="L995" s="431">
        <v>3416.5152999999996</v>
      </c>
      <c r="M995" s="431">
        <v>14</v>
      </c>
      <c r="N995" s="432">
        <v>47831.214199999995</v>
      </c>
    </row>
    <row r="996" spans="1:14" ht="14.45" customHeight="1" x14ac:dyDescent="0.2">
      <c r="A996" s="426" t="s">
        <v>576</v>
      </c>
      <c r="B996" s="427" t="s">
        <v>577</v>
      </c>
      <c r="C996" s="428" t="s">
        <v>1407</v>
      </c>
      <c r="D996" s="429" t="s">
        <v>1408</v>
      </c>
      <c r="E996" s="430">
        <v>50113013</v>
      </c>
      <c r="F996" s="429" t="s">
        <v>445</v>
      </c>
      <c r="G996" s="428" t="s">
        <v>450</v>
      </c>
      <c r="H996" s="428">
        <v>849655</v>
      </c>
      <c r="I996" s="428">
        <v>129836</v>
      </c>
      <c r="J996" s="428" t="s">
        <v>1341</v>
      </c>
      <c r="K996" s="428" t="s">
        <v>1340</v>
      </c>
      <c r="L996" s="431">
        <v>264</v>
      </c>
      <c r="M996" s="431">
        <v>1</v>
      </c>
      <c r="N996" s="432">
        <v>264</v>
      </c>
    </row>
    <row r="997" spans="1:14" ht="14.45" customHeight="1" x14ac:dyDescent="0.2">
      <c r="A997" s="426" t="s">
        <v>576</v>
      </c>
      <c r="B997" s="427" t="s">
        <v>577</v>
      </c>
      <c r="C997" s="428" t="s">
        <v>1407</v>
      </c>
      <c r="D997" s="429" t="s">
        <v>1408</v>
      </c>
      <c r="E997" s="430">
        <v>50113013</v>
      </c>
      <c r="F997" s="429" t="s">
        <v>445</v>
      </c>
      <c r="G997" s="428" t="s">
        <v>450</v>
      </c>
      <c r="H997" s="428">
        <v>218400</v>
      </c>
      <c r="I997" s="428">
        <v>218400</v>
      </c>
      <c r="J997" s="428" t="s">
        <v>1342</v>
      </c>
      <c r="K997" s="428" t="s">
        <v>1343</v>
      </c>
      <c r="L997" s="431">
        <v>678.37</v>
      </c>
      <c r="M997" s="431">
        <v>13</v>
      </c>
      <c r="N997" s="432">
        <v>8818.81</v>
      </c>
    </row>
    <row r="998" spans="1:14" ht="14.45" customHeight="1" x14ac:dyDescent="0.2">
      <c r="A998" s="426" t="s">
        <v>576</v>
      </c>
      <c r="B998" s="427" t="s">
        <v>577</v>
      </c>
      <c r="C998" s="428" t="s">
        <v>1407</v>
      </c>
      <c r="D998" s="429" t="s">
        <v>1408</v>
      </c>
      <c r="E998" s="430">
        <v>50113013</v>
      </c>
      <c r="F998" s="429" t="s">
        <v>445</v>
      </c>
      <c r="G998" s="428" t="s">
        <v>404</v>
      </c>
      <c r="H998" s="428">
        <v>847476</v>
      </c>
      <c r="I998" s="428">
        <v>112782</v>
      </c>
      <c r="J998" s="428" t="s">
        <v>1359</v>
      </c>
      <c r="K998" s="428" t="s">
        <v>1360</v>
      </c>
      <c r="L998" s="431">
        <v>728.74999999999989</v>
      </c>
      <c r="M998" s="431">
        <v>1.1000000000000001</v>
      </c>
      <c r="N998" s="432">
        <v>801.625</v>
      </c>
    </row>
    <row r="999" spans="1:14" ht="14.45" customHeight="1" x14ac:dyDescent="0.2">
      <c r="A999" s="426" t="s">
        <v>576</v>
      </c>
      <c r="B999" s="427" t="s">
        <v>577</v>
      </c>
      <c r="C999" s="428" t="s">
        <v>1407</v>
      </c>
      <c r="D999" s="429" t="s">
        <v>1408</v>
      </c>
      <c r="E999" s="430">
        <v>50113013</v>
      </c>
      <c r="F999" s="429" t="s">
        <v>445</v>
      </c>
      <c r="G999" s="428" t="s">
        <v>404</v>
      </c>
      <c r="H999" s="428">
        <v>96414</v>
      </c>
      <c r="I999" s="428">
        <v>96414</v>
      </c>
      <c r="J999" s="428" t="s">
        <v>1361</v>
      </c>
      <c r="K999" s="428" t="s">
        <v>1362</v>
      </c>
      <c r="L999" s="431">
        <v>58.644444444444453</v>
      </c>
      <c r="M999" s="431">
        <v>9</v>
      </c>
      <c r="N999" s="432">
        <v>527.80000000000007</v>
      </c>
    </row>
    <row r="1000" spans="1:14" ht="14.45" customHeight="1" x14ac:dyDescent="0.2">
      <c r="A1000" s="426" t="s">
        <v>576</v>
      </c>
      <c r="B1000" s="427" t="s">
        <v>577</v>
      </c>
      <c r="C1000" s="428" t="s">
        <v>1407</v>
      </c>
      <c r="D1000" s="429" t="s">
        <v>1408</v>
      </c>
      <c r="E1000" s="430">
        <v>50113013</v>
      </c>
      <c r="F1000" s="429" t="s">
        <v>445</v>
      </c>
      <c r="G1000" s="428" t="s">
        <v>450</v>
      </c>
      <c r="H1000" s="428">
        <v>216704</v>
      </c>
      <c r="I1000" s="428">
        <v>216704</v>
      </c>
      <c r="J1000" s="428" t="s">
        <v>1363</v>
      </c>
      <c r="K1000" s="428" t="s">
        <v>991</v>
      </c>
      <c r="L1000" s="431">
        <v>1111.0000000000002</v>
      </c>
      <c r="M1000" s="431">
        <v>5.1999999999999993</v>
      </c>
      <c r="N1000" s="432">
        <v>5777.2000000000007</v>
      </c>
    </row>
    <row r="1001" spans="1:14" ht="14.45" customHeight="1" x14ac:dyDescent="0.2">
      <c r="A1001" s="426" t="s">
        <v>576</v>
      </c>
      <c r="B1001" s="427" t="s">
        <v>577</v>
      </c>
      <c r="C1001" s="428" t="s">
        <v>1407</v>
      </c>
      <c r="D1001" s="429" t="s">
        <v>1408</v>
      </c>
      <c r="E1001" s="430">
        <v>50113013</v>
      </c>
      <c r="F1001" s="429" t="s">
        <v>445</v>
      </c>
      <c r="G1001" s="428" t="s">
        <v>208</v>
      </c>
      <c r="H1001" s="428">
        <v>134595</v>
      </c>
      <c r="I1001" s="428">
        <v>134595</v>
      </c>
      <c r="J1001" s="428" t="s">
        <v>1370</v>
      </c>
      <c r="K1001" s="428" t="s">
        <v>1371</v>
      </c>
      <c r="L1001" s="431">
        <v>416.66958132515629</v>
      </c>
      <c r="M1001" s="431">
        <v>8.6999999999999993</v>
      </c>
      <c r="N1001" s="432">
        <v>3625.0253575288593</v>
      </c>
    </row>
    <row r="1002" spans="1:14" ht="14.45" customHeight="1" x14ac:dyDescent="0.2">
      <c r="A1002" s="426" t="s">
        <v>576</v>
      </c>
      <c r="B1002" s="427" t="s">
        <v>577</v>
      </c>
      <c r="C1002" s="428" t="s">
        <v>1407</v>
      </c>
      <c r="D1002" s="429" t="s">
        <v>1408</v>
      </c>
      <c r="E1002" s="430">
        <v>50113013</v>
      </c>
      <c r="F1002" s="429" t="s">
        <v>445</v>
      </c>
      <c r="G1002" s="428" t="s">
        <v>450</v>
      </c>
      <c r="H1002" s="428">
        <v>173750</v>
      </c>
      <c r="I1002" s="428">
        <v>173750</v>
      </c>
      <c r="J1002" s="428" t="s">
        <v>453</v>
      </c>
      <c r="K1002" s="428" t="s">
        <v>447</v>
      </c>
      <c r="L1002" s="431">
        <v>715.63604713083578</v>
      </c>
      <c r="M1002" s="431">
        <v>53.4</v>
      </c>
      <c r="N1002" s="432">
        <v>38214.96491678663</v>
      </c>
    </row>
    <row r="1003" spans="1:14" ht="14.45" customHeight="1" x14ac:dyDescent="0.2">
      <c r="A1003" s="426" t="s">
        <v>576</v>
      </c>
      <c r="B1003" s="427" t="s">
        <v>577</v>
      </c>
      <c r="C1003" s="428" t="s">
        <v>1407</v>
      </c>
      <c r="D1003" s="429" t="s">
        <v>1408</v>
      </c>
      <c r="E1003" s="430">
        <v>50113013</v>
      </c>
      <c r="F1003" s="429" t="s">
        <v>445</v>
      </c>
      <c r="G1003" s="428" t="s">
        <v>235</v>
      </c>
      <c r="H1003" s="428">
        <v>245255</v>
      </c>
      <c r="I1003" s="428">
        <v>245255</v>
      </c>
      <c r="J1003" s="428" t="s">
        <v>1372</v>
      </c>
      <c r="K1003" s="428" t="s">
        <v>1374</v>
      </c>
      <c r="L1003" s="431">
        <v>188.45999999999998</v>
      </c>
      <c r="M1003" s="431">
        <v>10.8</v>
      </c>
      <c r="N1003" s="432">
        <v>2035.3679999999999</v>
      </c>
    </row>
    <row r="1004" spans="1:14" ht="14.45" customHeight="1" x14ac:dyDescent="0.2">
      <c r="A1004" s="426" t="s">
        <v>576</v>
      </c>
      <c r="B1004" s="427" t="s">
        <v>577</v>
      </c>
      <c r="C1004" s="428" t="s">
        <v>1407</v>
      </c>
      <c r="D1004" s="429" t="s">
        <v>1408</v>
      </c>
      <c r="E1004" s="430">
        <v>50113013</v>
      </c>
      <c r="F1004" s="429" t="s">
        <v>445</v>
      </c>
      <c r="G1004" s="428" t="s">
        <v>450</v>
      </c>
      <c r="H1004" s="428">
        <v>236842</v>
      </c>
      <c r="I1004" s="428">
        <v>236842</v>
      </c>
      <c r="J1004" s="428" t="s">
        <v>1701</v>
      </c>
      <c r="K1004" s="428" t="s">
        <v>1702</v>
      </c>
      <c r="L1004" s="431">
        <v>1655.78</v>
      </c>
      <c r="M1004" s="431">
        <v>10</v>
      </c>
      <c r="N1004" s="432">
        <v>16557.8</v>
      </c>
    </row>
    <row r="1005" spans="1:14" ht="14.45" customHeight="1" x14ac:dyDescent="0.2">
      <c r="A1005" s="426" t="s">
        <v>576</v>
      </c>
      <c r="B1005" s="427" t="s">
        <v>577</v>
      </c>
      <c r="C1005" s="428" t="s">
        <v>1407</v>
      </c>
      <c r="D1005" s="429" t="s">
        <v>1408</v>
      </c>
      <c r="E1005" s="430">
        <v>50113013</v>
      </c>
      <c r="F1005" s="429" t="s">
        <v>445</v>
      </c>
      <c r="G1005" s="428" t="s">
        <v>235</v>
      </c>
      <c r="H1005" s="428">
        <v>113453</v>
      </c>
      <c r="I1005" s="428">
        <v>113453</v>
      </c>
      <c r="J1005" s="428" t="s">
        <v>1385</v>
      </c>
      <c r="K1005" s="428" t="s">
        <v>1386</v>
      </c>
      <c r="L1005" s="431">
        <v>748</v>
      </c>
      <c r="M1005" s="431">
        <v>22.8</v>
      </c>
      <c r="N1005" s="432">
        <v>17054.400000000001</v>
      </c>
    </row>
    <row r="1006" spans="1:14" ht="14.45" customHeight="1" x14ac:dyDescent="0.2">
      <c r="A1006" s="426" t="s">
        <v>576</v>
      </c>
      <c r="B1006" s="427" t="s">
        <v>577</v>
      </c>
      <c r="C1006" s="428" t="s">
        <v>1407</v>
      </c>
      <c r="D1006" s="429" t="s">
        <v>1408</v>
      </c>
      <c r="E1006" s="430">
        <v>50113013</v>
      </c>
      <c r="F1006" s="429" t="s">
        <v>445</v>
      </c>
      <c r="G1006" s="428" t="s">
        <v>450</v>
      </c>
      <c r="H1006" s="428">
        <v>173857</v>
      </c>
      <c r="I1006" s="428">
        <v>173857</v>
      </c>
      <c r="J1006" s="428" t="s">
        <v>1387</v>
      </c>
      <c r="K1006" s="428" t="s">
        <v>1388</v>
      </c>
      <c r="L1006" s="431">
        <v>765.92857142857144</v>
      </c>
      <c r="M1006" s="431">
        <v>21</v>
      </c>
      <c r="N1006" s="432">
        <v>16084.5</v>
      </c>
    </row>
    <row r="1007" spans="1:14" ht="14.45" customHeight="1" x14ac:dyDescent="0.2">
      <c r="A1007" s="426" t="s">
        <v>576</v>
      </c>
      <c r="B1007" s="427" t="s">
        <v>577</v>
      </c>
      <c r="C1007" s="428" t="s">
        <v>1407</v>
      </c>
      <c r="D1007" s="429" t="s">
        <v>1408</v>
      </c>
      <c r="E1007" s="430">
        <v>50113013</v>
      </c>
      <c r="F1007" s="429" t="s">
        <v>445</v>
      </c>
      <c r="G1007" s="428" t="s">
        <v>450</v>
      </c>
      <c r="H1007" s="428">
        <v>206563</v>
      </c>
      <c r="I1007" s="428">
        <v>206563</v>
      </c>
      <c r="J1007" s="428" t="s">
        <v>457</v>
      </c>
      <c r="K1007" s="428" t="s">
        <v>458</v>
      </c>
      <c r="L1007" s="431">
        <v>19.04</v>
      </c>
      <c r="M1007" s="431">
        <v>40</v>
      </c>
      <c r="N1007" s="432">
        <v>761.59999999999991</v>
      </c>
    </row>
    <row r="1008" spans="1:14" ht="14.45" customHeight="1" x14ac:dyDescent="0.2">
      <c r="A1008" s="426" t="s">
        <v>576</v>
      </c>
      <c r="B1008" s="427" t="s">
        <v>577</v>
      </c>
      <c r="C1008" s="428" t="s">
        <v>1407</v>
      </c>
      <c r="D1008" s="429" t="s">
        <v>1408</v>
      </c>
      <c r="E1008" s="430">
        <v>50113013</v>
      </c>
      <c r="F1008" s="429" t="s">
        <v>445</v>
      </c>
      <c r="G1008" s="428" t="s">
        <v>450</v>
      </c>
      <c r="H1008" s="428">
        <v>126127</v>
      </c>
      <c r="I1008" s="428">
        <v>26127</v>
      </c>
      <c r="J1008" s="428" t="s">
        <v>459</v>
      </c>
      <c r="K1008" s="428" t="s">
        <v>460</v>
      </c>
      <c r="L1008" s="431">
        <v>2237.73</v>
      </c>
      <c r="M1008" s="431">
        <v>20.7</v>
      </c>
      <c r="N1008" s="432">
        <v>46321.010999999999</v>
      </c>
    </row>
    <row r="1009" spans="1:14" ht="14.45" customHeight="1" x14ac:dyDescent="0.2">
      <c r="A1009" s="426" t="s">
        <v>576</v>
      </c>
      <c r="B1009" s="427" t="s">
        <v>577</v>
      </c>
      <c r="C1009" s="428" t="s">
        <v>1407</v>
      </c>
      <c r="D1009" s="429" t="s">
        <v>1408</v>
      </c>
      <c r="E1009" s="430">
        <v>50113013</v>
      </c>
      <c r="F1009" s="429" t="s">
        <v>445</v>
      </c>
      <c r="G1009" s="428" t="s">
        <v>235</v>
      </c>
      <c r="H1009" s="428">
        <v>116600</v>
      </c>
      <c r="I1009" s="428">
        <v>16600</v>
      </c>
      <c r="J1009" s="428" t="s">
        <v>1391</v>
      </c>
      <c r="K1009" s="428" t="s">
        <v>1393</v>
      </c>
      <c r="L1009" s="431">
        <v>35.590000000000003</v>
      </c>
      <c r="M1009" s="431">
        <v>35</v>
      </c>
      <c r="N1009" s="432">
        <v>1245.6500000000001</v>
      </c>
    </row>
    <row r="1010" spans="1:14" ht="14.45" customHeight="1" x14ac:dyDescent="0.2">
      <c r="A1010" s="426" t="s">
        <v>576</v>
      </c>
      <c r="B1010" s="427" t="s">
        <v>577</v>
      </c>
      <c r="C1010" s="428" t="s">
        <v>1407</v>
      </c>
      <c r="D1010" s="429" t="s">
        <v>1408</v>
      </c>
      <c r="E1010" s="430">
        <v>50113013</v>
      </c>
      <c r="F1010" s="429" t="s">
        <v>445</v>
      </c>
      <c r="G1010" s="428" t="s">
        <v>450</v>
      </c>
      <c r="H1010" s="428">
        <v>166269</v>
      </c>
      <c r="I1010" s="428">
        <v>166269</v>
      </c>
      <c r="J1010" s="428" t="s">
        <v>1394</v>
      </c>
      <c r="K1010" s="428" t="s">
        <v>1395</v>
      </c>
      <c r="L1010" s="431">
        <v>52.88</v>
      </c>
      <c r="M1010" s="431">
        <v>145</v>
      </c>
      <c r="N1010" s="432">
        <v>7667.6</v>
      </c>
    </row>
    <row r="1011" spans="1:14" ht="14.45" customHeight="1" x14ac:dyDescent="0.2">
      <c r="A1011" s="426" t="s">
        <v>576</v>
      </c>
      <c r="B1011" s="427" t="s">
        <v>577</v>
      </c>
      <c r="C1011" s="428" t="s">
        <v>1407</v>
      </c>
      <c r="D1011" s="429" t="s">
        <v>1408</v>
      </c>
      <c r="E1011" s="430">
        <v>50113013</v>
      </c>
      <c r="F1011" s="429" t="s">
        <v>445</v>
      </c>
      <c r="G1011" s="428" t="s">
        <v>450</v>
      </c>
      <c r="H1011" s="428">
        <v>166265</v>
      </c>
      <c r="I1011" s="428">
        <v>166265</v>
      </c>
      <c r="J1011" s="428" t="s">
        <v>461</v>
      </c>
      <c r="K1011" s="428" t="s">
        <v>462</v>
      </c>
      <c r="L1011" s="431">
        <v>33.388750000000002</v>
      </c>
      <c r="M1011" s="431">
        <v>40</v>
      </c>
      <c r="N1011" s="432">
        <v>1335.55</v>
      </c>
    </row>
    <row r="1012" spans="1:14" ht="14.45" customHeight="1" x14ac:dyDescent="0.2">
      <c r="A1012" s="426" t="s">
        <v>576</v>
      </c>
      <c r="B1012" s="427" t="s">
        <v>577</v>
      </c>
      <c r="C1012" s="428" t="s">
        <v>1407</v>
      </c>
      <c r="D1012" s="429" t="s">
        <v>1408</v>
      </c>
      <c r="E1012" s="430">
        <v>50113014</v>
      </c>
      <c r="F1012" s="429" t="s">
        <v>504</v>
      </c>
      <c r="G1012" s="428" t="s">
        <v>450</v>
      </c>
      <c r="H1012" s="428">
        <v>164407</v>
      </c>
      <c r="I1012" s="428">
        <v>164407</v>
      </c>
      <c r="J1012" s="428" t="s">
        <v>1402</v>
      </c>
      <c r="K1012" s="428" t="s">
        <v>1403</v>
      </c>
      <c r="L1012" s="431">
        <v>638</v>
      </c>
      <c r="M1012" s="431">
        <v>2</v>
      </c>
      <c r="N1012" s="432">
        <v>1276</v>
      </c>
    </row>
    <row r="1013" spans="1:14" ht="14.45" customHeight="1" x14ac:dyDescent="0.2">
      <c r="A1013" s="426" t="s">
        <v>576</v>
      </c>
      <c r="B1013" s="427" t="s">
        <v>577</v>
      </c>
      <c r="C1013" s="428" t="s">
        <v>1407</v>
      </c>
      <c r="D1013" s="429" t="s">
        <v>1408</v>
      </c>
      <c r="E1013" s="430">
        <v>50113014</v>
      </c>
      <c r="F1013" s="429" t="s">
        <v>504</v>
      </c>
      <c r="G1013" s="428" t="s">
        <v>450</v>
      </c>
      <c r="H1013" s="428">
        <v>164401</v>
      </c>
      <c r="I1013" s="428">
        <v>164401</v>
      </c>
      <c r="J1013" s="428" t="s">
        <v>1402</v>
      </c>
      <c r="K1013" s="428" t="s">
        <v>1703</v>
      </c>
      <c r="L1013" s="431">
        <v>318.99999423886834</v>
      </c>
      <c r="M1013" s="431">
        <v>29.2</v>
      </c>
      <c r="N1013" s="432">
        <v>9314.7998317749552</v>
      </c>
    </row>
    <row r="1014" spans="1:14" ht="14.45" customHeight="1" x14ac:dyDescent="0.2">
      <c r="A1014" s="426" t="s">
        <v>576</v>
      </c>
      <c r="B1014" s="427" t="s">
        <v>577</v>
      </c>
      <c r="C1014" s="428" t="s">
        <v>1407</v>
      </c>
      <c r="D1014" s="429" t="s">
        <v>1408</v>
      </c>
      <c r="E1014" s="430">
        <v>50113014</v>
      </c>
      <c r="F1014" s="429" t="s">
        <v>504</v>
      </c>
      <c r="G1014" s="428" t="s">
        <v>235</v>
      </c>
      <c r="H1014" s="428">
        <v>129428</v>
      </c>
      <c r="I1014" s="428">
        <v>500720</v>
      </c>
      <c r="J1014" s="428" t="s">
        <v>1704</v>
      </c>
      <c r="K1014" s="428" t="s">
        <v>1705</v>
      </c>
      <c r="L1014" s="431">
        <v>3630</v>
      </c>
      <c r="M1014" s="431">
        <v>5</v>
      </c>
      <c r="N1014" s="432">
        <v>18150</v>
      </c>
    </row>
    <row r="1015" spans="1:14" ht="14.45" customHeight="1" x14ac:dyDescent="0.2">
      <c r="A1015" s="426" t="s">
        <v>576</v>
      </c>
      <c r="B1015" s="427" t="s">
        <v>577</v>
      </c>
      <c r="C1015" s="428" t="s">
        <v>1706</v>
      </c>
      <c r="D1015" s="429" t="s">
        <v>1707</v>
      </c>
      <c r="E1015" s="430">
        <v>50113001</v>
      </c>
      <c r="F1015" s="429" t="s">
        <v>403</v>
      </c>
      <c r="G1015" s="428" t="s">
        <v>404</v>
      </c>
      <c r="H1015" s="428">
        <v>846758</v>
      </c>
      <c r="I1015" s="428">
        <v>103387</v>
      </c>
      <c r="J1015" s="428" t="s">
        <v>584</v>
      </c>
      <c r="K1015" s="428" t="s">
        <v>585</v>
      </c>
      <c r="L1015" s="431">
        <v>81.219999999999985</v>
      </c>
      <c r="M1015" s="431">
        <v>6</v>
      </c>
      <c r="N1015" s="432">
        <v>487.31999999999994</v>
      </c>
    </row>
    <row r="1016" spans="1:14" ht="14.45" customHeight="1" x14ac:dyDescent="0.2">
      <c r="A1016" s="426" t="s">
        <v>576</v>
      </c>
      <c r="B1016" s="427" t="s">
        <v>577</v>
      </c>
      <c r="C1016" s="428" t="s">
        <v>1706</v>
      </c>
      <c r="D1016" s="429" t="s">
        <v>1707</v>
      </c>
      <c r="E1016" s="430">
        <v>50113001</v>
      </c>
      <c r="F1016" s="429" t="s">
        <v>403</v>
      </c>
      <c r="G1016" s="428" t="s">
        <v>404</v>
      </c>
      <c r="H1016" s="428">
        <v>501927</v>
      </c>
      <c r="I1016" s="428">
        <v>172774</v>
      </c>
      <c r="J1016" s="428" t="s">
        <v>1708</v>
      </c>
      <c r="K1016" s="428" t="s">
        <v>1709</v>
      </c>
      <c r="L1016" s="431">
        <v>266.21999999999997</v>
      </c>
      <c r="M1016" s="431">
        <v>20</v>
      </c>
      <c r="N1016" s="432">
        <v>5324.4</v>
      </c>
    </row>
    <row r="1017" spans="1:14" ht="14.45" customHeight="1" x14ac:dyDescent="0.2">
      <c r="A1017" s="426" t="s">
        <v>576</v>
      </c>
      <c r="B1017" s="427" t="s">
        <v>577</v>
      </c>
      <c r="C1017" s="428" t="s">
        <v>1706</v>
      </c>
      <c r="D1017" s="429" t="s">
        <v>1707</v>
      </c>
      <c r="E1017" s="430">
        <v>50113001</v>
      </c>
      <c r="F1017" s="429" t="s">
        <v>403</v>
      </c>
      <c r="G1017" s="428" t="s">
        <v>404</v>
      </c>
      <c r="H1017" s="428">
        <v>173314</v>
      </c>
      <c r="I1017" s="428">
        <v>173314</v>
      </c>
      <c r="J1017" s="428" t="s">
        <v>415</v>
      </c>
      <c r="K1017" s="428" t="s">
        <v>416</v>
      </c>
      <c r="L1017" s="431">
        <v>207.57</v>
      </c>
      <c r="M1017" s="431">
        <v>4</v>
      </c>
      <c r="N1017" s="432">
        <v>830.28</v>
      </c>
    </row>
    <row r="1018" spans="1:14" ht="14.45" customHeight="1" x14ac:dyDescent="0.2">
      <c r="A1018" s="426" t="s">
        <v>576</v>
      </c>
      <c r="B1018" s="427" t="s">
        <v>577</v>
      </c>
      <c r="C1018" s="428" t="s">
        <v>1706</v>
      </c>
      <c r="D1018" s="429" t="s">
        <v>1707</v>
      </c>
      <c r="E1018" s="430">
        <v>50113001</v>
      </c>
      <c r="F1018" s="429" t="s">
        <v>403</v>
      </c>
      <c r="G1018" s="428" t="s">
        <v>404</v>
      </c>
      <c r="H1018" s="428">
        <v>173312</v>
      </c>
      <c r="I1018" s="428">
        <v>173312</v>
      </c>
      <c r="J1018" s="428" t="s">
        <v>415</v>
      </c>
      <c r="K1018" s="428" t="s">
        <v>1419</v>
      </c>
      <c r="L1018" s="431">
        <v>218.79000000000002</v>
      </c>
      <c r="M1018" s="431">
        <v>2</v>
      </c>
      <c r="N1018" s="432">
        <v>437.58000000000004</v>
      </c>
    </row>
    <row r="1019" spans="1:14" ht="14.45" customHeight="1" x14ac:dyDescent="0.2">
      <c r="A1019" s="426" t="s">
        <v>576</v>
      </c>
      <c r="B1019" s="427" t="s">
        <v>577</v>
      </c>
      <c r="C1019" s="428" t="s">
        <v>1706</v>
      </c>
      <c r="D1019" s="429" t="s">
        <v>1707</v>
      </c>
      <c r="E1019" s="430">
        <v>50113001</v>
      </c>
      <c r="F1019" s="429" t="s">
        <v>403</v>
      </c>
      <c r="G1019" s="428" t="s">
        <v>404</v>
      </c>
      <c r="H1019" s="428">
        <v>10561</v>
      </c>
      <c r="I1019" s="428">
        <v>10561</v>
      </c>
      <c r="J1019" s="428" t="s">
        <v>1420</v>
      </c>
      <c r="K1019" s="428" t="s">
        <v>1421</v>
      </c>
      <c r="L1019" s="431">
        <v>319.77999999999997</v>
      </c>
      <c r="M1019" s="431">
        <v>9</v>
      </c>
      <c r="N1019" s="432">
        <v>2878.0199999999995</v>
      </c>
    </row>
    <row r="1020" spans="1:14" ht="14.45" customHeight="1" x14ac:dyDescent="0.2">
      <c r="A1020" s="426" t="s">
        <v>576</v>
      </c>
      <c r="B1020" s="427" t="s">
        <v>577</v>
      </c>
      <c r="C1020" s="428" t="s">
        <v>1706</v>
      </c>
      <c r="D1020" s="429" t="s">
        <v>1707</v>
      </c>
      <c r="E1020" s="430">
        <v>50113001</v>
      </c>
      <c r="F1020" s="429" t="s">
        <v>403</v>
      </c>
      <c r="G1020" s="428" t="s">
        <v>404</v>
      </c>
      <c r="H1020" s="428">
        <v>173316</v>
      </c>
      <c r="I1020" s="428">
        <v>173316</v>
      </c>
      <c r="J1020" s="428" t="s">
        <v>627</v>
      </c>
      <c r="K1020" s="428" t="s">
        <v>628</v>
      </c>
      <c r="L1020" s="431">
        <v>503.69</v>
      </c>
      <c r="M1020" s="431">
        <v>2</v>
      </c>
      <c r="N1020" s="432">
        <v>1007.38</v>
      </c>
    </row>
    <row r="1021" spans="1:14" ht="14.45" customHeight="1" x14ac:dyDescent="0.2">
      <c r="A1021" s="426" t="s">
        <v>576</v>
      </c>
      <c r="B1021" s="427" t="s">
        <v>577</v>
      </c>
      <c r="C1021" s="428" t="s">
        <v>1706</v>
      </c>
      <c r="D1021" s="429" t="s">
        <v>1707</v>
      </c>
      <c r="E1021" s="430">
        <v>50113001</v>
      </c>
      <c r="F1021" s="429" t="s">
        <v>403</v>
      </c>
      <c r="G1021" s="428" t="s">
        <v>404</v>
      </c>
      <c r="H1021" s="428">
        <v>185060</v>
      </c>
      <c r="I1021" s="428">
        <v>85060</v>
      </c>
      <c r="J1021" s="428" t="s">
        <v>1710</v>
      </c>
      <c r="K1021" s="428" t="s">
        <v>1711</v>
      </c>
      <c r="L1021" s="431">
        <v>67.560002986222997</v>
      </c>
      <c r="M1021" s="431">
        <v>2</v>
      </c>
      <c r="N1021" s="432">
        <v>135.12000597244599</v>
      </c>
    </row>
    <row r="1022" spans="1:14" ht="14.45" customHeight="1" x14ac:dyDescent="0.2">
      <c r="A1022" s="426" t="s">
        <v>576</v>
      </c>
      <c r="B1022" s="427" t="s">
        <v>577</v>
      </c>
      <c r="C1022" s="428" t="s">
        <v>1706</v>
      </c>
      <c r="D1022" s="429" t="s">
        <v>1707</v>
      </c>
      <c r="E1022" s="430">
        <v>50113001</v>
      </c>
      <c r="F1022" s="429" t="s">
        <v>403</v>
      </c>
      <c r="G1022" s="428" t="s">
        <v>404</v>
      </c>
      <c r="H1022" s="428">
        <v>176496</v>
      </c>
      <c r="I1022" s="428">
        <v>76496</v>
      </c>
      <c r="J1022" s="428" t="s">
        <v>644</v>
      </c>
      <c r="K1022" s="428" t="s">
        <v>645</v>
      </c>
      <c r="L1022" s="431">
        <v>114.83000000000003</v>
      </c>
      <c r="M1022" s="431">
        <v>9</v>
      </c>
      <c r="N1022" s="432">
        <v>1033.4700000000003</v>
      </c>
    </row>
    <row r="1023" spans="1:14" ht="14.45" customHeight="1" x14ac:dyDescent="0.2">
      <c r="A1023" s="426" t="s">
        <v>576</v>
      </c>
      <c r="B1023" s="427" t="s">
        <v>577</v>
      </c>
      <c r="C1023" s="428" t="s">
        <v>1706</v>
      </c>
      <c r="D1023" s="429" t="s">
        <v>1707</v>
      </c>
      <c r="E1023" s="430">
        <v>50113001</v>
      </c>
      <c r="F1023" s="429" t="s">
        <v>403</v>
      </c>
      <c r="G1023" s="428" t="s">
        <v>404</v>
      </c>
      <c r="H1023" s="428">
        <v>993603</v>
      </c>
      <c r="I1023" s="428">
        <v>0</v>
      </c>
      <c r="J1023" s="428" t="s">
        <v>663</v>
      </c>
      <c r="K1023" s="428" t="s">
        <v>235</v>
      </c>
      <c r="L1023" s="431">
        <v>238.03000000000009</v>
      </c>
      <c r="M1023" s="431">
        <v>3</v>
      </c>
      <c r="N1023" s="432">
        <v>714.09000000000026</v>
      </c>
    </row>
    <row r="1024" spans="1:14" ht="14.45" customHeight="1" x14ac:dyDescent="0.2">
      <c r="A1024" s="426" t="s">
        <v>576</v>
      </c>
      <c r="B1024" s="427" t="s">
        <v>577</v>
      </c>
      <c r="C1024" s="428" t="s">
        <v>1706</v>
      </c>
      <c r="D1024" s="429" t="s">
        <v>1707</v>
      </c>
      <c r="E1024" s="430">
        <v>50113001</v>
      </c>
      <c r="F1024" s="429" t="s">
        <v>403</v>
      </c>
      <c r="G1024" s="428" t="s">
        <v>404</v>
      </c>
      <c r="H1024" s="428">
        <v>159392</v>
      </c>
      <c r="I1024" s="428">
        <v>59392</v>
      </c>
      <c r="J1024" s="428" t="s">
        <v>1449</v>
      </c>
      <c r="K1024" s="428" t="s">
        <v>1450</v>
      </c>
      <c r="L1024" s="431">
        <v>84.973333333333329</v>
      </c>
      <c r="M1024" s="431">
        <v>9</v>
      </c>
      <c r="N1024" s="432">
        <v>764.76</v>
      </c>
    </row>
    <row r="1025" spans="1:14" ht="14.45" customHeight="1" x14ac:dyDescent="0.2">
      <c r="A1025" s="426" t="s">
        <v>576</v>
      </c>
      <c r="B1025" s="427" t="s">
        <v>577</v>
      </c>
      <c r="C1025" s="428" t="s">
        <v>1706</v>
      </c>
      <c r="D1025" s="429" t="s">
        <v>1707</v>
      </c>
      <c r="E1025" s="430">
        <v>50113001</v>
      </c>
      <c r="F1025" s="429" t="s">
        <v>403</v>
      </c>
      <c r="G1025" s="428" t="s">
        <v>404</v>
      </c>
      <c r="H1025" s="428">
        <v>149317</v>
      </c>
      <c r="I1025" s="428">
        <v>49317</v>
      </c>
      <c r="J1025" s="428" t="s">
        <v>684</v>
      </c>
      <c r="K1025" s="428" t="s">
        <v>685</v>
      </c>
      <c r="L1025" s="431">
        <v>299</v>
      </c>
      <c r="M1025" s="431">
        <v>1</v>
      </c>
      <c r="N1025" s="432">
        <v>299</v>
      </c>
    </row>
    <row r="1026" spans="1:14" ht="14.45" customHeight="1" x14ac:dyDescent="0.2">
      <c r="A1026" s="426" t="s">
        <v>576</v>
      </c>
      <c r="B1026" s="427" t="s">
        <v>577</v>
      </c>
      <c r="C1026" s="428" t="s">
        <v>1706</v>
      </c>
      <c r="D1026" s="429" t="s">
        <v>1707</v>
      </c>
      <c r="E1026" s="430">
        <v>50113001</v>
      </c>
      <c r="F1026" s="429" t="s">
        <v>403</v>
      </c>
      <c r="G1026" s="428" t="s">
        <v>404</v>
      </c>
      <c r="H1026" s="428">
        <v>100409</v>
      </c>
      <c r="I1026" s="428">
        <v>409</v>
      </c>
      <c r="J1026" s="428" t="s">
        <v>686</v>
      </c>
      <c r="K1026" s="428" t="s">
        <v>687</v>
      </c>
      <c r="L1026" s="431">
        <v>87.657999999999973</v>
      </c>
      <c r="M1026" s="431">
        <v>5</v>
      </c>
      <c r="N1026" s="432">
        <v>438.28999999999985</v>
      </c>
    </row>
    <row r="1027" spans="1:14" ht="14.45" customHeight="1" x14ac:dyDescent="0.2">
      <c r="A1027" s="426" t="s">
        <v>576</v>
      </c>
      <c r="B1027" s="427" t="s">
        <v>577</v>
      </c>
      <c r="C1027" s="428" t="s">
        <v>1706</v>
      </c>
      <c r="D1027" s="429" t="s">
        <v>1707</v>
      </c>
      <c r="E1027" s="430">
        <v>50113001</v>
      </c>
      <c r="F1027" s="429" t="s">
        <v>403</v>
      </c>
      <c r="G1027" s="428" t="s">
        <v>404</v>
      </c>
      <c r="H1027" s="428">
        <v>187814</v>
      </c>
      <c r="I1027" s="428">
        <v>87814</v>
      </c>
      <c r="J1027" s="428" t="s">
        <v>1712</v>
      </c>
      <c r="K1027" s="428" t="s">
        <v>1713</v>
      </c>
      <c r="L1027" s="431">
        <v>472.53000000000014</v>
      </c>
      <c r="M1027" s="431">
        <v>2</v>
      </c>
      <c r="N1027" s="432">
        <v>945.06000000000029</v>
      </c>
    </row>
    <row r="1028" spans="1:14" ht="14.45" customHeight="1" x14ac:dyDescent="0.2">
      <c r="A1028" s="426" t="s">
        <v>576</v>
      </c>
      <c r="B1028" s="427" t="s">
        <v>577</v>
      </c>
      <c r="C1028" s="428" t="s">
        <v>1706</v>
      </c>
      <c r="D1028" s="429" t="s">
        <v>1707</v>
      </c>
      <c r="E1028" s="430">
        <v>50113001</v>
      </c>
      <c r="F1028" s="429" t="s">
        <v>403</v>
      </c>
      <c r="G1028" s="428" t="s">
        <v>450</v>
      </c>
      <c r="H1028" s="428">
        <v>214427</v>
      </c>
      <c r="I1028" s="428">
        <v>214427</v>
      </c>
      <c r="J1028" s="428" t="s">
        <v>721</v>
      </c>
      <c r="K1028" s="428" t="s">
        <v>722</v>
      </c>
      <c r="L1028" s="431">
        <v>16.623333333333335</v>
      </c>
      <c r="M1028" s="431">
        <v>60</v>
      </c>
      <c r="N1028" s="432">
        <v>997.40000000000009</v>
      </c>
    </row>
    <row r="1029" spans="1:14" ht="14.45" customHeight="1" x14ac:dyDescent="0.2">
      <c r="A1029" s="426" t="s">
        <v>576</v>
      </c>
      <c r="B1029" s="427" t="s">
        <v>577</v>
      </c>
      <c r="C1029" s="428" t="s">
        <v>1706</v>
      </c>
      <c r="D1029" s="429" t="s">
        <v>1707</v>
      </c>
      <c r="E1029" s="430">
        <v>50113001</v>
      </c>
      <c r="F1029" s="429" t="s">
        <v>403</v>
      </c>
      <c r="G1029" s="428" t="s">
        <v>404</v>
      </c>
      <c r="H1029" s="428">
        <v>193105</v>
      </c>
      <c r="I1029" s="428">
        <v>93105</v>
      </c>
      <c r="J1029" s="428" t="s">
        <v>734</v>
      </c>
      <c r="K1029" s="428" t="s">
        <v>736</v>
      </c>
      <c r="L1029" s="431">
        <v>205.90999999999994</v>
      </c>
      <c r="M1029" s="431">
        <v>1</v>
      </c>
      <c r="N1029" s="432">
        <v>205.90999999999994</v>
      </c>
    </row>
    <row r="1030" spans="1:14" ht="14.45" customHeight="1" x14ac:dyDescent="0.2">
      <c r="A1030" s="426" t="s">
        <v>576</v>
      </c>
      <c r="B1030" s="427" t="s">
        <v>577</v>
      </c>
      <c r="C1030" s="428" t="s">
        <v>1706</v>
      </c>
      <c r="D1030" s="429" t="s">
        <v>1707</v>
      </c>
      <c r="E1030" s="430">
        <v>50113001</v>
      </c>
      <c r="F1030" s="429" t="s">
        <v>403</v>
      </c>
      <c r="G1030" s="428" t="s">
        <v>404</v>
      </c>
      <c r="H1030" s="428">
        <v>184090</v>
      </c>
      <c r="I1030" s="428">
        <v>84090</v>
      </c>
      <c r="J1030" s="428" t="s">
        <v>743</v>
      </c>
      <c r="K1030" s="428" t="s">
        <v>744</v>
      </c>
      <c r="L1030" s="431">
        <v>60.08000000000002</v>
      </c>
      <c r="M1030" s="431">
        <v>10</v>
      </c>
      <c r="N1030" s="432">
        <v>600.80000000000018</v>
      </c>
    </row>
    <row r="1031" spans="1:14" ht="14.45" customHeight="1" x14ac:dyDescent="0.2">
      <c r="A1031" s="426" t="s">
        <v>576</v>
      </c>
      <c r="B1031" s="427" t="s">
        <v>577</v>
      </c>
      <c r="C1031" s="428" t="s">
        <v>1706</v>
      </c>
      <c r="D1031" s="429" t="s">
        <v>1707</v>
      </c>
      <c r="E1031" s="430">
        <v>50113001</v>
      </c>
      <c r="F1031" s="429" t="s">
        <v>403</v>
      </c>
      <c r="G1031" s="428" t="s">
        <v>450</v>
      </c>
      <c r="H1031" s="428">
        <v>136755</v>
      </c>
      <c r="I1031" s="428">
        <v>136755</v>
      </c>
      <c r="J1031" s="428" t="s">
        <v>1469</v>
      </c>
      <c r="K1031" s="428" t="s">
        <v>1470</v>
      </c>
      <c r="L1031" s="431">
        <v>3854.75</v>
      </c>
      <c r="M1031" s="431">
        <v>1</v>
      </c>
      <c r="N1031" s="432">
        <v>3854.75</v>
      </c>
    </row>
    <row r="1032" spans="1:14" ht="14.45" customHeight="1" x14ac:dyDescent="0.2">
      <c r="A1032" s="426" t="s">
        <v>576</v>
      </c>
      <c r="B1032" s="427" t="s">
        <v>577</v>
      </c>
      <c r="C1032" s="428" t="s">
        <v>1706</v>
      </c>
      <c r="D1032" s="429" t="s">
        <v>1707</v>
      </c>
      <c r="E1032" s="430">
        <v>50113001</v>
      </c>
      <c r="F1032" s="429" t="s">
        <v>403</v>
      </c>
      <c r="G1032" s="428" t="s">
        <v>404</v>
      </c>
      <c r="H1032" s="428">
        <v>199680</v>
      </c>
      <c r="I1032" s="428">
        <v>199680</v>
      </c>
      <c r="J1032" s="428" t="s">
        <v>800</v>
      </c>
      <c r="K1032" s="428" t="s">
        <v>801</v>
      </c>
      <c r="L1032" s="431">
        <v>357.13</v>
      </c>
      <c r="M1032" s="431">
        <v>2</v>
      </c>
      <c r="N1032" s="432">
        <v>714.26</v>
      </c>
    </row>
    <row r="1033" spans="1:14" ht="14.45" customHeight="1" x14ac:dyDescent="0.2">
      <c r="A1033" s="426" t="s">
        <v>576</v>
      </c>
      <c r="B1033" s="427" t="s">
        <v>577</v>
      </c>
      <c r="C1033" s="428" t="s">
        <v>1706</v>
      </c>
      <c r="D1033" s="429" t="s">
        <v>1707</v>
      </c>
      <c r="E1033" s="430">
        <v>50113001</v>
      </c>
      <c r="F1033" s="429" t="s">
        <v>403</v>
      </c>
      <c r="G1033" s="428" t="s">
        <v>404</v>
      </c>
      <c r="H1033" s="428">
        <v>229132</v>
      </c>
      <c r="I1033" s="428">
        <v>229132</v>
      </c>
      <c r="J1033" s="428" t="s">
        <v>1499</v>
      </c>
      <c r="K1033" s="428" t="s">
        <v>1500</v>
      </c>
      <c r="L1033" s="431">
        <v>90.300013633623323</v>
      </c>
      <c r="M1033" s="431">
        <v>2</v>
      </c>
      <c r="N1033" s="432">
        <v>180.60002726724665</v>
      </c>
    </row>
    <row r="1034" spans="1:14" ht="14.45" customHeight="1" x14ac:dyDescent="0.2">
      <c r="A1034" s="426" t="s">
        <v>576</v>
      </c>
      <c r="B1034" s="427" t="s">
        <v>577</v>
      </c>
      <c r="C1034" s="428" t="s">
        <v>1706</v>
      </c>
      <c r="D1034" s="429" t="s">
        <v>1707</v>
      </c>
      <c r="E1034" s="430">
        <v>50113001</v>
      </c>
      <c r="F1034" s="429" t="s">
        <v>403</v>
      </c>
      <c r="G1034" s="428" t="s">
        <v>404</v>
      </c>
      <c r="H1034" s="428">
        <v>185266</v>
      </c>
      <c r="I1034" s="428">
        <v>185266</v>
      </c>
      <c r="J1034" s="428" t="s">
        <v>1714</v>
      </c>
      <c r="K1034" s="428" t="s">
        <v>1715</v>
      </c>
      <c r="L1034" s="431">
        <v>170.95</v>
      </c>
      <c r="M1034" s="431">
        <v>1</v>
      </c>
      <c r="N1034" s="432">
        <v>170.95</v>
      </c>
    </row>
    <row r="1035" spans="1:14" ht="14.45" customHeight="1" x14ac:dyDescent="0.2">
      <c r="A1035" s="426" t="s">
        <v>576</v>
      </c>
      <c r="B1035" s="427" t="s">
        <v>577</v>
      </c>
      <c r="C1035" s="428" t="s">
        <v>1706</v>
      </c>
      <c r="D1035" s="429" t="s">
        <v>1707</v>
      </c>
      <c r="E1035" s="430">
        <v>50113001</v>
      </c>
      <c r="F1035" s="429" t="s">
        <v>403</v>
      </c>
      <c r="G1035" s="428" t="s">
        <v>450</v>
      </c>
      <c r="H1035" s="428">
        <v>213485</v>
      </c>
      <c r="I1035" s="428">
        <v>213485</v>
      </c>
      <c r="J1035" s="428" t="s">
        <v>841</v>
      </c>
      <c r="K1035" s="428" t="s">
        <v>846</v>
      </c>
      <c r="L1035" s="431">
        <v>721.16</v>
      </c>
      <c r="M1035" s="431">
        <v>6</v>
      </c>
      <c r="N1035" s="432">
        <v>4326.96</v>
      </c>
    </row>
    <row r="1036" spans="1:14" ht="14.45" customHeight="1" x14ac:dyDescent="0.2">
      <c r="A1036" s="426" t="s">
        <v>576</v>
      </c>
      <c r="B1036" s="427" t="s">
        <v>577</v>
      </c>
      <c r="C1036" s="428" t="s">
        <v>1706</v>
      </c>
      <c r="D1036" s="429" t="s">
        <v>1707</v>
      </c>
      <c r="E1036" s="430">
        <v>50113001</v>
      </c>
      <c r="F1036" s="429" t="s">
        <v>403</v>
      </c>
      <c r="G1036" s="428" t="s">
        <v>450</v>
      </c>
      <c r="H1036" s="428">
        <v>156805</v>
      </c>
      <c r="I1036" s="428">
        <v>56805</v>
      </c>
      <c r="J1036" s="428" t="s">
        <v>851</v>
      </c>
      <c r="K1036" s="428" t="s">
        <v>853</v>
      </c>
      <c r="L1036" s="431">
        <v>58.65</v>
      </c>
      <c r="M1036" s="431">
        <v>1</v>
      </c>
      <c r="N1036" s="432">
        <v>58.65</v>
      </c>
    </row>
    <row r="1037" spans="1:14" ht="14.45" customHeight="1" x14ac:dyDescent="0.2">
      <c r="A1037" s="426" t="s">
        <v>576</v>
      </c>
      <c r="B1037" s="427" t="s">
        <v>577</v>
      </c>
      <c r="C1037" s="428" t="s">
        <v>1706</v>
      </c>
      <c r="D1037" s="429" t="s">
        <v>1707</v>
      </c>
      <c r="E1037" s="430">
        <v>50113001</v>
      </c>
      <c r="F1037" s="429" t="s">
        <v>403</v>
      </c>
      <c r="G1037" s="428" t="s">
        <v>404</v>
      </c>
      <c r="H1037" s="428">
        <v>221744</v>
      </c>
      <c r="I1037" s="428">
        <v>221744</v>
      </c>
      <c r="J1037" s="428" t="s">
        <v>858</v>
      </c>
      <c r="K1037" s="428" t="s">
        <v>859</v>
      </c>
      <c r="L1037" s="431">
        <v>32.999999999999993</v>
      </c>
      <c r="M1037" s="431">
        <v>5</v>
      </c>
      <c r="N1037" s="432">
        <v>164.99999999999997</v>
      </c>
    </row>
    <row r="1038" spans="1:14" ht="14.45" customHeight="1" x14ac:dyDescent="0.2">
      <c r="A1038" s="426" t="s">
        <v>576</v>
      </c>
      <c r="B1038" s="427" t="s">
        <v>577</v>
      </c>
      <c r="C1038" s="428" t="s">
        <v>1706</v>
      </c>
      <c r="D1038" s="429" t="s">
        <v>1707</v>
      </c>
      <c r="E1038" s="430">
        <v>50113001</v>
      </c>
      <c r="F1038" s="429" t="s">
        <v>403</v>
      </c>
      <c r="G1038" s="428" t="s">
        <v>404</v>
      </c>
      <c r="H1038" s="428">
        <v>31915</v>
      </c>
      <c r="I1038" s="428">
        <v>31915</v>
      </c>
      <c r="J1038" s="428" t="s">
        <v>867</v>
      </c>
      <c r="K1038" s="428" t="s">
        <v>868</v>
      </c>
      <c r="L1038" s="431">
        <v>173.69</v>
      </c>
      <c r="M1038" s="431">
        <v>2</v>
      </c>
      <c r="N1038" s="432">
        <v>347.38</v>
      </c>
    </row>
    <row r="1039" spans="1:14" ht="14.45" customHeight="1" x14ac:dyDescent="0.2">
      <c r="A1039" s="426" t="s">
        <v>576</v>
      </c>
      <c r="B1039" s="427" t="s">
        <v>577</v>
      </c>
      <c r="C1039" s="428" t="s">
        <v>1706</v>
      </c>
      <c r="D1039" s="429" t="s">
        <v>1707</v>
      </c>
      <c r="E1039" s="430">
        <v>50113001</v>
      </c>
      <c r="F1039" s="429" t="s">
        <v>403</v>
      </c>
      <c r="G1039" s="428" t="s">
        <v>404</v>
      </c>
      <c r="H1039" s="428">
        <v>47256</v>
      </c>
      <c r="I1039" s="428">
        <v>47256</v>
      </c>
      <c r="J1039" s="428" t="s">
        <v>871</v>
      </c>
      <c r="K1039" s="428" t="s">
        <v>872</v>
      </c>
      <c r="L1039" s="431">
        <v>222.20000000000005</v>
      </c>
      <c r="M1039" s="431">
        <v>1</v>
      </c>
      <c r="N1039" s="432">
        <v>222.20000000000005</v>
      </c>
    </row>
    <row r="1040" spans="1:14" ht="14.45" customHeight="1" x14ac:dyDescent="0.2">
      <c r="A1040" s="426" t="s">
        <v>576</v>
      </c>
      <c r="B1040" s="427" t="s">
        <v>577</v>
      </c>
      <c r="C1040" s="428" t="s">
        <v>1706</v>
      </c>
      <c r="D1040" s="429" t="s">
        <v>1707</v>
      </c>
      <c r="E1040" s="430">
        <v>50113001</v>
      </c>
      <c r="F1040" s="429" t="s">
        <v>403</v>
      </c>
      <c r="G1040" s="428" t="s">
        <v>404</v>
      </c>
      <c r="H1040" s="428">
        <v>47244</v>
      </c>
      <c r="I1040" s="428">
        <v>47244</v>
      </c>
      <c r="J1040" s="428" t="s">
        <v>871</v>
      </c>
      <c r="K1040" s="428" t="s">
        <v>868</v>
      </c>
      <c r="L1040" s="431">
        <v>143.00000000000003</v>
      </c>
      <c r="M1040" s="431">
        <v>2</v>
      </c>
      <c r="N1040" s="432">
        <v>286.00000000000006</v>
      </c>
    </row>
    <row r="1041" spans="1:14" ht="14.45" customHeight="1" x14ac:dyDescent="0.2">
      <c r="A1041" s="426" t="s">
        <v>576</v>
      </c>
      <c r="B1041" s="427" t="s">
        <v>577</v>
      </c>
      <c r="C1041" s="428" t="s">
        <v>1706</v>
      </c>
      <c r="D1041" s="429" t="s">
        <v>1707</v>
      </c>
      <c r="E1041" s="430">
        <v>50113001</v>
      </c>
      <c r="F1041" s="429" t="s">
        <v>403</v>
      </c>
      <c r="G1041" s="428" t="s">
        <v>404</v>
      </c>
      <c r="H1041" s="428">
        <v>125366</v>
      </c>
      <c r="I1041" s="428">
        <v>25366</v>
      </c>
      <c r="J1041" s="428" t="s">
        <v>885</v>
      </c>
      <c r="K1041" s="428" t="s">
        <v>886</v>
      </c>
      <c r="L1041" s="431">
        <v>65.44</v>
      </c>
      <c r="M1041" s="431">
        <v>1</v>
      </c>
      <c r="N1041" s="432">
        <v>65.44</v>
      </c>
    </row>
    <row r="1042" spans="1:14" ht="14.45" customHeight="1" x14ac:dyDescent="0.2">
      <c r="A1042" s="426" t="s">
        <v>576</v>
      </c>
      <c r="B1042" s="427" t="s">
        <v>577</v>
      </c>
      <c r="C1042" s="428" t="s">
        <v>1706</v>
      </c>
      <c r="D1042" s="429" t="s">
        <v>1707</v>
      </c>
      <c r="E1042" s="430">
        <v>50113001</v>
      </c>
      <c r="F1042" s="429" t="s">
        <v>403</v>
      </c>
      <c r="G1042" s="428" t="s">
        <v>404</v>
      </c>
      <c r="H1042" s="428">
        <v>193746</v>
      </c>
      <c r="I1042" s="428">
        <v>93746</v>
      </c>
      <c r="J1042" s="428" t="s">
        <v>469</v>
      </c>
      <c r="K1042" s="428" t="s">
        <v>470</v>
      </c>
      <c r="L1042" s="431">
        <v>525.10000000000014</v>
      </c>
      <c r="M1042" s="431">
        <v>2</v>
      </c>
      <c r="N1042" s="432">
        <v>1050.2000000000003</v>
      </c>
    </row>
    <row r="1043" spans="1:14" ht="14.45" customHeight="1" x14ac:dyDescent="0.2">
      <c r="A1043" s="426" t="s">
        <v>576</v>
      </c>
      <c r="B1043" s="427" t="s">
        <v>577</v>
      </c>
      <c r="C1043" s="428" t="s">
        <v>1706</v>
      </c>
      <c r="D1043" s="429" t="s">
        <v>1707</v>
      </c>
      <c r="E1043" s="430">
        <v>50113001</v>
      </c>
      <c r="F1043" s="429" t="s">
        <v>403</v>
      </c>
      <c r="G1043" s="428" t="s">
        <v>404</v>
      </c>
      <c r="H1043" s="428">
        <v>214355</v>
      </c>
      <c r="I1043" s="428">
        <v>214355</v>
      </c>
      <c r="J1043" s="428" t="s">
        <v>896</v>
      </c>
      <c r="K1043" s="428" t="s">
        <v>895</v>
      </c>
      <c r="L1043" s="431">
        <v>277.98</v>
      </c>
      <c r="M1043" s="431">
        <v>2</v>
      </c>
      <c r="N1043" s="432">
        <v>555.96</v>
      </c>
    </row>
    <row r="1044" spans="1:14" ht="14.45" customHeight="1" x14ac:dyDescent="0.2">
      <c r="A1044" s="426" t="s">
        <v>576</v>
      </c>
      <c r="B1044" s="427" t="s">
        <v>577</v>
      </c>
      <c r="C1044" s="428" t="s">
        <v>1706</v>
      </c>
      <c r="D1044" s="429" t="s">
        <v>1707</v>
      </c>
      <c r="E1044" s="430">
        <v>50113001</v>
      </c>
      <c r="F1044" s="429" t="s">
        <v>403</v>
      </c>
      <c r="G1044" s="428" t="s">
        <v>404</v>
      </c>
      <c r="H1044" s="428">
        <v>223200</v>
      </c>
      <c r="I1044" s="428">
        <v>223200</v>
      </c>
      <c r="J1044" s="428" t="s">
        <v>903</v>
      </c>
      <c r="K1044" s="428" t="s">
        <v>904</v>
      </c>
      <c r="L1044" s="431">
        <v>163.30000000000001</v>
      </c>
      <c r="M1044" s="431">
        <v>3</v>
      </c>
      <c r="N1044" s="432">
        <v>489.90000000000003</v>
      </c>
    </row>
    <row r="1045" spans="1:14" ht="14.45" customHeight="1" x14ac:dyDescent="0.2">
      <c r="A1045" s="426" t="s">
        <v>576</v>
      </c>
      <c r="B1045" s="427" t="s">
        <v>577</v>
      </c>
      <c r="C1045" s="428" t="s">
        <v>1706</v>
      </c>
      <c r="D1045" s="429" t="s">
        <v>1707</v>
      </c>
      <c r="E1045" s="430">
        <v>50113001</v>
      </c>
      <c r="F1045" s="429" t="s">
        <v>403</v>
      </c>
      <c r="G1045" s="428" t="s">
        <v>404</v>
      </c>
      <c r="H1045" s="428">
        <v>51366</v>
      </c>
      <c r="I1045" s="428">
        <v>51366</v>
      </c>
      <c r="J1045" s="428" t="s">
        <v>905</v>
      </c>
      <c r="K1045" s="428" t="s">
        <v>906</v>
      </c>
      <c r="L1045" s="431">
        <v>171.60000000000002</v>
      </c>
      <c r="M1045" s="431">
        <v>4</v>
      </c>
      <c r="N1045" s="432">
        <v>686.40000000000009</v>
      </c>
    </row>
    <row r="1046" spans="1:14" ht="14.45" customHeight="1" x14ac:dyDescent="0.2">
      <c r="A1046" s="426" t="s">
        <v>576</v>
      </c>
      <c r="B1046" s="427" t="s">
        <v>577</v>
      </c>
      <c r="C1046" s="428" t="s">
        <v>1706</v>
      </c>
      <c r="D1046" s="429" t="s">
        <v>1707</v>
      </c>
      <c r="E1046" s="430">
        <v>50113001</v>
      </c>
      <c r="F1046" s="429" t="s">
        <v>403</v>
      </c>
      <c r="G1046" s="428" t="s">
        <v>404</v>
      </c>
      <c r="H1046" s="428">
        <v>51383</v>
      </c>
      <c r="I1046" s="428">
        <v>51383</v>
      </c>
      <c r="J1046" s="428" t="s">
        <v>905</v>
      </c>
      <c r="K1046" s="428" t="s">
        <v>909</v>
      </c>
      <c r="L1046" s="431">
        <v>93.5</v>
      </c>
      <c r="M1046" s="431">
        <v>1</v>
      </c>
      <c r="N1046" s="432">
        <v>93.5</v>
      </c>
    </row>
    <row r="1047" spans="1:14" ht="14.45" customHeight="1" x14ac:dyDescent="0.2">
      <c r="A1047" s="426" t="s">
        <v>576</v>
      </c>
      <c r="B1047" s="427" t="s">
        <v>577</v>
      </c>
      <c r="C1047" s="428" t="s">
        <v>1706</v>
      </c>
      <c r="D1047" s="429" t="s">
        <v>1707</v>
      </c>
      <c r="E1047" s="430">
        <v>50113001</v>
      </c>
      <c r="F1047" s="429" t="s">
        <v>403</v>
      </c>
      <c r="G1047" s="428" t="s">
        <v>404</v>
      </c>
      <c r="H1047" s="428">
        <v>51367</v>
      </c>
      <c r="I1047" s="428">
        <v>51367</v>
      </c>
      <c r="J1047" s="428" t="s">
        <v>905</v>
      </c>
      <c r="K1047" s="428" t="s">
        <v>907</v>
      </c>
      <c r="L1047" s="431">
        <v>92.95</v>
      </c>
      <c r="M1047" s="431">
        <v>6</v>
      </c>
      <c r="N1047" s="432">
        <v>557.70000000000005</v>
      </c>
    </row>
    <row r="1048" spans="1:14" ht="14.45" customHeight="1" x14ac:dyDescent="0.2">
      <c r="A1048" s="426" t="s">
        <v>576</v>
      </c>
      <c r="B1048" s="427" t="s">
        <v>577</v>
      </c>
      <c r="C1048" s="428" t="s">
        <v>1706</v>
      </c>
      <c r="D1048" s="429" t="s">
        <v>1707</v>
      </c>
      <c r="E1048" s="430">
        <v>50113001</v>
      </c>
      <c r="F1048" s="429" t="s">
        <v>403</v>
      </c>
      <c r="G1048" s="428" t="s">
        <v>450</v>
      </c>
      <c r="H1048" s="428">
        <v>219052</v>
      </c>
      <c r="I1048" s="428">
        <v>219052</v>
      </c>
      <c r="J1048" s="428" t="s">
        <v>1516</v>
      </c>
      <c r="K1048" s="428" t="s">
        <v>1517</v>
      </c>
      <c r="L1048" s="431">
        <v>480.69999999999993</v>
      </c>
      <c r="M1048" s="431">
        <v>2</v>
      </c>
      <c r="N1048" s="432">
        <v>961.39999999999986</v>
      </c>
    </row>
    <row r="1049" spans="1:14" ht="14.45" customHeight="1" x14ac:dyDescent="0.2">
      <c r="A1049" s="426" t="s">
        <v>576</v>
      </c>
      <c r="B1049" s="427" t="s">
        <v>577</v>
      </c>
      <c r="C1049" s="428" t="s">
        <v>1706</v>
      </c>
      <c r="D1049" s="429" t="s">
        <v>1707</v>
      </c>
      <c r="E1049" s="430">
        <v>50113001</v>
      </c>
      <c r="F1049" s="429" t="s">
        <v>403</v>
      </c>
      <c r="G1049" s="428" t="s">
        <v>450</v>
      </c>
      <c r="H1049" s="428">
        <v>219054</v>
      </c>
      <c r="I1049" s="428">
        <v>219054</v>
      </c>
      <c r="J1049" s="428" t="s">
        <v>1518</v>
      </c>
      <c r="K1049" s="428" t="s">
        <v>1519</v>
      </c>
      <c r="L1049" s="431">
        <v>617.96999999999991</v>
      </c>
      <c r="M1049" s="431">
        <v>2</v>
      </c>
      <c r="N1049" s="432">
        <v>1235.9399999999998</v>
      </c>
    </row>
    <row r="1050" spans="1:14" ht="14.45" customHeight="1" x14ac:dyDescent="0.2">
      <c r="A1050" s="426" t="s">
        <v>576</v>
      </c>
      <c r="B1050" s="427" t="s">
        <v>577</v>
      </c>
      <c r="C1050" s="428" t="s">
        <v>1706</v>
      </c>
      <c r="D1050" s="429" t="s">
        <v>1707</v>
      </c>
      <c r="E1050" s="430">
        <v>50113001</v>
      </c>
      <c r="F1050" s="429" t="s">
        <v>403</v>
      </c>
      <c r="G1050" s="428" t="s">
        <v>404</v>
      </c>
      <c r="H1050" s="428">
        <v>394712</v>
      </c>
      <c r="I1050" s="428">
        <v>0</v>
      </c>
      <c r="J1050" s="428" t="s">
        <v>473</v>
      </c>
      <c r="K1050" s="428" t="s">
        <v>474</v>
      </c>
      <c r="L1050" s="431">
        <v>28.75</v>
      </c>
      <c r="M1050" s="431">
        <v>18</v>
      </c>
      <c r="N1050" s="432">
        <v>517.5</v>
      </c>
    </row>
    <row r="1051" spans="1:14" ht="14.45" customHeight="1" x14ac:dyDescent="0.2">
      <c r="A1051" s="426" t="s">
        <v>576</v>
      </c>
      <c r="B1051" s="427" t="s">
        <v>577</v>
      </c>
      <c r="C1051" s="428" t="s">
        <v>1706</v>
      </c>
      <c r="D1051" s="429" t="s">
        <v>1707</v>
      </c>
      <c r="E1051" s="430">
        <v>50113001</v>
      </c>
      <c r="F1051" s="429" t="s">
        <v>403</v>
      </c>
      <c r="G1051" s="428" t="s">
        <v>404</v>
      </c>
      <c r="H1051" s="428">
        <v>134822</v>
      </c>
      <c r="I1051" s="428">
        <v>134822</v>
      </c>
      <c r="J1051" s="428" t="s">
        <v>1716</v>
      </c>
      <c r="K1051" s="428" t="s">
        <v>1653</v>
      </c>
      <c r="L1051" s="431">
        <v>207.55999999999997</v>
      </c>
      <c r="M1051" s="431">
        <v>11</v>
      </c>
      <c r="N1051" s="432">
        <v>2283.16</v>
      </c>
    </row>
    <row r="1052" spans="1:14" ht="14.45" customHeight="1" x14ac:dyDescent="0.2">
      <c r="A1052" s="426" t="s">
        <v>576</v>
      </c>
      <c r="B1052" s="427" t="s">
        <v>577</v>
      </c>
      <c r="C1052" s="428" t="s">
        <v>1706</v>
      </c>
      <c r="D1052" s="429" t="s">
        <v>1707</v>
      </c>
      <c r="E1052" s="430">
        <v>50113001</v>
      </c>
      <c r="F1052" s="429" t="s">
        <v>403</v>
      </c>
      <c r="G1052" s="428" t="s">
        <v>404</v>
      </c>
      <c r="H1052" s="428">
        <v>134824</v>
      </c>
      <c r="I1052" s="428">
        <v>134824</v>
      </c>
      <c r="J1052" s="428" t="s">
        <v>1717</v>
      </c>
      <c r="K1052" s="428" t="s">
        <v>1718</v>
      </c>
      <c r="L1052" s="431">
        <v>326.46950655507447</v>
      </c>
      <c r="M1052" s="431">
        <v>11</v>
      </c>
      <c r="N1052" s="432">
        <v>3591.1645721058194</v>
      </c>
    </row>
    <row r="1053" spans="1:14" ht="14.45" customHeight="1" x14ac:dyDescent="0.2">
      <c r="A1053" s="426" t="s">
        <v>576</v>
      </c>
      <c r="B1053" s="427" t="s">
        <v>577</v>
      </c>
      <c r="C1053" s="428" t="s">
        <v>1706</v>
      </c>
      <c r="D1053" s="429" t="s">
        <v>1707</v>
      </c>
      <c r="E1053" s="430">
        <v>50113001</v>
      </c>
      <c r="F1053" s="429" t="s">
        <v>403</v>
      </c>
      <c r="G1053" s="428" t="s">
        <v>404</v>
      </c>
      <c r="H1053" s="428">
        <v>502429</v>
      </c>
      <c r="I1053" s="428">
        <v>0</v>
      </c>
      <c r="J1053" s="428" t="s">
        <v>1533</v>
      </c>
      <c r="K1053" s="428" t="s">
        <v>235</v>
      </c>
      <c r="L1053" s="431">
        <v>399.88449078159374</v>
      </c>
      <c r="M1053" s="431">
        <v>4</v>
      </c>
      <c r="N1053" s="432">
        <v>1599.537963126375</v>
      </c>
    </row>
    <row r="1054" spans="1:14" ht="14.45" customHeight="1" x14ac:dyDescent="0.2">
      <c r="A1054" s="426" t="s">
        <v>576</v>
      </c>
      <c r="B1054" s="427" t="s">
        <v>577</v>
      </c>
      <c r="C1054" s="428" t="s">
        <v>1706</v>
      </c>
      <c r="D1054" s="429" t="s">
        <v>1707</v>
      </c>
      <c r="E1054" s="430">
        <v>50113001</v>
      </c>
      <c r="F1054" s="429" t="s">
        <v>403</v>
      </c>
      <c r="G1054" s="428" t="s">
        <v>404</v>
      </c>
      <c r="H1054" s="428">
        <v>900441</v>
      </c>
      <c r="I1054" s="428">
        <v>0</v>
      </c>
      <c r="J1054" s="428" t="s">
        <v>1534</v>
      </c>
      <c r="K1054" s="428" t="s">
        <v>1535</v>
      </c>
      <c r="L1054" s="431">
        <v>487.32148062494525</v>
      </c>
      <c r="M1054" s="431">
        <v>1</v>
      </c>
      <c r="N1054" s="432">
        <v>487.32148062494525</v>
      </c>
    </row>
    <row r="1055" spans="1:14" ht="14.45" customHeight="1" x14ac:dyDescent="0.2">
      <c r="A1055" s="426" t="s">
        <v>576</v>
      </c>
      <c r="B1055" s="427" t="s">
        <v>577</v>
      </c>
      <c r="C1055" s="428" t="s">
        <v>1706</v>
      </c>
      <c r="D1055" s="429" t="s">
        <v>1707</v>
      </c>
      <c r="E1055" s="430">
        <v>50113001</v>
      </c>
      <c r="F1055" s="429" t="s">
        <v>403</v>
      </c>
      <c r="G1055" s="428" t="s">
        <v>404</v>
      </c>
      <c r="H1055" s="428">
        <v>231544</v>
      </c>
      <c r="I1055" s="428">
        <v>231544</v>
      </c>
      <c r="J1055" s="428" t="s">
        <v>1003</v>
      </c>
      <c r="K1055" s="428" t="s">
        <v>1005</v>
      </c>
      <c r="L1055" s="431">
        <v>80.942999999999998</v>
      </c>
      <c r="M1055" s="431">
        <v>10</v>
      </c>
      <c r="N1055" s="432">
        <v>809.43</v>
      </c>
    </row>
    <row r="1056" spans="1:14" ht="14.45" customHeight="1" x14ac:dyDescent="0.2">
      <c r="A1056" s="426" t="s">
        <v>576</v>
      </c>
      <c r="B1056" s="427" t="s">
        <v>577</v>
      </c>
      <c r="C1056" s="428" t="s">
        <v>1706</v>
      </c>
      <c r="D1056" s="429" t="s">
        <v>1707</v>
      </c>
      <c r="E1056" s="430">
        <v>50113001</v>
      </c>
      <c r="F1056" s="429" t="s">
        <v>403</v>
      </c>
      <c r="G1056" s="428" t="s">
        <v>404</v>
      </c>
      <c r="H1056" s="428">
        <v>136712</v>
      </c>
      <c r="I1056" s="428">
        <v>136712</v>
      </c>
      <c r="J1056" s="428" t="s">
        <v>1012</v>
      </c>
      <c r="K1056" s="428" t="s">
        <v>1013</v>
      </c>
      <c r="L1056" s="431">
        <v>42.905000000000001</v>
      </c>
      <c r="M1056" s="431">
        <v>4</v>
      </c>
      <c r="N1056" s="432">
        <v>171.62</v>
      </c>
    </row>
    <row r="1057" spans="1:14" ht="14.45" customHeight="1" x14ac:dyDescent="0.2">
      <c r="A1057" s="426" t="s">
        <v>576</v>
      </c>
      <c r="B1057" s="427" t="s">
        <v>577</v>
      </c>
      <c r="C1057" s="428" t="s">
        <v>1706</v>
      </c>
      <c r="D1057" s="429" t="s">
        <v>1707</v>
      </c>
      <c r="E1057" s="430">
        <v>50113001</v>
      </c>
      <c r="F1057" s="429" t="s">
        <v>403</v>
      </c>
      <c r="G1057" s="428" t="s">
        <v>404</v>
      </c>
      <c r="H1057" s="428">
        <v>230353</v>
      </c>
      <c r="I1057" s="428">
        <v>230353</v>
      </c>
      <c r="J1057" s="428" t="s">
        <v>1053</v>
      </c>
      <c r="K1057" s="428" t="s">
        <v>1054</v>
      </c>
      <c r="L1057" s="431">
        <v>1758.33</v>
      </c>
      <c r="M1057" s="431">
        <v>2</v>
      </c>
      <c r="N1057" s="432">
        <v>3516.66</v>
      </c>
    </row>
    <row r="1058" spans="1:14" ht="14.45" customHeight="1" x14ac:dyDescent="0.2">
      <c r="A1058" s="426" t="s">
        <v>576</v>
      </c>
      <c r="B1058" s="427" t="s">
        <v>577</v>
      </c>
      <c r="C1058" s="428" t="s">
        <v>1706</v>
      </c>
      <c r="D1058" s="429" t="s">
        <v>1707</v>
      </c>
      <c r="E1058" s="430">
        <v>50113001</v>
      </c>
      <c r="F1058" s="429" t="s">
        <v>403</v>
      </c>
      <c r="G1058" s="428" t="s">
        <v>450</v>
      </c>
      <c r="H1058" s="428">
        <v>106618</v>
      </c>
      <c r="I1058" s="428">
        <v>6618</v>
      </c>
      <c r="J1058" s="428" t="s">
        <v>491</v>
      </c>
      <c r="K1058" s="428" t="s">
        <v>492</v>
      </c>
      <c r="L1058" s="431">
        <v>19.669999999999998</v>
      </c>
      <c r="M1058" s="431">
        <v>2</v>
      </c>
      <c r="N1058" s="432">
        <v>39.339999999999996</v>
      </c>
    </row>
    <row r="1059" spans="1:14" ht="14.45" customHeight="1" x14ac:dyDescent="0.2">
      <c r="A1059" s="426" t="s">
        <v>576</v>
      </c>
      <c r="B1059" s="427" t="s">
        <v>577</v>
      </c>
      <c r="C1059" s="428" t="s">
        <v>1706</v>
      </c>
      <c r="D1059" s="429" t="s">
        <v>1707</v>
      </c>
      <c r="E1059" s="430">
        <v>50113001</v>
      </c>
      <c r="F1059" s="429" t="s">
        <v>403</v>
      </c>
      <c r="G1059" s="428" t="s">
        <v>450</v>
      </c>
      <c r="H1059" s="428">
        <v>216900</v>
      </c>
      <c r="I1059" s="428">
        <v>216900</v>
      </c>
      <c r="J1059" s="428" t="s">
        <v>1065</v>
      </c>
      <c r="K1059" s="428" t="s">
        <v>1066</v>
      </c>
      <c r="L1059" s="431">
        <v>700.57</v>
      </c>
      <c r="M1059" s="431">
        <v>10</v>
      </c>
      <c r="N1059" s="432">
        <v>7005.7000000000007</v>
      </c>
    </row>
    <row r="1060" spans="1:14" ht="14.45" customHeight="1" x14ac:dyDescent="0.2">
      <c r="A1060" s="426" t="s">
        <v>576</v>
      </c>
      <c r="B1060" s="427" t="s">
        <v>577</v>
      </c>
      <c r="C1060" s="428" t="s">
        <v>1706</v>
      </c>
      <c r="D1060" s="429" t="s">
        <v>1707</v>
      </c>
      <c r="E1060" s="430">
        <v>50113001</v>
      </c>
      <c r="F1060" s="429" t="s">
        <v>403</v>
      </c>
      <c r="G1060" s="428" t="s">
        <v>450</v>
      </c>
      <c r="H1060" s="428">
        <v>126786</v>
      </c>
      <c r="I1060" s="428">
        <v>26786</v>
      </c>
      <c r="J1060" s="428" t="s">
        <v>1072</v>
      </c>
      <c r="K1060" s="428" t="s">
        <v>1073</v>
      </c>
      <c r="L1060" s="431">
        <v>401.63</v>
      </c>
      <c r="M1060" s="431">
        <v>2</v>
      </c>
      <c r="N1060" s="432">
        <v>803.26</v>
      </c>
    </row>
    <row r="1061" spans="1:14" ht="14.45" customHeight="1" x14ac:dyDescent="0.2">
      <c r="A1061" s="426" t="s">
        <v>576</v>
      </c>
      <c r="B1061" s="427" t="s">
        <v>577</v>
      </c>
      <c r="C1061" s="428" t="s">
        <v>1706</v>
      </c>
      <c r="D1061" s="429" t="s">
        <v>1707</v>
      </c>
      <c r="E1061" s="430">
        <v>50113001</v>
      </c>
      <c r="F1061" s="429" t="s">
        <v>403</v>
      </c>
      <c r="G1061" s="428" t="s">
        <v>404</v>
      </c>
      <c r="H1061" s="428">
        <v>246111</v>
      </c>
      <c r="I1061" s="428">
        <v>246111</v>
      </c>
      <c r="J1061" s="428" t="s">
        <v>547</v>
      </c>
      <c r="K1061" s="428" t="s">
        <v>548</v>
      </c>
      <c r="L1061" s="431">
        <v>90.20999999999998</v>
      </c>
      <c r="M1061" s="431">
        <v>9</v>
      </c>
      <c r="N1061" s="432">
        <v>811.88999999999987</v>
      </c>
    </row>
    <row r="1062" spans="1:14" ht="14.45" customHeight="1" x14ac:dyDescent="0.2">
      <c r="A1062" s="426" t="s">
        <v>576</v>
      </c>
      <c r="B1062" s="427" t="s">
        <v>577</v>
      </c>
      <c r="C1062" s="428" t="s">
        <v>1706</v>
      </c>
      <c r="D1062" s="429" t="s">
        <v>1707</v>
      </c>
      <c r="E1062" s="430">
        <v>50113001</v>
      </c>
      <c r="F1062" s="429" t="s">
        <v>403</v>
      </c>
      <c r="G1062" s="428" t="s">
        <v>404</v>
      </c>
      <c r="H1062" s="428">
        <v>230359</v>
      </c>
      <c r="I1062" s="428">
        <v>230359</v>
      </c>
      <c r="J1062" s="428" t="s">
        <v>1080</v>
      </c>
      <c r="K1062" s="428" t="s">
        <v>1081</v>
      </c>
      <c r="L1062" s="431">
        <v>194.51000000000008</v>
      </c>
      <c r="M1062" s="431">
        <v>1</v>
      </c>
      <c r="N1062" s="432">
        <v>194.51000000000008</v>
      </c>
    </row>
    <row r="1063" spans="1:14" ht="14.45" customHeight="1" x14ac:dyDescent="0.2">
      <c r="A1063" s="426" t="s">
        <v>576</v>
      </c>
      <c r="B1063" s="427" t="s">
        <v>577</v>
      </c>
      <c r="C1063" s="428" t="s">
        <v>1706</v>
      </c>
      <c r="D1063" s="429" t="s">
        <v>1707</v>
      </c>
      <c r="E1063" s="430">
        <v>50113001</v>
      </c>
      <c r="F1063" s="429" t="s">
        <v>403</v>
      </c>
      <c r="G1063" s="428" t="s">
        <v>450</v>
      </c>
      <c r="H1063" s="428">
        <v>157871</v>
      </c>
      <c r="I1063" s="428">
        <v>157871</v>
      </c>
      <c r="J1063" s="428" t="s">
        <v>1085</v>
      </c>
      <c r="K1063" s="428" t="s">
        <v>1086</v>
      </c>
      <c r="L1063" s="431">
        <v>189.2</v>
      </c>
      <c r="M1063" s="431">
        <v>2</v>
      </c>
      <c r="N1063" s="432">
        <v>378.4</v>
      </c>
    </row>
    <row r="1064" spans="1:14" ht="14.45" customHeight="1" x14ac:dyDescent="0.2">
      <c r="A1064" s="426" t="s">
        <v>576</v>
      </c>
      <c r="B1064" s="427" t="s">
        <v>577</v>
      </c>
      <c r="C1064" s="428" t="s">
        <v>1706</v>
      </c>
      <c r="D1064" s="429" t="s">
        <v>1707</v>
      </c>
      <c r="E1064" s="430">
        <v>50113001</v>
      </c>
      <c r="F1064" s="429" t="s">
        <v>403</v>
      </c>
      <c r="G1064" s="428" t="s">
        <v>450</v>
      </c>
      <c r="H1064" s="428">
        <v>118172</v>
      </c>
      <c r="I1064" s="428">
        <v>18172</v>
      </c>
      <c r="J1064" s="428" t="s">
        <v>1115</v>
      </c>
      <c r="K1064" s="428" t="s">
        <v>1117</v>
      </c>
      <c r="L1064" s="431">
        <v>390.5</v>
      </c>
      <c r="M1064" s="431">
        <v>6</v>
      </c>
      <c r="N1064" s="432">
        <v>2343</v>
      </c>
    </row>
    <row r="1065" spans="1:14" ht="14.45" customHeight="1" x14ac:dyDescent="0.2">
      <c r="A1065" s="426" t="s">
        <v>576</v>
      </c>
      <c r="B1065" s="427" t="s">
        <v>577</v>
      </c>
      <c r="C1065" s="428" t="s">
        <v>1706</v>
      </c>
      <c r="D1065" s="429" t="s">
        <v>1707</v>
      </c>
      <c r="E1065" s="430">
        <v>50113001</v>
      </c>
      <c r="F1065" s="429" t="s">
        <v>403</v>
      </c>
      <c r="G1065" s="428" t="s">
        <v>450</v>
      </c>
      <c r="H1065" s="428">
        <v>118175</v>
      </c>
      <c r="I1065" s="428">
        <v>18175</v>
      </c>
      <c r="J1065" s="428" t="s">
        <v>1115</v>
      </c>
      <c r="K1065" s="428" t="s">
        <v>1575</v>
      </c>
      <c r="L1065" s="431">
        <v>627</v>
      </c>
      <c r="M1065" s="431">
        <v>4</v>
      </c>
      <c r="N1065" s="432">
        <v>2508</v>
      </c>
    </row>
    <row r="1066" spans="1:14" ht="14.45" customHeight="1" x14ac:dyDescent="0.2">
      <c r="A1066" s="426" t="s">
        <v>576</v>
      </c>
      <c r="B1066" s="427" t="s">
        <v>577</v>
      </c>
      <c r="C1066" s="428" t="s">
        <v>1706</v>
      </c>
      <c r="D1066" s="429" t="s">
        <v>1707</v>
      </c>
      <c r="E1066" s="430">
        <v>50113001</v>
      </c>
      <c r="F1066" s="429" t="s">
        <v>403</v>
      </c>
      <c r="G1066" s="428" t="s">
        <v>404</v>
      </c>
      <c r="H1066" s="428">
        <v>235776</v>
      </c>
      <c r="I1066" s="428">
        <v>235776</v>
      </c>
      <c r="J1066" s="428" t="s">
        <v>1582</v>
      </c>
      <c r="K1066" s="428" t="s">
        <v>1583</v>
      </c>
      <c r="L1066" s="431">
        <v>429.77000000000004</v>
      </c>
      <c r="M1066" s="431">
        <v>2</v>
      </c>
      <c r="N1066" s="432">
        <v>859.54000000000008</v>
      </c>
    </row>
    <row r="1067" spans="1:14" ht="14.45" customHeight="1" x14ac:dyDescent="0.2">
      <c r="A1067" s="426" t="s">
        <v>576</v>
      </c>
      <c r="B1067" s="427" t="s">
        <v>577</v>
      </c>
      <c r="C1067" s="428" t="s">
        <v>1706</v>
      </c>
      <c r="D1067" s="429" t="s">
        <v>1707</v>
      </c>
      <c r="E1067" s="430">
        <v>50113001</v>
      </c>
      <c r="F1067" s="429" t="s">
        <v>403</v>
      </c>
      <c r="G1067" s="428" t="s">
        <v>404</v>
      </c>
      <c r="H1067" s="428">
        <v>208647</v>
      </c>
      <c r="I1067" s="428">
        <v>208647</v>
      </c>
      <c r="J1067" s="428" t="s">
        <v>1719</v>
      </c>
      <c r="K1067" s="428" t="s">
        <v>1720</v>
      </c>
      <c r="L1067" s="431">
        <v>72.139999999999972</v>
      </c>
      <c r="M1067" s="431">
        <v>4</v>
      </c>
      <c r="N1067" s="432">
        <v>288.55999999999989</v>
      </c>
    </row>
    <row r="1068" spans="1:14" ht="14.45" customHeight="1" x14ac:dyDescent="0.2">
      <c r="A1068" s="426" t="s">
        <v>576</v>
      </c>
      <c r="B1068" s="427" t="s">
        <v>577</v>
      </c>
      <c r="C1068" s="428" t="s">
        <v>1706</v>
      </c>
      <c r="D1068" s="429" t="s">
        <v>1707</v>
      </c>
      <c r="E1068" s="430">
        <v>50113001</v>
      </c>
      <c r="F1068" s="429" t="s">
        <v>403</v>
      </c>
      <c r="G1068" s="428" t="s">
        <v>404</v>
      </c>
      <c r="H1068" s="428">
        <v>216573</v>
      </c>
      <c r="I1068" s="428">
        <v>216573</v>
      </c>
      <c r="J1068" s="428" t="s">
        <v>1616</v>
      </c>
      <c r="K1068" s="428" t="s">
        <v>1617</v>
      </c>
      <c r="L1068" s="431">
        <v>79.805499999999967</v>
      </c>
      <c r="M1068" s="431">
        <v>20</v>
      </c>
      <c r="N1068" s="432">
        <v>1596.1099999999994</v>
      </c>
    </row>
    <row r="1069" spans="1:14" ht="14.45" customHeight="1" x14ac:dyDescent="0.2">
      <c r="A1069" s="426" t="s">
        <v>576</v>
      </c>
      <c r="B1069" s="427" t="s">
        <v>577</v>
      </c>
      <c r="C1069" s="428" t="s">
        <v>1706</v>
      </c>
      <c r="D1069" s="429" t="s">
        <v>1707</v>
      </c>
      <c r="E1069" s="430">
        <v>50113001</v>
      </c>
      <c r="F1069" s="429" t="s">
        <v>403</v>
      </c>
      <c r="G1069" s="428" t="s">
        <v>404</v>
      </c>
      <c r="H1069" s="428">
        <v>100610</v>
      </c>
      <c r="I1069" s="428">
        <v>610</v>
      </c>
      <c r="J1069" s="428" t="s">
        <v>1618</v>
      </c>
      <c r="K1069" s="428" t="s">
        <v>1619</v>
      </c>
      <c r="L1069" s="431">
        <v>80.370000000000019</v>
      </c>
      <c r="M1069" s="431">
        <v>4</v>
      </c>
      <c r="N1069" s="432">
        <v>321.48000000000008</v>
      </c>
    </row>
    <row r="1070" spans="1:14" ht="14.45" customHeight="1" x14ac:dyDescent="0.2">
      <c r="A1070" s="426" t="s">
        <v>576</v>
      </c>
      <c r="B1070" s="427" t="s">
        <v>577</v>
      </c>
      <c r="C1070" s="428" t="s">
        <v>1706</v>
      </c>
      <c r="D1070" s="429" t="s">
        <v>1707</v>
      </c>
      <c r="E1070" s="430">
        <v>50113001</v>
      </c>
      <c r="F1070" s="429" t="s">
        <v>403</v>
      </c>
      <c r="G1070" s="428" t="s">
        <v>404</v>
      </c>
      <c r="H1070" s="428">
        <v>395294</v>
      </c>
      <c r="I1070" s="428">
        <v>180306</v>
      </c>
      <c r="J1070" s="428" t="s">
        <v>1177</v>
      </c>
      <c r="K1070" s="428" t="s">
        <v>1179</v>
      </c>
      <c r="L1070" s="431">
        <v>218.7100080560098</v>
      </c>
      <c r="M1070" s="431">
        <v>6</v>
      </c>
      <c r="N1070" s="432">
        <v>1312.2600483360588</v>
      </c>
    </row>
    <row r="1071" spans="1:14" ht="14.45" customHeight="1" x14ac:dyDescent="0.2">
      <c r="A1071" s="426" t="s">
        <v>576</v>
      </c>
      <c r="B1071" s="427" t="s">
        <v>577</v>
      </c>
      <c r="C1071" s="428" t="s">
        <v>1706</v>
      </c>
      <c r="D1071" s="429" t="s">
        <v>1707</v>
      </c>
      <c r="E1071" s="430">
        <v>50113001</v>
      </c>
      <c r="F1071" s="429" t="s">
        <v>403</v>
      </c>
      <c r="G1071" s="428" t="s">
        <v>404</v>
      </c>
      <c r="H1071" s="428">
        <v>148578</v>
      </c>
      <c r="I1071" s="428">
        <v>48578</v>
      </c>
      <c r="J1071" s="428" t="s">
        <v>1196</v>
      </c>
      <c r="K1071" s="428" t="s">
        <v>1197</v>
      </c>
      <c r="L1071" s="431">
        <v>54.919999999999995</v>
      </c>
      <c r="M1071" s="431">
        <v>2</v>
      </c>
      <c r="N1071" s="432">
        <v>109.83999999999999</v>
      </c>
    </row>
    <row r="1072" spans="1:14" ht="14.45" customHeight="1" x14ac:dyDescent="0.2">
      <c r="A1072" s="426" t="s">
        <v>576</v>
      </c>
      <c r="B1072" s="427" t="s">
        <v>577</v>
      </c>
      <c r="C1072" s="428" t="s">
        <v>1706</v>
      </c>
      <c r="D1072" s="429" t="s">
        <v>1707</v>
      </c>
      <c r="E1072" s="430">
        <v>50113001</v>
      </c>
      <c r="F1072" s="429" t="s">
        <v>403</v>
      </c>
      <c r="G1072" s="428" t="s">
        <v>404</v>
      </c>
      <c r="H1072" s="428">
        <v>848632</v>
      </c>
      <c r="I1072" s="428">
        <v>125315</v>
      </c>
      <c r="J1072" s="428" t="s">
        <v>1196</v>
      </c>
      <c r="K1072" s="428" t="s">
        <v>1198</v>
      </c>
      <c r="L1072" s="431">
        <v>58.150000000000013</v>
      </c>
      <c r="M1072" s="431">
        <v>6</v>
      </c>
      <c r="N1072" s="432">
        <v>348.90000000000009</v>
      </c>
    </row>
    <row r="1073" spans="1:14" ht="14.45" customHeight="1" x14ac:dyDescent="0.2">
      <c r="A1073" s="426" t="s">
        <v>576</v>
      </c>
      <c r="B1073" s="427" t="s">
        <v>577</v>
      </c>
      <c r="C1073" s="428" t="s">
        <v>1706</v>
      </c>
      <c r="D1073" s="429" t="s">
        <v>1707</v>
      </c>
      <c r="E1073" s="430">
        <v>50113001</v>
      </c>
      <c r="F1073" s="429" t="s">
        <v>403</v>
      </c>
      <c r="G1073" s="428" t="s">
        <v>404</v>
      </c>
      <c r="H1073" s="428">
        <v>250994</v>
      </c>
      <c r="I1073" s="428">
        <v>250994</v>
      </c>
      <c r="J1073" s="428" t="s">
        <v>1721</v>
      </c>
      <c r="K1073" s="428" t="s">
        <v>1722</v>
      </c>
      <c r="L1073" s="431">
        <v>166.85002205923524</v>
      </c>
      <c r="M1073" s="431">
        <v>1</v>
      </c>
      <c r="N1073" s="432">
        <v>166.85002205923524</v>
      </c>
    </row>
    <row r="1074" spans="1:14" ht="14.45" customHeight="1" x14ac:dyDescent="0.2">
      <c r="A1074" s="426" t="s">
        <v>576</v>
      </c>
      <c r="B1074" s="427" t="s">
        <v>577</v>
      </c>
      <c r="C1074" s="428" t="s">
        <v>1706</v>
      </c>
      <c r="D1074" s="429" t="s">
        <v>1707</v>
      </c>
      <c r="E1074" s="430">
        <v>50113001</v>
      </c>
      <c r="F1074" s="429" t="s">
        <v>403</v>
      </c>
      <c r="G1074" s="428" t="s">
        <v>404</v>
      </c>
      <c r="H1074" s="428">
        <v>184785</v>
      </c>
      <c r="I1074" s="428">
        <v>84785</v>
      </c>
      <c r="J1074" s="428" t="s">
        <v>1723</v>
      </c>
      <c r="K1074" s="428" t="s">
        <v>1724</v>
      </c>
      <c r="L1074" s="431">
        <v>192.80000639147195</v>
      </c>
      <c r="M1074" s="431">
        <v>4</v>
      </c>
      <c r="N1074" s="432">
        <v>771.20002556588781</v>
      </c>
    </row>
    <row r="1075" spans="1:14" ht="14.45" customHeight="1" x14ac:dyDescent="0.2">
      <c r="A1075" s="426" t="s">
        <v>576</v>
      </c>
      <c r="B1075" s="427" t="s">
        <v>577</v>
      </c>
      <c r="C1075" s="428" t="s">
        <v>1706</v>
      </c>
      <c r="D1075" s="429" t="s">
        <v>1707</v>
      </c>
      <c r="E1075" s="430">
        <v>50113001</v>
      </c>
      <c r="F1075" s="429" t="s">
        <v>403</v>
      </c>
      <c r="G1075" s="428" t="s">
        <v>450</v>
      </c>
      <c r="H1075" s="428">
        <v>233360</v>
      </c>
      <c r="I1075" s="428">
        <v>233360</v>
      </c>
      <c r="J1075" s="428" t="s">
        <v>499</v>
      </c>
      <c r="K1075" s="428" t="s">
        <v>1269</v>
      </c>
      <c r="L1075" s="431">
        <v>26.019999999999989</v>
      </c>
      <c r="M1075" s="431">
        <v>1</v>
      </c>
      <c r="N1075" s="432">
        <v>26.019999999999989</v>
      </c>
    </row>
    <row r="1076" spans="1:14" ht="14.45" customHeight="1" x14ac:dyDescent="0.2">
      <c r="A1076" s="426" t="s">
        <v>576</v>
      </c>
      <c r="B1076" s="427" t="s">
        <v>577</v>
      </c>
      <c r="C1076" s="428" t="s">
        <v>1706</v>
      </c>
      <c r="D1076" s="429" t="s">
        <v>1707</v>
      </c>
      <c r="E1076" s="430">
        <v>50113002</v>
      </c>
      <c r="F1076" s="429" t="s">
        <v>1651</v>
      </c>
      <c r="G1076" s="428" t="s">
        <v>404</v>
      </c>
      <c r="H1076" s="428">
        <v>103414</v>
      </c>
      <c r="I1076" s="428">
        <v>3414</v>
      </c>
      <c r="J1076" s="428" t="s">
        <v>1725</v>
      </c>
      <c r="K1076" s="428" t="s">
        <v>1726</v>
      </c>
      <c r="L1076" s="431">
        <v>2513.7400000000002</v>
      </c>
      <c r="M1076" s="431">
        <v>7</v>
      </c>
      <c r="N1076" s="432">
        <v>17596.18</v>
      </c>
    </row>
    <row r="1077" spans="1:14" ht="14.45" customHeight="1" x14ac:dyDescent="0.2">
      <c r="A1077" s="426" t="s">
        <v>576</v>
      </c>
      <c r="B1077" s="427" t="s">
        <v>577</v>
      </c>
      <c r="C1077" s="428" t="s">
        <v>1706</v>
      </c>
      <c r="D1077" s="429" t="s">
        <v>1707</v>
      </c>
      <c r="E1077" s="430">
        <v>50113002</v>
      </c>
      <c r="F1077" s="429" t="s">
        <v>1651</v>
      </c>
      <c r="G1077" s="428" t="s">
        <v>404</v>
      </c>
      <c r="H1077" s="428">
        <v>110996</v>
      </c>
      <c r="I1077" s="428">
        <v>10996</v>
      </c>
      <c r="J1077" s="428" t="s">
        <v>1727</v>
      </c>
      <c r="K1077" s="428" t="s">
        <v>1726</v>
      </c>
      <c r="L1077" s="431">
        <v>2400</v>
      </c>
      <c r="M1077" s="431">
        <v>7</v>
      </c>
      <c r="N1077" s="432">
        <v>16800</v>
      </c>
    </row>
    <row r="1078" spans="1:14" ht="14.45" customHeight="1" x14ac:dyDescent="0.2">
      <c r="A1078" s="426" t="s">
        <v>576</v>
      </c>
      <c r="B1078" s="427" t="s">
        <v>577</v>
      </c>
      <c r="C1078" s="428" t="s">
        <v>1706</v>
      </c>
      <c r="D1078" s="429" t="s">
        <v>1707</v>
      </c>
      <c r="E1078" s="430">
        <v>50113006</v>
      </c>
      <c r="F1078" s="429" t="s">
        <v>1279</v>
      </c>
      <c r="G1078" s="428" t="s">
        <v>450</v>
      </c>
      <c r="H1078" s="428">
        <v>33898</v>
      </c>
      <c r="I1078" s="428">
        <v>33898</v>
      </c>
      <c r="J1078" s="428" t="s">
        <v>1666</v>
      </c>
      <c r="K1078" s="428" t="s">
        <v>1287</v>
      </c>
      <c r="L1078" s="431">
        <v>138.53999999999994</v>
      </c>
      <c r="M1078" s="431">
        <v>3</v>
      </c>
      <c r="N1078" s="432">
        <v>415.61999999999978</v>
      </c>
    </row>
    <row r="1079" spans="1:14" ht="14.45" customHeight="1" x14ac:dyDescent="0.2">
      <c r="A1079" s="426" t="s">
        <v>576</v>
      </c>
      <c r="B1079" s="427" t="s">
        <v>577</v>
      </c>
      <c r="C1079" s="428" t="s">
        <v>1706</v>
      </c>
      <c r="D1079" s="429" t="s">
        <v>1707</v>
      </c>
      <c r="E1079" s="430">
        <v>50113006</v>
      </c>
      <c r="F1079" s="429" t="s">
        <v>1279</v>
      </c>
      <c r="G1079" s="428" t="s">
        <v>450</v>
      </c>
      <c r="H1079" s="428">
        <v>33751</v>
      </c>
      <c r="I1079" s="428">
        <v>33751</v>
      </c>
      <c r="J1079" s="428" t="s">
        <v>1668</v>
      </c>
      <c r="K1079" s="428" t="s">
        <v>1290</v>
      </c>
      <c r="L1079" s="431">
        <v>96.549999999999983</v>
      </c>
      <c r="M1079" s="431">
        <v>4</v>
      </c>
      <c r="N1079" s="432">
        <v>386.19999999999993</v>
      </c>
    </row>
    <row r="1080" spans="1:14" ht="14.45" customHeight="1" x14ac:dyDescent="0.2">
      <c r="A1080" s="426" t="s">
        <v>576</v>
      </c>
      <c r="B1080" s="427" t="s">
        <v>577</v>
      </c>
      <c r="C1080" s="428" t="s">
        <v>1706</v>
      </c>
      <c r="D1080" s="429" t="s">
        <v>1707</v>
      </c>
      <c r="E1080" s="430">
        <v>50113006</v>
      </c>
      <c r="F1080" s="429" t="s">
        <v>1279</v>
      </c>
      <c r="G1080" s="428" t="s">
        <v>450</v>
      </c>
      <c r="H1080" s="428">
        <v>395579</v>
      </c>
      <c r="I1080" s="428">
        <v>33752</v>
      </c>
      <c r="J1080" s="428" t="s">
        <v>1669</v>
      </c>
      <c r="K1080" s="428" t="s">
        <v>1670</v>
      </c>
      <c r="L1080" s="431">
        <v>96.55</v>
      </c>
      <c r="M1080" s="431">
        <v>3</v>
      </c>
      <c r="N1080" s="432">
        <v>289.64999999999998</v>
      </c>
    </row>
    <row r="1081" spans="1:14" ht="14.45" customHeight="1" x14ac:dyDescent="0.2">
      <c r="A1081" s="426" t="s">
        <v>576</v>
      </c>
      <c r="B1081" s="427" t="s">
        <v>577</v>
      </c>
      <c r="C1081" s="428" t="s">
        <v>1706</v>
      </c>
      <c r="D1081" s="429" t="s">
        <v>1707</v>
      </c>
      <c r="E1081" s="430">
        <v>50113006</v>
      </c>
      <c r="F1081" s="429" t="s">
        <v>1279</v>
      </c>
      <c r="G1081" s="428" t="s">
        <v>450</v>
      </c>
      <c r="H1081" s="428">
        <v>33750</v>
      </c>
      <c r="I1081" s="428">
        <v>33750</v>
      </c>
      <c r="J1081" s="428" t="s">
        <v>1671</v>
      </c>
      <c r="K1081" s="428" t="s">
        <v>1290</v>
      </c>
      <c r="L1081" s="431">
        <v>96.55</v>
      </c>
      <c r="M1081" s="431">
        <v>4</v>
      </c>
      <c r="N1081" s="432">
        <v>386.2</v>
      </c>
    </row>
    <row r="1082" spans="1:14" ht="14.45" customHeight="1" x14ac:dyDescent="0.2">
      <c r="A1082" s="426" t="s">
        <v>576</v>
      </c>
      <c r="B1082" s="427" t="s">
        <v>577</v>
      </c>
      <c r="C1082" s="428" t="s">
        <v>1706</v>
      </c>
      <c r="D1082" s="429" t="s">
        <v>1707</v>
      </c>
      <c r="E1082" s="430">
        <v>50113006</v>
      </c>
      <c r="F1082" s="429" t="s">
        <v>1279</v>
      </c>
      <c r="G1082" s="428" t="s">
        <v>450</v>
      </c>
      <c r="H1082" s="428">
        <v>217490</v>
      </c>
      <c r="I1082" s="428">
        <v>217490</v>
      </c>
      <c r="J1082" s="428" t="s">
        <v>1672</v>
      </c>
      <c r="K1082" s="428" t="s">
        <v>1281</v>
      </c>
      <c r="L1082" s="431">
        <v>138.40000000000003</v>
      </c>
      <c r="M1082" s="431">
        <v>1</v>
      </c>
      <c r="N1082" s="432">
        <v>138.40000000000003</v>
      </c>
    </row>
    <row r="1083" spans="1:14" ht="14.45" customHeight="1" x14ac:dyDescent="0.2">
      <c r="A1083" s="426" t="s">
        <v>576</v>
      </c>
      <c r="B1083" s="427" t="s">
        <v>577</v>
      </c>
      <c r="C1083" s="428" t="s">
        <v>1706</v>
      </c>
      <c r="D1083" s="429" t="s">
        <v>1707</v>
      </c>
      <c r="E1083" s="430">
        <v>50113006</v>
      </c>
      <c r="F1083" s="429" t="s">
        <v>1279</v>
      </c>
      <c r="G1083" s="428" t="s">
        <v>450</v>
      </c>
      <c r="H1083" s="428">
        <v>217491</v>
      </c>
      <c r="I1083" s="428">
        <v>217491</v>
      </c>
      <c r="J1083" s="428" t="s">
        <v>1673</v>
      </c>
      <c r="K1083" s="428" t="s">
        <v>1281</v>
      </c>
      <c r="L1083" s="431">
        <v>138.40000000000003</v>
      </c>
      <c r="M1083" s="431">
        <v>2</v>
      </c>
      <c r="N1083" s="432">
        <v>276.80000000000007</v>
      </c>
    </row>
    <row r="1084" spans="1:14" ht="14.45" customHeight="1" x14ac:dyDescent="0.2">
      <c r="A1084" s="426" t="s">
        <v>576</v>
      </c>
      <c r="B1084" s="427" t="s">
        <v>577</v>
      </c>
      <c r="C1084" s="428" t="s">
        <v>1706</v>
      </c>
      <c r="D1084" s="429" t="s">
        <v>1707</v>
      </c>
      <c r="E1084" s="430">
        <v>50113006</v>
      </c>
      <c r="F1084" s="429" t="s">
        <v>1279</v>
      </c>
      <c r="G1084" s="428" t="s">
        <v>450</v>
      </c>
      <c r="H1084" s="428">
        <v>33850</v>
      </c>
      <c r="I1084" s="428">
        <v>33850</v>
      </c>
      <c r="J1084" s="428" t="s">
        <v>1674</v>
      </c>
      <c r="K1084" s="428" t="s">
        <v>1281</v>
      </c>
      <c r="L1084" s="431">
        <v>107.71000317393013</v>
      </c>
      <c r="M1084" s="431">
        <v>3</v>
      </c>
      <c r="N1084" s="432">
        <v>323.13000952179038</v>
      </c>
    </row>
    <row r="1085" spans="1:14" ht="14.45" customHeight="1" x14ac:dyDescent="0.2">
      <c r="A1085" s="426" t="s">
        <v>576</v>
      </c>
      <c r="B1085" s="427" t="s">
        <v>577</v>
      </c>
      <c r="C1085" s="428" t="s">
        <v>1706</v>
      </c>
      <c r="D1085" s="429" t="s">
        <v>1707</v>
      </c>
      <c r="E1085" s="430">
        <v>50113006</v>
      </c>
      <c r="F1085" s="429" t="s">
        <v>1279</v>
      </c>
      <c r="G1085" s="428" t="s">
        <v>450</v>
      </c>
      <c r="H1085" s="428">
        <v>33851</v>
      </c>
      <c r="I1085" s="428">
        <v>33851</v>
      </c>
      <c r="J1085" s="428" t="s">
        <v>1676</v>
      </c>
      <c r="K1085" s="428" t="s">
        <v>1281</v>
      </c>
      <c r="L1085" s="431">
        <v>107.71</v>
      </c>
      <c r="M1085" s="431">
        <v>1</v>
      </c>
      <c r="N1085" s="432">
        <v>107.71</v>
      </c>
    </row>
    <row r="1086" spans="1:14" ht="14.45" customHeight="1" x14ac:dyDescent="0.2">
      <c r="A1086" s="426" t="s">
        <v>576</v>
      </c>
      <c r="B1086" s="427" t="s">
        <v>577</v>
      </c>
      <c r="C1086" s="428" t="s">
        <v>1706</v>
      </c>
      <c r="D1086" s="429" t="s">
        <v>1707</v>
      </c>
      <c r="E1086" s="430">
        <v>50113006</v>
      </c>
      <c r="F1086" s="429" t="s">
        <v>1279</v>
      </c>
      <c r="G1086" s="428" t="s">
        <v>450</v>
      </c>
      <c r="H1086" s="428">
        <v>848207</v>
      </c>
      <c r="I1086" s="428">
        <v>33422</v>
      </c>
      <c r="J1086" s="428" t="s">
        <v>1679</v>
      </c>
      <c r="K1086" s="428" t="s">
        <v>1680</v>
      </c>
      <c r="L1086" s="431">
        <v>130.92000000000002</v>
      </c>
      <c r="M1086" s="431">
        <v>10</v>
      </c>
      <c r="N1086" s="432">
        <v>1309.2</v>
      </c>
    </row>
    <row r="1087" spans="1:14" ht="14.45" customHeight="1" x14ac:dyDescent="0.2">
      <c r="A1087" s="426" t="s">
        <v>576</v>
      </c>
      <c r="B1087" s="427" t="s">
        <v>577</v>
      </c>
      <c r="C1087" s="428" t="s">
        <v>1706</v>
      </c>
      <c r="D1087" s="429" t="s">
        <v>1707</v>
      </c>
      <c r="E1087" s="430">
        <v>50113006</v>
      </c>
      <c r="F1087" s="429" t="s">
        <v>1279</v>
      </c>
      <c r="G1087" s="428" t="s">
        <v>404</v>
      </c>
      <c r="H1087" s="428">
        <v>995292</v>
      </c>
      <c r="I1087" s="428">
        <v>0</v>
      </c>
      <c r="J1087" s="428" t="s">
        <v>1683</v>
      </c>
      <c r="K1087" s="428" t="s">
        <v>235</v>
      </c>
      <c r="L1087" s="431">
        <v>133.12250000000003</v>
      </c>
      <c r="M1087" s="431">
        <v>24</v>
      </c>
      <c r="N1087" s="432">
        <v>3194.9400000000005</v>
      </c>
    </row>
    <row r="1088" spans="1:14" ht="14.45" customHeight="1" x14ac:dyDescent="0.2">
      <c r="A1088" s="426" t="s">
        <v>576</v>
      </c>
      <c r="B1088" s="427" t="s">
        <v>577</v>
      </c>
      <c r="C1088" s="428" t="s">
        <v>1706</v>
      </c>
      <c r="D1088" s="429" t="s">
        <v>1707</v>
      </c>
      <c r="E1088" s="430">
        <v>50113013</v>
      </c>
      <c r="F1088" s="429" t="s">
        <v>445</v>
      </c>
      <c r="G1088" s="428" t="s">
        <v>404</v>
      </c>
      <c r="H1088" s="428">
        <v>172972</v>
      </c>
      <c r="I1088" s="428">
        <v>72972</v>
      </c>
      <c r="J1088" s="428" t="s">
        <v>1303</v>
      </c>
      <c r="K1088" s="428" t="s">
        <v>1304</v>
      </c>
      <c r="L1088" s="431">
        <v>203.72059714285382</v>
      </c>
      <c r="M1088" s="431">
        <v>13</v>
      </c>
      <c r="N1088" s="432">
        <v>2648.3677628570995</v>
      </c>
    </row>
    <row r="1089" spans="1:14" ht="14.45" customHeight="1" x14ac:dyDescent="0.2">
      <c r="A1089" s="426" t="s">
        <v>576</v>
      </c>
      <c r="B1089" s="427" t="s">
        <v>577</v>
      </c>
      <c r="C1089" s="428" t="s">
        <v>1706</v>
      </c>
      <c r="D1089" s="429" t="s">
        <v>1707</v>
      </c>
      <c r="E1089" s="430">
        <v>50113013</v>
      </c>
      <c r="F1089" s="429" t="s">
        <v>445</v>
      </c>
      <c r="G1089" s="428" t="s">
        <v>404</v>
      </c>
      <c r="H1089" s="428">
        <v>499230</v>
      </c>
      <c r="I1089" s="428">
        <v>999999</v>
      </c>
      <c r="J1089" s="428" t="s">
        <v>1317</v>
      </c>
      <c r="K1089" s="428" t="s">
        <v>1318</v>
      </c>
      <c r="L1089" s="431">
        <v>2013</v>
      </c>
      <c r="M1089" s="431">
        <v>1</v>
      </c>
      <c r="N1089" s="432">
        <v>2013</v>
      </c>
    </row>
    <row r="1090" spans="1:14" ht="14.45" customHeight="1" x14ac:dyDescent="0.2">
      <c r="A1090" s="426" t="s">
        <v>576</v>
      </c>
      <c r="B1090" s="427" t="s">
        <v>577</v>
      </c>
      <c r="C1090" s="428" t="s">
        <v>1706</v>
      </c>
      <c r="D1090" s="429" t="s">
        <v>1707</v>
      </c>
      <c r="E1090" s="430">
        <v>50113013</v>
      </c>
      <c r="F1090" s="429" t="s">
        <v>445</v>
      </c>
      <c r="G1090" s="428" t="s">
        <v>450</v>
      </c>
      <c r="H1090" s="428">
        <v>173750</v>
      </c>
      <c r="I1090" s="428">
        <v>173750</v>
      </c>
      <c r="J1090" s="428" t="s">
        <v>453</v>
      </c>
      <c r="K1090" s="428" t="s">
        <v>447</v>
      </c>
      <c r="L1090" s="431">
        <v>721.64</v>
      </c>
      <c r="M1090" s="431">
        <v>3</v>
      </c>
      <c r="N1090" s="432">
        <v>2164.92</v>
      </c>
    </row>
    <row r="1091" spans="1:14" ht="14.45" customHeight="1" x14ac:dyDescent="0.2">
      <c r="A1091" s="426" t="s">
        <v>576</v>
      </c>
      <c r="B1091" s="427" t="s">
        <v>577</v>
      </c>
      <c r="C1091" s="428" t="s">
        <v>1706</v>
      </c>
      <c r="D1091" s="429" t="s">
        <v>1707</v>
      </c>
      <c r="E1091" s="430">
        <v>50113013</v>
      </c>
      <c r="F1091" s="429" t="s">
        <v>445</v>
      </c>
      <c r="G1091" s="428" t="s">
        <v>450</v>
      </c>
      <c r="H1091" s="428">
        <v>173857</v>
      </c>
      <c r="I1091" s="428">
        <v>173857</v>
      </c>
      <c r="J1091" s="428" t="s">
        <v>1387</v>
      </c>
      <c r="K1091" s="428" t="s">
        <v>1388</v>
      </c>
      <c r="L1091" s="431">
        <v>726</v>
      </c>
      <c r="M1091" s="431">
        <v>3</v>
      </c>
      <c r="N1091" s="432">
        <v>2178</v>
      </c>
    </row>
    <row r="1092" spans="1:14" ht="14.45" customHeight="1" x14ac:dyDescent="0.2">
      <c r="A1092" s="426" t="s">
        <v>576</v>
      </c>
      <c r="B1092" s="427" t="s">
        <v>577</v>
      </c>
      <c r="C1092" s="428" t="s">
        <v>1706</v>
      </c>
      <c r="D1092" s="429" t="s">
        <v>1707</v>
      </c>
      <c r="E1092" s="430">
        <v>50113014</v>
      </c>
      <c r="F1092" s="429" t="s">
        <v>504</v>
      </c>
      <c r="G1092" s="428" t="s">
        <v>450</v>
      </c>
      <c r="H1092" s="428">
        <v>164401</v>
      </c>
      <c r="I1092" s="428">
        <v>164401</v>
      </c>
      <c r="J1092" s="428" t="s">
        <v>1402</v>
      </c>
      <c r="K1092" s="428" t="s">
        <v>1703</v>
      </c>
      <c r="L1092" s="431">
        <v>319</v>
      </c>
      <c r="M1092" s="431">
        <v>4</v>
      </c>
      <c r="N1092" s="432">
        <v>1276</v>
      </c>
    </row>
    <row r="1093" spans="1:14" ht="14.45" customHeight="1" x14ac:dyDescent="0.2">
      <c r="A1093" s="426" t="s">
        <v>576</v>
      </c>
      <c r="B1093" s="427" t="s">
        <v>577</v>
      </c>
      <c r="C1093" s="428" t="s">
        <v>1728</v>
      </c>
      <c r="D1093" s="429" t="s">
        <v>1729</v>
      </c>
      <c r="E1093" s="430">
        <v>50113001</v>
      </c>
      <c r="F1093" s="429" t="s">
        <v>403</v>
      </c>
      <c r="G1093" s="428" t="s">
        <v>404</v>
      </c>
      <c r="H1093" s="428">
        <v>243462</v>
      </c>
      <c r="I1093" s="428">
        <v>243462</v>
      </c>
      <c r="J1093" s="428" t="s">
        <v>1413</v>
      </c>
      <c r="K1093" s="428" t="s">
        <v>1414</v>
      </c>
      <c r="L1093" s="431">
        <v>49.054576271186441</v>
      </c>
      <c r="M1093" s="431">
        <v>177</v>
      </c>
      <c r="N1093" s="432">
        <v>8682.66</v>
      </c>
    </row>
    <row r="1094" spans="1:14" ht="14.45" customHeight="1" x14ac:dyDescent="0.2">
      <c r="A1094" s="426" t="s">
        <v>576</v>
      </c>
      <c r="B1094" s="427" t="s">
        <v>577</v>
      </c>
      <c r="C1094" s="428" t="s">
        <v>1728</v>
      </c>
      <c r="D1094" s="429" t="s">
        <v>1729</v>
      </c>
      <c r="E1094" s="430">
        <v>50113001</v>
      </c>
      <c r="F1094" s="429" t="s">
        <v>403</v>
      </c>
      <c r="G1094" s="428" t="s">
        <v>404</v>
      </c>
      <c r="H1094" s="428">
        <v>221862</v>
      </c>
      <c r="I1094" s="428">
        <v>221862</v>
      </c>
      <c r="J1094" s="428" t="s">
        <v>590</v>
      </c>
      <c r="K1094" s="428" t="s">
        <v>591</v>
      </c>
      <c r="L1094" s="431">
        <v>139.58727272727273</v>
      </c>
      <c r="M1094" s="431">
        <v>11</v>
      </c>
      <c r="N1094" s="432">
        <v>1535.46</v>
      </c>
    </row>
    <row r="1095" spans="1:14" ht="14.45" customHeight="1" x14ac:dyDescent="0.2">
      <c r="A1095" s="426" t="s">
        <v>576</v>
      </c>
      <c r="B1095" s="427" t="s">
        <v>577</v>
      </c>
      <c r="C1095" s="428" t="s">
        <v>1728</v>
      </c>
      <c r="D1095" s="429" t="s">
        <v>1729</v>
      </c>
      <c r="E1095" s="430">
        <v>50113001</v>
      </c>
      <c r="F1095" s="429" t="s">
        <v>403</v>
      </c>
      <c r="G1095" s="428" t="s">
        <v>404</v>
      </c>
      <c r="H1095" s="428">
        <v>223855</v>
      </c>
      <c r="I1095" s="428">
        <v>223855</v>
      </c>
      <c r="J1095" s="428" t="s">
        <v>615</v>
      </c>
      <c r="K1095" s="428" t="s">
        <v>616</v>
      </c>
      <c r="L1095" s="431">
        <v>165</v>
      </c>
      <c r="M1095" s="431">
        <v>2</v>
      </c>
      <c r="N1095" s="432">
        <v>330</v>
      </c>
    </row>
    <row r="1096" spans="1:14" ht="14.45" customHeight="1" x14ac:dyDescent="0.2">
      <c r="A1096" s="426" t="s">
        <v>576</v>
      </c>
      <c r="B1096" s="427" t="s">
        <v>577</v>
      </c>
      <c r="C1096" s="428" t="s">
        <v>1728</v>
      </c>
      <c r="D1096" s="429" t="s">
        <v>1729</v>
      </c>
      <c r="E1096" s="430">
        <v>50113001</v>
      </c>
      <c r="F1096" s="429" t="s">
        <v>403</v>
      </c>
      <c r="G1096" s="428" t="s">
        <v>404</v>
      </c>
      <c r="H1096" s="428">
        <v>196610</v>
      </c>
      <c r="I1096" s="428">
        <v>96610</v>
      </c>
      <c r="J1096" s="428" t="s">
        <v>625</v>
      </c>
      <c r="K1096" s="428" t="s">
        <v>626</v>
      </c>
      <c r="L1096" s="431">
        <v>51.740000000000009</v>
      </c>
      <c r="M1096" s="431">
        <v>1</v>
      </c>
      <c r="N1096" s="432">
        <v>51.740000000000009</v>
      </c>
    </row>
    <row r="1097" spans="1:14" ht="14.45" customHeight="1" x14ac:dyDescent="0.2">
      <c r="A1097" s="426" t="s">
        <v>576</v>
      </c>
      <c r="B1097" s="427" t="s">
        <v>577</v>
      </c>
      <c r="C1097" s="428" t="s">
        <v>1728</v>
      </c>
      <c r="D1097" s="429" t="s">
        <v>1729</v>
      </c>
      <c r="E1097" s="430">
        <v>50113001</v>
      </c>
      <c r="F1097" s="429" t="s">
        <v>403</v>
      </c>
      <c r="G1097" s="428" t="s">
        <v>404</v>
      </c>
      <c r="H1097" s="428">
        <v>173314</v>
      </c>
      <c r="I1097" s="428">
        <v>173314</v>
      </c>
      <c r="J1097" s="428" t="s">
        <v>415</v>
      </c>
      <c r="K1097" s="428" t="s">
        <v>416</v>
      </c>
      <c r="L1097" s="431">
        <v>207.57000000000002</v>
      </c>
      <c r="M1097" s="431">
        <v>40</v>
      </c>
      <c r="N1097" s="432">
        <v>8302.8000000000011</v>
      </c>
    </row>
    <row r="1098" spans="1:14" ht="14.45" customHeight="1" x14ac:dyDescent="0.2">
      <c r="A1098" s="426" t="s">
        <v>576</v>
      </c>
      <c r="B1098" s="427" t="s">
        <v>577</v>
      </c>
      <c r="C1098" s="428" t="s">
        <v>1728</v>
      </c>
      <c r="D1098" s="429" t="s">
        <v>1729</v>
      </c>
      <c r="E1098" s="430">
        <v>50113001</v>
      </c>
      <c r="F1098" s="429" t="s">
        <v>403</v>
      </c>
      <c r="G1098" s="428" t="s">
        <v>404</v>
      </c>
      <c r="H1098" s="428">
        <v>173321</v>
      </c>
      <c r="I1098" s="428">
        <v>173321</v>
      </c>
      <c r="J1098" s="428" t="s">
        <v>1422</v>
      </c>
      <c r="K1098" s="428" t="s">
        <v>1423</v>
      </c>
      <c r="L1098" s="431">
        <v>605.44000000000005</v>
      </c>
      <c r="M1098" s="431">
        <v>12.999999999999998</v>
      </c>
      <c r="N1098" s="432">
        <v>7870.7199999999993</v>
      </c>
    </row>
    <row r="1099" spans="1:14" ht="14.45" customHeight="1" x14ac:dyDescent="0.2">
      <c r="A1099" s="426" t="s">
        <v>576</v>
      </c>
      <c r="B1099" s="427" t="s">
        <v>577</v>
      </c>
      <c r="C1099" s="428" t="s">
        <v>1728</v>
      </c>
      <c r="D1099" s="429" t="s">
        <v>1729</v>
      </c>
      <c r="E1099" s="430">
        <v>50113001</v>
      </c>
      <c r="F1099" s="429" t="s">
        <v>403</v>
      </c>
      <c r="G1099" s="428" t="s">
        <v>404</v>
      </c>
      <c r="H1099" s="428">
        <v>173394</v>
      </c>
      <c r="I1099" s="428">
        <v>173394</v>
      </c>
      <c r="J1099" s="428" t="s">
        <v>1430</v>
      </c>
      <c r="K1099" s="428" t="s">
        <v>1730</v>
      </c>
      <c r="L1099" s="431">
        <v>423.71998611520343</v>
      </c>
      <c r="M1099" s="431">
        <v>38</v>
      </c>
      <c r="N1099" s="432">
        <v>16101.35947237773</v>
      </c>
    </row>
    <row r="1100" spans="1:14" ht="14.45" customHeight="1" x14ac:dyDescent="0.2">
      <c r="A1100" s="426" t="s">
        <v>576</v>
      </c>
      <c r="B1100" s="427" t="s">
        <v>577</v>
      </c>
      <c r="C1100" s="428" t="s">
        <v>1728</v>
      </c>
      <c r="D1100" s="429" t="s">
        <v>1729</v>
      </c>
      <c r="E1100" s="430">
        <v>50113001</v>
      </c>
      <c r="F1100" s="429" t="s">
        <v>403</v>
      </c>
      <c r="G1100" s="428" t="s">
        <v>404</v>
      </c>
      <c r="H1100" s="428">
        <v>187822</v>
      </c>
      <c r="I1100" s="428">
        <v>87822</v>
      </c>
      <c r="J1100" s="428" t="s">
        <v>631</v>
      </c>
      <c r="K1100" s="428" t="s">
        <v>632</v>
      </c>
      <c r="L1100" s="431">
        <v>1327.1225000000002</v>
      </c>
      <c r="M1100" s="431">
        <v>12</v>
      </c>
      <c r="N1100" s="432">
        <v>15925.470000000001</v>
      </c>
    </row>
    <row r="1101" spans="1:14" ht="14.45" customHeight="1" x14ac:dyDescent="0.2">
      <c r="A1101" s="426" t="s">
        <v>576</v>
      </c>
      <c r="B1101" s="427" t="s">
        <v>577</v>
      </c>
      <c r="C1101" s="428" t="s">
        <v>1728</v>
      </c>
      <c r="D1101" s="429" t="s">
        <v>1729</v>
      </c>
      <c r="E1101" s="430">
        <v>50113001</v>
      </c>
      <c r="F1101" s="429" t="s">
        <v>403</v>
      </c>
      <c r="G1101" s="428" t="s">
        <v>404</v>
      </c>
      <c r="H1101" s="428">
        <v>179078</v>
      </c>
      <c r="I1101" s="428">
        <v>179078</v>
      </c>
      <c r="J1101" s="428" t="s">
        <v>1434</v>
      </c>
      <c r="K1101" s="428" t="s">
        <v>1435</v>
      </c>
      <c r="L1101" s="431">
        <v>4447.32</v>
      </c>
      <c r="M1101" s="431">
        <v>1</v>
      </c>
      <c r="N1101" s="432">
        <v>4447.32</v>
      </c>
    </row>
    <row r="1102" spans="1:14" ht="14.45" customHeight="1" x14ac:dyDescent="0.2">
      <c r="A1102" s="426" t="s">
        <v>576</v>
      </c>
      <c r="B1102" s="427" t="s">
        <v>577</v>
      </c>
      <c r="C1102" s="428" t="s">
        <v>1728</v>
      </c>
      <c r="D1102" s="429" t="s">
        <v>1729</v>
      </c>
      <c r="E1102" s="430">
        <v>50113001</v>
      </c>
      <c r="F1102" s="429" t="s">
        <v>403</v>
      </c>
      <c r="G1102" s="428" t="s">
        <v>235</v>
      </c>
      <c r="H1102" s="428">
        <v>220590</v>
      </c>
      <c r="I1102" s="428">
        <v>220590</v>
      </c>
      <c r="J1102" s="428" t="s">
        <v>1436</v>
      </c>
      <c r="K1102" s="428" t="s">
        <v>1437</v>
      </c>
      <c r="L1102" s="431">
        <v>297.51</v>
      </c>
      <c r="M1102" s="431">
        <v>8</v>
      </c>
      <c r="N1102" s="432">
        <v>2380.08</v>
      </c>
    </row>
    <row r="1103" spans="1:14" ht="14.45" customHeight="1" x14ac:dyDescent="0.2">
      <c r="A1103" s="426" t="s">
        <v>576</v>
      </c>
      <c r="B1103" s="427" t="s">
        <v>577</v>
      </c>
      <c r="C1103" s="428" t="s">
        <v>1728</v>
      </c>
      <c r="D1103" s="429" t="s">
        <v>1729</v>
      </c>
      <c r="E1103" s="430">
        <v>50113001</v>
      </c>
      <c r="F1103" s="429" t="s">
        <v>403</v>
      </c>
      <c r="G1103" s="428" t="s">
        <v>404</v>
      </c>
      <c r="H1103" s="428">
        <v>243863</v>
      </c>
      <c r="I1103" s="428">
        <v>243863</v>
      </c>
      <c r="J1103" s="428" t="s">
        <v>633</v>
      </c>
      <c r="K1103" s="428" t="s">
        <v>1438</v>
      </c>
      <c r="L1103" s="431">
        <v>61.163157894736834</v>
      </c>
      <c r="M1103" s="431">
        <v>19</v>
      </c>
      <c r="N1103" s="432">
        <v>1162.0999999999999</v>
      </c>
    </row>
    <row r="1104" spans="1:14" ht="14.45" customHeight="1" x14ac:dyDescent="0.2">
      <c r="A1104" s="426" t="s">
        <v>576</v>
      </c>
      <c r="B1104" s="427" t="s">
        <v>577</v>
      </c>
      <c r="C1104" s="428" t="s">
        <v>1728</v>
      </c>
      <c r="D1104" s="429" t="s">
        <v>1729</v>
      </c>
      <c r="E1104" s="430">
        <v>50113001</v>
      </c>
      <c r="F1104" s="429" t="s">
        <v>403</v>
      </c>
      <c r="G1104" s="428" t="s">
        <v>404</v>
      </c>
      <c r="H1104" s="428">
        <v>162320</v>
      </c>
      <c r="I1104" s="428">
        <v>62320</v>
      </c>
      <c r="J1104" s="428" t="s">
        <v>521</v>
      </c>
      <c r="K1104" s="428" t="s">
        <v>522</v>
      </c>
      <c r="L1104" s="431">
        <v>80.892500000000013</v>
      </c>
      <c r="M1104" s="431">
        <v>4</v>
      </c>
      <c r="N1104" s="432">
        <v>323.57000000000005</v>
      </c>
    </row>
    <row r="1105" spans="1:14" ht="14.45" customHeight="1" x14ac:dyDescent="0.2">
      <c r="A1105" s="426" t="s">
        <v>576</v>
      </c>
      <c r="B1105" s="427" t="s">
        <v>577</v>
      </c>
      <c r="C1105" s="428" t="s">
        <v>1728</v>
      </c>
      <c r="D1105" s="429" t="s">
        <v>1729</v>
      </c>
      <c r="E1105" s="430">
        <v>50113001</v>
      </c>
      <c r="F1105" s="429" t="s">
        <v>403</v>
      </c>
      <c r="G1105" s="428" t="s">
        <v>404</v>
      </c>
      <c r="H1105" s="428">
        <v>162317</v>
      </c>
      <c r="I1105" s="428">
        <v>62317</v>
      </c>
      <c r="J1105" s="428" t="s">
        <v>1440</v>
      </c>
      <c r="K1105" s="428" t="s">
        <v>1441</v>
      </c>
      <c r="L1105" s="431">
        <v>437.89</v>
      </c>
      <c r="M1105" s="431">
        <v>2</v>
      </c>
      <c r="N1105" s="432">
        <v>875.78</v>
      </c>
    </row>
    <row r="1106" spans="1:14" ht="14.45" customHeight="1" x14ac:dyDescent="0.2">
      <c r="A1106" s="426" t="s">
        <v>576</v>
      </c>
      <c r="B1106" s="427" t="s">
        <v>577</v>
      </c>
      <c r="C1106" s="428" t="s">
        <v>1728</v>
      </c>
      <c r="D1106" s="429" t="s">
        <v>1729</v>
      </c>
      <c r="E1106" s="430">
        <v>50113001</v>
      </c>
      <c r="F1106" s="429" t="s">
        <v>403</v>
      </c>
      <c r="G1106" s="428" t="s">
        <v>404</v>
      </c>
      <c r="H1106" s="428">
        <v>162319</v>
      </c>
      <c r="I1106" s="428">
        <v>62319</v>
      </c>
      <c r="J1106" s="428" t="s">
        <v>1731</v>
      </c>
      <c r="K1106" s="428" t="s">
        <v>1441</v>
      </c>
      <c r="L1106" s="431">
        <v>438.91</v>
      </c>
      <c r="M1106" s="431">
        <v>1</v>
      </c>
      <c r="N1106" s="432">
        <v>438.91</v>
      </c>
    </row>
    <row r="1107" spans="1:14" ht="14.45" customHeight="1" x14ac:dyDescent="0.2">
      <c r="A1107" s="426" t="s">
        <v>576</v>
      </c>
      <c r="B1107" s="427" t="s">
        <v>577</v>
      </c>
      <c r="C1107" s="428" t="s">
        <v>1728</v>
      </c>
      <c r="D1107" s="429" t="s">
        <v>1729</v>
      </c>
      <c r="E1107" s="430">
        <v>50113001</v>
      </c>
      <c r="F1107" s="429" t="s">
        <v>403</v>
      </c>
      <c r="G1107" s="428" t="s">
        <v>404</v>
      </c>
      <c r="H1107" s="428">
        <v>234203</v>
      </c>
      <c r="I1107" s="428">
        <v>234203</v>
      </c>
      <c r="J1107" s="428" t="s">
        <v>1732</v>
      </c>
      <c r="K1107" s="428" t="s">
        <v>1733</v>
      </c>
      <c r="L1107" s="431">
        <v>82.79</v>
      </c>
      <c r="M1107" s="431">
        <v>1</v>
      </c>
      <c r="N1107" s="432">
        <v>82.79</v>
      </c>
    </row>
    <row r="1108" spans="1:14" ht="14.45" customHeight="1" x14ac:dyDescent="0.2">
      <c r="A1108" s="426" t="s">
        <v>576</v>
      </c>
      <c r="B1108" s="427" t="s">
        <v>577</v>
      </c>
      <c r="C1108" s="428" t="s">
        <v>1728</v>
      </c>
      <c r="D1108" s="429" t="s">
        <v>1729</v>
      </c>
      <c r="E1108" s="430">
        <v>50113001</v>
      </c>
      <c r="F1108" s="429" t="s">
        <v>403</v>
      </c>
      <c r="G1108" s="428" t="s">
        <v>404</v>
      </c>
      <c r="H1108" s="428">
        <v>232999</v>
      </c>
      <c r="I1108" s="428">
        <v>232999</v>
      </c>
      <c r="J1108" s="428" t="s">
        <v>1451</v>
      </c>
      <c r="K1108" s="428" t="s">
        <v>1452</v>
      </c>
      <c r="L1108" s="431">
        <v>91.47</v>
      </c>
      <c r="M1108" s="431">
        <v>1</v>
      </c>
      <c r="N1108" s="432">
        <v>91.47</v>
      </c>
    </row>
    <row r="1109" spans="1:14" ht="14.45" customHeight="1" x14ac:dyDescent="0.2">
      <c r="A1109" s="426" t="s">
        <v>576</v>
      </c>
      <c r="B1109" s="427" t="s">
        <v>577</v>
      </c>
      <c r="C1109" s="428" t="s">
        <v>1728</v>
      </c>
      <c r="D1109" s="429" t="s">
        <v>1729</v>
      </c>
      <c r="E1109" s="430">
        <v>50113001</v>
      </c>
      <c r="F1109" s="429" t="s">
        <v>403</v>
      </c>
      <c r="G1109" s="428" t="s">
        <v>404</v>
      </c>
      <c r="H1109" s="428">
        <v>100407</v>
      </c>
      <c r="I1109" s="428">
        <v>407</v>
      </c>
      <c r="J1109" s="428" t="s">
        <v>682</v>
      </c>
      <c r="K1109" s="428" t="s">
        <v>683</v>
      </c>
      <c r="L1109" s="431">
        <v>185.04</v>
      </c>
      <c r="M1109" s="431">
        <v>1</v>
      </c>
      <c r="N1109" s="432">
        <v>185.04</v>
      </c>
    </row>
    <row r="1110" spans="1:14" ht="14.45" customHeight="1" x14ac:dyDescent="0.2">
      <c r="A1110" s="426" t="s">
        <v>576</v>
      </c>
      <c r="B1110" s="427" t="s">
        <v>577</v>
      </c>
      <c r="C1110" s="428" t="s">
        <v>1728</v>
      </c>
      <c r="D1110" s="429" t="s">
        <v>1729</v>
      </c>
      <c r="E1110" s="430">
        <v>50113001</v>
      </c>
      <c r="F1110" s="429" t="s">
        <v>403</v>
      </c>
      <c r="G1110" s="428" t="s">
        <v>404</v>
      </c>
      <c r="H1110" s="428">
        <v>100409</v>
      </c>
      <c r="I1110" s="428">
        <v>409</v>
      </c>
      <c r="J1110" s="428" t="s">
        <v>686</v>
      </c>
      <c r="K1110" s="428" t="s">
        <v>687</v>
      </c>
      <c r="L1110" s="431">
        <v>82.696894482705559</v>
      </c>
      <c r="M1110" s="431">
        <v>29</v>
      </c>
      <c r="N1110" s="432">
        <v>2398.2099399984613</v>
      </c>
    </row>
    <row r="1111" spans="1:14" ht="14.45" customHeight="1" x14ac:dyDescent="0.2">
      <c r="A1111" s="426" t="s">
        <v>576</v>
      </c>
      <c r="B1111" s="427" t="s">
        <v>577</v>
      </c>
      <c r="C1111" s="428" t="s">
        <v>1728</v>
      </c>
      <c r="D1111" s="429" t="s">
        <v>1729</v>
      </c>
      <c r="E1111" s="430">
        <v>50113001</v>
      </c>
      <c r="F1111" s="429" t="s">
        <v>403</v>
      </c>
      <c r="G1111" s="428" t="s">
        <v>404</v>
      </c>
      <c r="H1111" s="428">
        <v>187814</v>
      </c>
      <c r="I1111" s="428">
        <v>87814</v>
      </c>
      <c r="J1111" s="428" t="s">
        <v>1712</v>
      </c>
      <c r="K1111" s="428" t="s">
        <v>1713</v>
      </c>
      <c r="L1111" s="431">
        <v>472.53000000000003</v>
      </c>
      <c r="M1111" s="431">
        <v>2</v>
      </c>
      <c r="N1111" s="432">
        <v>945.06000000000006</v>
      </c>
    </row>
    <row r="1112" spans="1:14" ht="14.45" customHeight="1" x14ac:dyDescent="0.2">
      <c r="A1112" s="426" t="s">
        <v>576</v>
      </c>
      <c r="B1112" s="427" t="s">
        <v>577</v>
      </c>
      <c r="C1112" s="428" t="s">
        <v>1728</v>
      </c>
      <c r="D1112" s="429" t="s">
        <v>1729</v>
      </c>
      <c r="E1112" s="430">
        <v>50113001</v>
      </c>
      <c r="F1112" s="429" t="s">
        <v>403</v>
      </c>
      <c r="G1112" s="428" t="s">
        <v>404</v>
      </c>
      <c r="H1112" s="428">
        <v>990585</v>
      </c>
      <c r="I1112" s="428">
        <v>0</v>
      </c>
      <c r="J1112" s="428" t="s">
        <v>467</v>
      </c>
      <c r="K1112" s="428" t="s">
        <v>235</v>
      </c>
      <c r="L1112" s="431">
        <v>52.9</v>
      </c>
      <c r="M1112" s="431">
        <v>1</v>
      </c>
      <c r="N1112" s="432">
        <v>52.9</v>
      </c>
    </row>
    <row r="1113" spans="1:14" ht="14.45" customHeight="1" x14ac:dyDescent="0.2">
      <c r="A1113" s="426" t="s">
        <v>576</v>
      </c>
      <c r="B1113" s="427" t="s">
        <v>577</v>
      </c>
      <c r="C1113" s="428" t="s">
        <v>1728</v>
      </c>
      <c r="D1113" s="429" t="s">
        <v>1729</v>
      </c>
      <c r="E1113" s="430">
        <v>50113001</v>
      </c>
      <c r="F1113" s="429" t="s">
        <v>403</v>
      </c>
      <c r="G1113" s="428" t="s">
        <v>404</v>
      </c>
      <c r="H1113" s="428">
        <v>102132</v>
      </c>
      <c r="I1113" s="428">
        <v>2132</v>
      </c>
      <c r="J1113" s="428" t="s">
        <v>690</v>
      </c>
      <c r="K1113" s="428" t="s">
        <v>691</v>
      </c>
      <c r="L1113" s="431">
        <v>166.93333333333331</v>
      </c>
      <c r="M1113" s="431">
        <v>18</v>
      </c>
      <c r="N1113" s="432">
        <v>3004.7999999999997</v>
      </c>
    </row>
    <row r="1114" spans="1:14" ht="14.45" customHeight="1" x14ac:dyDescent="0.2">
      <c r="A1114" s="426" t="s">
        <v>576</v>
      </c>
      <c r="B1114" s="427" t="s">
        <v>577</v>
      </c>
      <c r="C1114" s="428" t="s">
        <v>1728</v>
      </c>
      <c r="D1114" s="429" t="s">
        <v>1729</v>
      </c>
      <c r="E1114" s="430">
        <v>50113001</v>
      </c>
      <c r="F1114" s="429" t="s">
        <v>403</v>
      </c>
      <c r="G1114" s="428" t="s">
        <v>404</v>
      </c>
      <c r="H1114" s="428">
        <v>249939</v>
      </c>
      <c r="I1114" s="428">
        <v>49939</v>
      </c>
      <c r="J1114" s="428" t="s">
        <v>1734</v>
      </c>
      <c r="K1114" s="428" t="s">
        <v>1735</v>
      </c>
      <c r="L1114" s="431">
        <v>2437.5574999999999</v>
      </c>
      <c r="M1114" s="431">
        <v>4</v>
      </c>
      <c r="N1114" s="432">
        <v>9750.23</v>
      </c>
    </row>
    <row r="1115" spans="1:14" ht="14.45" customHeight="1" x14ac:dyDescent="0.2">
      <c r="A1115" s="426" t="s">
        <v>576</v>
      </c>
      <c r="B1115" s="427" t="s">
        <v>577</v>
      </c>
      <c r="C1115" s="428" t="s">
        <v>1728</v>
      </c>
      <c r="D1115" s="429" t="s">
        <v>1729</v>
      </c>
      <c r="E1115" s="430">
        <v>50113001</v>
      </c>
      <c r="F1115" s="429" t="s">
        <v>403</v>
      </c>
      <c r="G1115" s="428" t="s">
        <v>404</v>
      </c>
      <c r="H1115" s="428">
        <v>246540</v>
      </c>
      <c r="I1115" s="428">
        <v>46540</v>
      </c>
      <c r="J1115" s="428" t="s">
        <v>1736</v>
      </c>
      <c r="K1115" s="428" t="s">
        <v>1737</v>
      </c>
      <c r="L1115" s="431">
        <v>1192.94</v>
      </c>
      <c r="M1115" s="431">
        <v>4</v>
      </c>
      <c r="N1115" s="432">
        <v>4771.76</v>
      </c>
    </row>
    <row r="1116" spans="1:14" ht="14.45" customHeight="1" x14ac:dyDescent="0.2">
      <c r="A1116" s="426" t="s">
        <v>576</v>
      </c>
      <c r="B1116" s="427" t="s">
        <v>577</v>
      </c>
      <c r="C1116" s="428" t="s">
        <v>1728</v>
      </c>
      <c r="D1116" s="429" t="s">
        <v>1729</v>
      </c>
      <c r="E1116" s="430">
        <v>50113001</v>
      </c>
      <c r="F1116" s="429" t="s">
        <v>403</v>
      </c>
      <c r="G1116" s="428" t="s">
        <v>404</v>
      </c>
      <c r="H1116" s="428">
        <v>184090</v>
      </c>
      <c r="I1116" s="428">
        <v>84090</v>
      </c>
      <c r="J1116" s="428" t="s">
        <v>743</v>
      </c>
      <c r="K1116" s="428" t="s">
        <v>744</v>
      </c>
      <c r="L1116" s="431">
        <v>60.1</v>
      </c>
      <c r="M1116" s="431">
        <v>3</v>
      </c>
      <c r="N1116" s="432">
        <v>180.3</v>
      </c>
    </row>
    <row r="1117" spans="1:14" ht="14.45" customHeight="1" x14ac:dyDescent="0.2">
      <c r="A1117" s="426" t="s">
        <v>576</v>
      </c>
      <c r="B1117" s="427" t="s">
        <v>577</v>
      </c>
      <c r="C1117" s="428" t="s">
        <v>1728</v>
      </c>
      <c r="D1117" s="429" t="s">
        <v>1729</v>
      </c>
      <c r="E1117" s="430">
        <v>50113001</v>
      </c>
      <c r="F1117" s="429" t="s">
        <v>403</v>
      </c>
      <c r="G1117" s="428" t="s">
        <v>404</v>
      </c>
      <c r="H1117" s="428">
        <v>117011</v>
      </c>
      <c r="I1117" s="428">
        <v>17011</v>
      </c>
      <c r="J1117" s="428" t="s">
        <v>759</v>
      </c>
      <c r="K1117" s="428" t="s">
        <v>760</v>
      </c>
      <c r="L1117" s="431">
        <v>144.86999999999998</v>
      </c>
      <c r="M1117" s="431">
        <v>2</v>
      </c>
      <c r="N1117" s="432">
        <v>289.73999999999995</v>
      </c>
    </row>
    <row r="1118" spans="1:14" ht="14.45" customHeight="1" x14ac:dyDescent="0.2">
      <c r="A1118" s="426" t="s">
        <v>576</v>
      </c>
      <c r="B1118" s="427" t="s">
        <v>577</v>
      </c>
      <c r="C1118" s="428" t="s">
        <v>1728</v>
      </c>
      <c r="D1118" s="429" t="s">
        <v>1729</v>
      </c>
      <c r="E1118" s="430">
        <v>50113001</v>
      </c>
      <c r="F1118" s="429" t="s">
        <v>403</v>
      </c>
      <c r="G1118" s="428" t="s">
        <v>404</v>
      </c>
      <c r="H1118" s="428">
        <v>232606</v>
      </c>
      <c r="I1118" s="428">
        <v>232606</v>
      </c>
      <c r="J1118" s="428" t="s">
        <v>765</v>
      </c>
      <c r="K1118" s="428" t="s">
        <v>766</v>
      </c>
      <c r="L1118" s="431">
        <v>154.63999999999999</v>
      </c>
      <c r="M1118" s="431">
        <v>1</v>
      </c>
      <c r="N1118" s="432">
        <v>154.63999999999999</v>
      </c>
    </row>
    <row r="1119" spans="1:14" ht="14.45" customHeight="1" x14ac:dyDescent="0.2">
      <c r="A1119" s="426" t="s">
        <v>576</v>
      </c>
      <c r="B1119" s="427" t="s">
        <v>577</v>
      </c>
      <c r="C1119" s="428" t="s">
        <v>1728</v>
      </c>
      <c r="D1119" s="429" t="s">
        <v>1729</v>
      </c>
      <c r="E1119" s="430">
        <v>50113001</v>
      </c>
      <c r="F1119" s="429" t="s">
        <v>403</v>
      </c>
      <c r="G1119" s="428" t="s">
        <v>404</v>
      </c>
      <c r="H1119" s="428">
        <v>104071</v>
      </c>
      <c r="I1119" s="428">
        <v>4071</v>
      </c>
      <c r="J1119" s="428" t="s">
        <v>771</v>
      </c>
      <c r="K1119" s="428" t="s">
        <v>772</v>
      </c>
      <c r="L1119" s="431">
        <v>222.2</v>
      </c>
      <c r="M1119" s="431">
        <v>1</v>
      </c>
      <c r="N1119" s="432">
        <v>222.2</v>
      </c>
    </row>
    <row r="1120" spans="1:14" ht="14.45" customHeight="1" x14ac:dyDescent="0.2">
      <c r="A1120" s="426" t="s">
        <v>576</v>
      </c>
      <c r="B1120" s="427" t="s">
        <v>577</v>
      </c>
      <c r="C1120" s="428" t="s">
        <v>1728</v>
      </c>
      <c r="D1120" s="429" t="s">
        <v>1729</v>
      </c>
      <c r="E1120" s="430">
        <v>50113001</v>
      </c>
      <c r="F1120" s="429" t="s">
        <v>403</v>
      </c>
      <c r="G1120" s="428" t="s">
        <v>404</v>
      </c>
      <c r="H1120" s="428">
        <v>102479</v>
      </c>
      <c r="I1120" s="428">
        <v>2479</v>
      </c>
      <c r="J1120" s="428" t="s">
        <v>771</v>
      </c>
      <c r="K1120" s="428" t="s">
        <v>773</v>
      </c>
      <c r="L1120" s="431">
        <v>65.49000152648334</v>
      </c>
      <c r="M1120" s="431">
        <v>1</v>
      </c>
      <c r="N1120" s="432">
        <v>65.49000152648334</v>
      </c>
    </row>
    <row r="1121" spans="1:14" ht="14.45" customHeight="1" x14ac:dyDescent="0.2">
      <c r="A1121" s="426" t="s">
        <v>576</v>
      </c>
      <c r="B1121" s="427" t="s">
        <v>577</v>
      </c>
      <c r="C1121" s="428" t="s">
        <v>1728</v>
      </c>
      <c r="D1121" s="429" t="s">
        <v>1729</v>
      </c>
      <c r="E1121" s="430">
        <v>50113001</v>
      </c>
      <c r="F1121" s="429" t="s">
        <v>403</v>
      </c>
      <c r="G1121" s="428" t="s">
        <v>404</v>
      </c>
      <c r="H1121" s="428">
        <v>846599</v>
      </c>
      <c r="I1121" s="428">
        <v>107754</v>
      </c>
      <c r="J1121" s="428" t="s">
        <v>774</v>
      </c>
      <c r="K1121" s="428" t="s">
        <v>235</v>
      </c>
      <c r="L1121" s="431">
        <v>131.84499999999997</v>
      </c>
      <c r="M1121" s="431">
        <v>82</v>
      </c>
      <c r="N1121" s="432">
        <v>10811.289999999997</v>
      </c>
    </row>
    <row r="1122" spans="1:14" ht="14.45" customHeight="1" x14ac:dyDescent="0.2">
      <c r="A1122" s="426" t="s">
        <v>576</v>
      </c>
      <c r="B1122" s="427" t="s">
        <v>577</v>
      </c>
      <c r="C1122" s="428" t="s">
        <v>1728</v>
      </c>
      <c r="D1122" s="429" t="s">
        <v>1729</v>
      </c>
      <c r="E1122" s="430">
        <v>50113001</v>
      </c>
      <c r="F1122" s="429" t="s">
        <v>403</v>
      </c>
      <c r="G1122" s="428" t="s">
        <v>404</v>
      </c>
      <c r="H1122" s="428">
        <v>905098</v>
      </c>
      <c r="I1122" s="428">
        <v>23989</v>
      </c>
      <c r="J1122" s="428" t="s">
        <v>529</v>
      </c>
      <c r="K1122" s="428" t="s">
        <v>235</v>
      </c>
      <c r="L1122" s="431">
        <v>400.54385801927401</v>
      </c>
      <c r="M1122" s="431">
        <v>20</v>
      </c>
      <c r="N1122" s="432">
        <v>8010.8771603854802</v>
      </c>
    </row>
    <row r="1123" spans="1:14" ht="14.45" customHeight="1" x14ac:dyDescent="0.2">
      <c r="A1123" s="426" t="s">
        <v>576</v>
      </c>
      <c r="B1123" s="427" t="s">
        <v>577</v>
      </c>
      <c r="C1123" s="428" t="s">
        <v>1728</v>
      </c>
      <c r="D1123" s="429" t="s">
        <v>1729</v>
      </c>
      <c r="E1123" s="430">
        <v>50113001</v>
      </c>
      <c r="F1123" s="429" t="s">
        <v>403</v>
      </c>
      <c r="G1123" s="428" t="s">
        <v>404</v>
      </c>
      <c r="H1123" s="428">
        <v>501596</v>
      </c>
      <c r="I1123" s="428">
        <v>0</v>
      </c>
      <c r="J1123" s="428" t="s">
        <v>407</v>
      </c>
      <c r="K1123" s="428" t="s">
        <v>408</v>
      </c>
      <c r="L1123" s="431">
        <v>113.26</v>
      </c>
      <c r="M1123" s="431">
        <v>1</v>
      </c>
      <c r="N1123" s="432">
        <v>113.26</v>
      </c>
    </row>
    <row r="1124" spans="1:14" ht="14.45" customHeight="1" x14ac:dyDescent="0.2">
      <c r="A1124" s="426" t="s">
        <v>576</v>
      </c>
      <c r="B1124" s="427" t="s">
        <v>577</v>
      </c>
      <c r="C1124" s="428" t="s">
        <v>1728</v>
      </c>
      <c r="D1124" s="429" t="s">
        <v>1729</v>
      </c>
      <c r="E1124" s="430">
        <v>50113001</v>
      </c>
      <c r="F1124" s="429" t="s">
        <v>403</v>
      </c>
      <c r="G1124" s="428" t="s">
        <v>404</v>
      </c>
      <c r="H1124" s="428">
        <v>246463</v>
      </c>
      <c r="I1124" s="428">
        <v>246463</v>
      </c>
      <c r="J1124" s="428" t="s">
        <v>1738</v>
      </c>
      <c r="K1124" s="428" t="s">
        <v>1739</v>
      </c>
      <c r="L1124" s="431">
        <v>178.34999999999997</v>
      </c>
      <c r="M1124" s="431">
        <v>5</v>
      </c>
      <c r="N1124" s="432">
        <v>891.74999999999989</v>
      </c>
    </row>
    <row r="1125" spans="1:14" ht="14.45" customHeight="1" x14ac:dyDescent="0.2">
      <c r="A1125" s="426" t="s">
        <v>576</v>
      </c>
      <c r="B1125" s="427" t="s">
        <v>577</v>
      </c>
      <c r="C1125" s="428" t="s">
        <v>1728</v>
      </c>
      <c r="D1125" s="429" t="s">
        <v>1729</v>
      </c>
      <c r="E1125" s="430">
        <v>50113001</v>
      </c>
      <c r="F1125" s="429" t="s">
        <v>403</v>
      </c>
      <c r="G1125" s="428" t="s">
        <v>235</v>
      </c>
      <c r="H1125" s="428">
        <v>447</v>
      </c>
      <c r="I1125" s="428">
        <v>447</v>
      </c>
      <c r="J1125" s="428" t="s">
        <v>796</v>
      </c>
      <c r="K1125" s="428" t="s">
        <v>797</v>
      </c>
      <c r="L1125" s="431">
        <v>181.56</v>
      </c>
      <c r="M1125" s="431">
        <v>35</v>
      </c>
      <c r="N1125" s="432">
        <v>6354.6</v>
      </c>
    </row>
    <row r="1126" spans="1:14" ht="14.45" customHeight="1" x14ac:dyDescent="0.2">
      <c r="A1126" s="426" t="s">
        <v>576</v>
      </c>
      <c r="B1126" s="427" t="s">
        <v>577</v>
      </c>
      <c r="C1126" s="428" t="s">
        <v>1728</v>
      </c>
      <c r="D1126" s="429" t="s">
        <v>1729</v>
      </c>
      <c r="E1126" s="430">
        <v>50113001</v>
      </c>
      <c r="F1126" s="429" t="s">
        <v>403</v>
      </c>
      <c r="G1126" s="428" t="s">
        <v>404</v>
      </c>
      <c r="H1126" s="428">
        <v>849971</v>
      </c>
      <c r="I1126" s="428">
        <v>137494</v>
      </c>
      <c r="J1126" s="428" t="s">
        <v>1486</v>
      </c>
      <c r="K1126" s="428" t="s">
        <v>235</v>
      </c>
      <c r="L1126" s="431">
        <v>798.56</v>
      </c>
      <c r="M1126" s="431">
        <v>1</v>
      </c>
      <c r="N1126" s="432">
        <v>798.56</v>
      </c>
    </row>
    <row r="1127" spans="1:14" ht="14.45" customHeight="1" x14ac:dyDescent="0.2">
      <c r="A1127" s="426" t="s">
        <v>576</v>
      </c>
      <c r="B1127" s="427" t="s">
        <v>577</v>
      </c>
      <c r="C1127" s="428" t="s">
        <v>1728</v>
      </c>
      <c r="D1127" s="429" t="s">
        <v>1729</v>
      </c>
      <c r="E1127" s="430">
        <v>50113001</v>
      </c>
      <c r="F1127" s="429" t="s">
        <v>403</v>
      </c>
      <c r="G1127" s="428" t="s">
        <v>404</v>
      </c>
      <c r="H1127" s="428">
        <v>149990</v>
      </c>
      <c r="I1127" s="428">
        <v>49990</v>
      </c>
      <c r="J1127" s="428" t="s">
        <v>1495</v>
      </c>
      <c r="K1127" s="428" t="s">
        <v>1496</v>
      </c>
      <c r="L1127" s="431">
        <v>170.13222222222223</v>
      </c>
      <c r="M1127" s="431">
        <v>45</v>
      </c>
      <c r="N1127" s="432">
        <v>7655.95</v>
      </c>
    </row>
    <row r="1128" spans="1:14" ht="14.45" customHeight="1" x14ac:dyDescent="0.2">
      <c r="A1128" s="426" t="s">
        <v>576</v>
      </c>
      <c r="B1128" s="427" t="s">
        <v>577</v>
      </c>
      <c r="C1128" s="428" t="s">
        <v>1728</v>
      </c>
      <c r="D1128" s="429" t="s">
        <v>1729</v>
      </c>
      <c r="E1128" s="430">
        <v>50113001</v>
      </c>
      <c r="F1128" s="429" t="s">
        <v>403</v>
      </c>
      <c r="G1128" s="428" t="s">
        <v>450</v>
      </c>
      <c r="H1128" s="428">
        <v>239807</v>
      </c>
      <c r="I1128" s="428">
        <v>239807</v>
      </c>
      <c r="J1128" s="428" t="s">
        <v>1501</v>
      </c>
      <c r="K1128" s="428" t="s">
        <v>1502</v>
      </c>
      <c r="L1128" s="431">
        <v>40.39</v>
      </c>
      <c r="M1128" s="431">
        <v>1</v>
      </c>
      <c r="N1128" s="432">
        <v>40.39</v>
      </c>
    </row>
    <row r="1129" spans="1:14" ht="14.45" customHeight="1" x14ac:dyDescent="0.2">
      <c r="A1129" s="426" t="s">
        <v>576</v>
      </c>
      <c r="B1129" s="427" t="s">
        <v>577</v>
      </c>
      <c r="C1129" s="428" t="s">
        <v>1728</v>
      </c>
      <c r="D1129" s="429" t="s">
        <v>1729</v>
      </c>
      <c r="E1129" s="430">
        <v>50113001</v>
      </c>
      <c r="F1129" s="429" t="s">
        <v>403</v>
      </c>
      <c r="G1129" s="428" t="s">
        <v>404</v>
      </c>
      <c r="H1129" s="428">
        <v>221744</v>
      </c>
      <c r="I1129" s="428">
        <v>221744</v>
      </c>
      <c r="J1129" s="428" t="s">
        <v>858</v>
      </c>
      <c r="K1129" s="428" t="s">
        <v>859</v>
      </c>
      <c r="L1129" s="431">
        <v>33</v>
      </c>
      <c r="M1129" s="431">
        <v>8</v>
      </c>
      <c r="N1129" s="432">
        <v>264</v>
      </c>
    </row>
    <row r="1130" spans="1:14" ht="14.45" customHeight="1" x14ac:dyDescent="0.2">
      <c r="A1130" s="426" t="s">
        <v>576</v>
      </c>
      <c r="B1130" s="427" t="s">
        <v>577</v>
      </c>
      <c r="C1130" s="428" t="s">
        <v>1728</v>
      </c>
      <c r="D1130" s="429" t="s">
        <v>1729</v>
      </c>
      <c r="E1130" s="430">
        <v>50113001</v>
      </c>
      <c r="F1130" s="429" t="s">
        <v>403</v>
      </c>
      <c r="G1130" s="428" t="s">
        <v>404</v>
      </c>
      <c r="H1130" s="428">
        <v>198880</v>
      </c>
      <c r="I1130" s="428">
        <v>98880</v>
      </c>
      <c r="J1130" s="428" t="s">
        <v>530</v>
      </c>
      <c r="K1130" s="428" t="s">
        <v>533</v>
      </c>
      <c r="L1130" s="431">
        <v>201.30000000000013</v>
      </c>
      <c r="M1130" s="431">
        <v>126</v>
      </c>
      <c r="N1130" s="432">
        <v>25363.800000000017</v>
      </c>
    </row>
    <row r="1131" spans="1:14" ht="14.45" customHeight="1" x14ac:dyDescent="0.2">
      <c r="A1131" s="426" t="s">
        <v>576</v>
      </c>
      <c r="B1131" s="427" t="s">
        <v>577</v>
      </c>
      <c r="C1131" s="428" t="s">
        <v>1728</v>
      </c>
      <c r="D1131" s="429" t="s">
        <v>1729</v>
      </c>
      <c r="E1131" s="430">
        <v>50113001</v>
      </c>
      <c r="F1131" s="429" t="s">
        <v>403</v>
      </c>
      <c r="G1131" s="428" t="s">
        <v>404</v>
      </c>
      <c r="H1131" s="428">
        <v>242479</v>
      </c>
      <c r="I1131" s="428">
        <v>242479</v>
      </c>
      <c r="J1131" s="428" t="s">
        <v>1740</v>
      </c>
      <c r="K1131" s="428" t="s">
        <v>1741</v>
      </c>
      <c r="L1131" s="431">
        <v>1932.76</v>
      </c>
      <c r="M1131" s="431">
        <v>8</v>
      </c>
      <c r="N1131" s="432">
        <v>15462.08</v>
      </c>
    </row>
    <row r="1132" spans="1:14" ht="14.45" customHeight="1" x14ac:dyDescent="0.2">
      <c r="A1132" s="426" t="s">
        <v>576</v>
      </c>
      <c r="B1132" s="427" t="s">
        <v>577</v>
      </c>
      <c r="C1132" s="428" t="s">
        <v>1728</v>
      </c>
      <c r="D1132" s="429" t="s">
        <v>1729</v>
      </c>
      <c r="E1132" s="430">
        <v>50113001</v>
      </c>
      <c r="F1132" s="429" t="s">
        <v>403</v>
      </c>
      <c r="G1132" s="428" t="s">
        <v>404</v>
      </c>
      <c r="H1132" s="428">
        <v>165633</v>
      </c>
      <c r="I1132" s="428">
        <v>165751</v>
      </c>
      <c r="J1132" s="428" t="s">
        <v>860</v>
      </c>
      <c r="K1132" s="428" t="s">
        <v>861</v>
      </c>
      <c r="L1132" s="431">
        <v>3951.6399999999994</v>
      </c>
      <c r="M1132" s="431">
        <v>19</v>
      </c>
      <c r="N1132" s="432">
        <v>75081.159999999989</v>
      </c>
    </row>
    <row r="1133" spans="1:14" ht="14.45" customHeight="1" x14ac:dyDescent="0.2">
      <c r="A1133" s="426" t="s">
        <v>576</v>
      </c>
      <c r="B1133" s="427" t="s">
        <v>577</v>
      </c>
      <c r="C1133" s="428" t="s">
        <v>1728</v>
      </c>
      <c r="D1133" s="429" t="s">
        <v>1729</v>
      </c>
      <c r="E1133" s="430">
        <v>50113001</v>
      </c>
      <c r="F1133" s="429" t="s">
        <v>403</v>
      </c>
      <c r="G1133" s="428" t="s">
        <v>404</v>
      </c>
      <c r="H1133" s="428">
        <v>180988</v>
      </c>
      <c r="I1133" s="428">
        <v>180988</v>
      </c>
      <c r="J1133" s="428" t="s">
        <v>1742</v>
      </c>
      <c r="K1133" s="428" t="s">
        <v>1743</v>
      </c>
      <c r="L1133" s="431">
        <v>117.66</v>
      </c>
      <c r="M1133" s="431">
        <v>1</v>
      </c>
      <c r="N1133" s="432">
        <v>117.66</v>
      </c>
    </row>
    <row r="1134" spans="1:14" ht="14.45" customHeight="1" x14ac:dyDescent="0.2">
      <c r="A1134" s="426" t="s">
        <v>576</v>
      </c>
      <c r="B1134" s="427" t="s">
        <v>577</v>
      </c>
      <c r="C1134" s="428" t="s">
        <v>1728</v>
      </c>
      <c r="D1134" s="429" t="s">
        <v>1729</v>
      </c>
      <c r="E1134" s="430">
        <v>50113001</v>
      </c>
      <c r="F1134" s="429" t="s">
        <v>403</v>
      </c>
      <c r="G1134" s="428" t="s">
        <v>404</v>
      </c>
      <c r="H1134" s="428">
        <v>47249</v>
      </c>
      <c r="I1134" s="428">
        <v>47249</v>
      </c>
      <c r="J1134" s="428" t="s">
        <v>871</v>
      </c>
      <c r="K1134" s="428" t="s">
        <v>1506</v>
      </c>
      <c r="L1134" s="431">
        <v>126.5</v>
      </c>
      <c r="M1134" s="431">
        <v>35</v>
      </c>
      <c r="N1134" s="432">
        <v>4427.5</v>
      </c>
    </row>
    <row r="1135" spans="1:14" ht="14.45" customHeight="1" x14ac:dyDescent="0.2">
      <c r="A1135" s="426" t="s">
        <v>576</v>
      </c>
      <c r="B1135" s="427" t="s">
        <v>577</v>
      </c>
      <c r="C1135" s="428" t="s">
        <v>1728</v>
      </c>
      <c r="D1135" s="429" t="s">
        <v>1729</v>
      </c>
      <c r="E1135" s="430">
        <v>50113001</v>
      </c>
      <c r="F1135" s="429" t="s">
        <v>403</v>
      </c>
      <c r="G1135" s="428" t="s">
        <v>404</v>
      </c>
      <c r="H1135" s="428">
        <v>193746</v>
      </c>
      <c r="I1135" s="428">
        <v>93746</v>
      </c>
      <c r="J1135" s="428" t="s">
        <v>469</v>
      </c>
      <c r="K1135" s="428" t="s">
        <v>470</v>
      </c>
      <c r="L1135" s="431">
        <v>523.48906757172495</v>
      </c>
      <c r="M1135" s="431">
        <v>397</v>
      </c>
      <c r="N1135" s="432">
        <v>207825.15982597481</v>
      </c>
    </row>
    <row r="1136" spans="1:14" ht="14.45" customHeight="1" x14ac:dyDescent="0.2">
      <c r="A1136" s="426" t="s">
        <v>576</v>
      </c>
      <c r="B1136" s="427" t="s">
        <v>577</v>
      </c>
      <c r="C1136" s="428" t="s">
        <v>1728</v>
      </c>
      <c r="D1136" s="429" t="s">
        <v>1729</v>
      </c>
      <c r="E1136" s="430">
        <v>50113001</v>
      </c>
      <c r="F1136" s="429" t="s">
        <v>403</v>
      </c>
      <c r="G1136" s="428" t="s">
        <v>404</v>
      </c>
      <c r="H1136" s="428">
        <v>214355</v>
      </c>
      <c r="I1136" s="428">
        <v>214355</v>
      </c>
      <c r="J1136" s="428" t="s">
        <v>896</v>
      </c>
      <c r="K1136" s="428" t="s">
        <v>895</v>
      </c>
      <c r="L1136" s="431">
        <v>275.81428571428575</v>
      </c>
      <c r="M1136" s="431">
        <v>7</v>
      </c>
      <c r="N1136" s="432">
        <v>1930.7</v>
      </c>
    </row>
    <row r="1137" spans="1:14" ht="14.45" customHeight="1" x14ac:dyDescent="0.2">
      <c r="A1137" s="426" t="s">
        <v>576</v>
      </c>
      <c r="B1137" s="427" t="s">
        <v>577</v>
      </c>
      <c r="C1137" s="428" t="s">
        <v>1728</v>
      </c>
      <c r="D1137" s="429" t="s">
        <v>1729</v>
      </c>
      <c r="E1137" s="430">
        <v>50113001</v>
      </c>
      <c r="F1137" s="429" t="s">
        <v>403</v>
      </c>
      <c r="G1137" s="428" t="s">
        <v>404</v>
      </c>
      <c r="H1137" s="428">
        <v>216572</v>
      </c>
      <c r="I1137" s="428">
        <v>216572</v>
      </c>
      <c r="J1137" s="428" t="s">
        <v>899</v>
      </c>
      <c r="K1137" s="428" t="s">
        <v>900</v>
      </c>
      <c r="L1137" s="431">
        <v>43.812125956516603</v>
      </c>
      <c r="M1137" s="431">
        <v>40</v>
      </c>
      <c r="N1137" s="432">
        <v>1752.4850382606642</v>
      </c>
    </row>
    <row r="1138" spans="1:14" ht="14.45" customHeight="1" x14ac:dyDescent="0.2">
      <c r="A1138" s="426" t="s">
        <v>576</v>
      </c>
      <c r="B1138" s="427" t="s">
        <v>577</v>
      </c>
      <c r="C1138" s="428" t="s">
        <v>1728</v>
      </c>
      <c r="D1138" s="429" t="s">
        <v>1729</v>
      </c>
      <c r="E1138" s="430">
        <v>50113001</v>
      </c>
      <c r="F1138" s="429" t="s">
        <v>403</v>
      </c>
      <c r="G1138" s="428" t="s">
        <v>404</v>
      </c>
      <c r="H1138" s="428">
        <v>51383</v>
      </c>
      <c r="I1138" s="428">
        <v>51383</v>
      </c>
      <c r="J1138" s="428" t="s">
        <v>905</v>
      </c>
      <c r="K1138" s="428" t="s">
        <v>909</v>
      </c>
      <c r="L1138" s="431">
        <v>93.5</v>
      </c>
      <c r="M1138" s="431">
        <v>56</v>
      </c>
      <c r="N1138" s="432">
        <v>5236</v>
      </c>
    </row>
    <row r="1139" spans="1:14" ht="14.45" customHeight="1" x14ac:dyDescent="0.2">
      <c r="A1139" s="426" t="s">
        <v>576</v>
      </c>
      <c r="B1139" s="427" t="s">
        <v>577</v>
      </c>
      <c r="C1139" s="428" t="s">
        <v>1728</v>
      </c>
      <c r="D1139" s="429" t="s">
        <v>1729</v>
      </c>
      <c r="E1139" s="430">
        <v>50113001</v>
      </c>
      <c r="F1139" s="429" t="s">
        <v>403</v>
      </c>
      <c r="G1139" s="428" t="s">
        <v>404</v>
      </c>
      <c r="H1139" s="428">
        <v>51366</v>
      </c>
      <c r="I1139" s="428">
        <v>51366</v>
      </c>
      <c r="J1139" s="428" t="s">
        <v>905</v>
      </c>
      <c r="K1139" s="428" t="s">
        <v>906</v>
      </c>
      <c r="L1139" s="431">
        <v>171.60000000000008</v>
      </c>
      <c r="M1139" s="431">
        <v>50</v>
      </c>
      <c r="N1139" s="432">
        <v>8580.0000000000036</v>
      </c>
    </row>
    <row r="1140" spans="1:14" ht="14.45" customHeight="1" x14ac:dyDescent="0.2">
      <c r="A1140" s="426" t="s">
        <v>576</v>
      </c>
      <c r="B1140" s="427" t="s">
        <v>577</v>
      </c>
      <c r="C1140" s="428" t="s">
        <v>1728</v>
      </c>
      <c r="D1140" s="429" t="s">
        <v>1729</v>
      </c>
      <c r="E1140" s="430">
        <v>50113001</v>
      </c>
      <c r="F1140" s="429" t="s">
        <v>403</v>
      </c>
      <c r="G1140" s="428" t="s">
        <v>404</v>
      </c>
      <c r="H1140" s="428">
        <v>51384</v>
      </c>
      <c r="I1140" s="428">
        <v>51384</v>
      </c>
      <c r="J1140" s="428" t="s">
        <v>905</v>
      </c>
      <c r="K1140" s="428" t="s">
        <v>908</v>
      </c>
      <c r="L1140" s="431">
        <v>192.5</v>
      </c>
      <c r="M1140" s="431">
        <v>55</v>
      </c>
      <c r="N1140" s="432">
        <v>10587.5</v>
      </c>
    </row>
    <row r="1141" spans="1:14" ht="14.45" customHeight="1" x14ac:dyDescent="0.2">
      <c r="A1141" s="426" t="s">
        <v>576</v>
      </c>
      <c r="B1141" s="427" t="s">
        <v>577</v>
      </c>
      <c r="C1141" s="428" t="s">
        <v>1728</v>
      </c>
      <c r="D1141" s="429" t="s">
        <v>1729</v>
      </c>
      <c r="E1141" s="430">
        <v>50113001</v>
      </c>
      <c r="F1141" s="429" t="s">
        <v>403</v>
      </c>
      <c r="G1141" s="428" t="s">
        <v>404</v>
      </c>
      <c r="H1141" s="428">
        <v>187184</v>
      </c>
      <c r="I1141" s="428">
        <v>187184</v>
      </c>
      <c r="J1141" s="428" t="s">
        <v>1744</v>
      </c>
      <c r="K1141" s="428" t="s">
        <v>1745</v>
      </c>
      <c r="L1141" s="431">
        <v>254.97500000000002</v>
      </c>
      <c r="M1141" s="431">
        <v>2</v>
      </c>
      <c r="N1141" s="432">
        <v>509.95000000000005</v>
      </c>
    </row>
    <row r="1142" spans="1:14" ht="14.45" customHeight="1" x14ac:dyDescent="0.2">
      <c r="A1142" s="426" t="s">
        <v>576</v>
      </c>
      <c r="B1142" s="427" t="s">
        <v>577</v>
      </c>
      <c r="C1142" s="428" t="s">
        <v>1728</v>
      </c>
      <c r="D1142" s="429" t="s">
        <v>1729</v>
      </c>
      <c r="E1142" s="430">
        <v>50113001</v>
      </c>
      <c r="F1142" s="429" t="s">
        <v>403</v>
      </c>
      <c r="G1142" s="428" t="s">
        <v>404</v>
      </c>
      <c r="H1142" s="428">
        <v>15485</v>
      </c>
      <c r="I1142" s="428">
        <v>15485</v>
      </c>
      <c r="J1142" s="428" t="s">
        <v>1746</v>
      </c>
      <c r="K1142" s="428" t="s">
        <v>1747</v>
      </c>
      <c r="L1142" s="431">
        <v>48.989999999999995</v>
      </c>
      <c r="M1142" s="431">
        <v>1</v>
      </c>
      <c r="N1142" s="432">
        <v>48.989999999999995</v>
      </c>
    </row>
    <row r="1143" spans="1:14" ht="14.45" customHeight="1" x14ac:dyDescent="0.2">
      <c r="A1143" s="426" t="s">
        <v>576</v>
      </c>
      <c r="B1143" s="427" t="s">
        <v>577</v>
      </c>
      <c r="C1143" s="428" t="s">
        <v>1728</v>
      </c>
      <c r="D1143" s="429" t="s">
        <v>1729</v>
      </c>
      <c r="E1143" s="430">
        <v>50113001</v>
      </c>
      <c r="F1143" s="429" t="s">
        <v>403</v>
      </c>
      <c r="G1143" s="428" t="s">
        <v>404</v>
      </c>
      <c r="H1143" s="428">
        <v>241991</v>
      </c>
      <c r="I1143" s="428">
        <v>241991</v>
      </c>
      <c r="J1143" s="428" t="s">
        <v>425</v>
      </c>
      <c r="K1143" s="428" t="s">
        <v>426</v>
      </c>
      <c r="L1143" s="431">
        <v>32.875999999999998</v>
      </c>
      <c r="M1143" s="431">
        <v>5</v>
      </c>
      <c r="N1143" s="432">
        <v>164.38</v>
      </c>
    </row>
    <row r="1144" spans="1:14" ht="14.45" customHeight="1" x14ac:dyDescent="0.2">
      <c r="A1144" s="426" t="s">
        <v>576</v>
      </c>
      <c r="B1144" s="427" t="s">
        <v>577</v>
      </c>
      <c r="C1144" s="428" t="s">
        <v>1728</v>
      </c>
      <c r="D1144" s="429" t="s">
        <v>1729</v>
      </c>
      <c r="E1144" s="430">
        <v>50113001</v>
      </c>
      <c r="F1144" s="429" t="s">
        <v>403</v>
      </c>
      <c r="G1144" s="428" t="s">
        <v>404</v>
      </c>
      <c r="H1144" s="428">
        <v>241992</v>
      </c>
      <c r="I1144" s="428">
        <v>241992</v>
      </c>
      <c r="J1144" s="428" t="s">
        <v>425</v>
      </c>
      <c r="K1144" s="428" t="s">
        <v>1748</v>
      </c>
      <c r="L1144" s="431">
        <v>61.109999999999992</v>
      </c>
      <c r="M1144" s="431">
        <v>1</v>
      </c>
      <c r="N1144" s="432">
        <v>61.109999999999992</v>
      </c>
    </row>
    <row r="1145" spans="1:14" ht="14.45" customHeight="1" x14ac:dyDescent="0.2">
      <c r="A1145" s="426" t="s">
        <v>576</v>
      </c>
      <c r="B1145" s="427" t="s">
        <v>577</v>
      </c>
      <c r="C1145" s="428" t="s">
        <v>1728</v>
      </c>
      <c r="D1145" s="429" t="s">
        <v>1729</v>
      </c>
      <c r="E1145" s="430">
        <v>50113001</v>
      </c>
      <c r="F1145" s="429" t="s">
        <v>403</v>
      </c>
      <c r="G1145" s="428" t="s">
        <v>404</v>
      </c>
      <c r="H1145" s="428">
        <v>394712</v>
      </c>
      <c r="I1145" s="428">
        <v>0</v>
      </c>
      <c r="J1145" s="428" t="s">
        <v>473</v>
      </c>
      <c r="K1145" s="428" t="s">
        <v>474</v>
      </c>
      <c r="L1145" s="431">
        <v>28.75</v>
      </c>
      <c r="M1145" s="431">
        <v>864</v>
      </c>
      <c r="N1145" s="432">
        <v>24840</v>
      </c>
    </row>
    <row r="1146" spans="1:14" ht="14.45" customHeight="1" x14ac:dyDescent="0.2">
      <c r="A1146" s="426" t="s">
        <v>576</v>
      </c>
      <c r="B1146" s="427" t="s">
        <v>577</v>
      </c>
      <c r="C1146" s="428" t="s">
        <v>1728</v>
      </c>
      <c r="D1146" s="429" t="s">
        <v>1729</v>
      </c>
      <c r="E1146" s="430">
        <v>50113001</v>
      </c>
      <c r="F1146" s="429" t="s">
        <v>403</v>
      </c>
      <c r="G1146" s="428" t="s">
        <v>404</v>
      </c>
      <c r="H1146" s="428">
        <v>840987</v>
      </c>
      <c r="I1146" s="428">
        <v>0</v>
      </c>
      <c r="J1146" s="428" t="s">
        <v>475</v>
      </c>
      <c r="K1146" s="428" t="s">
        <v>472</v>
      </c>
      <c r="L1146" s="431">
        <v>199.67000000000002</v>
      </c>
      <c r="M1146" s="431">
        <v>28</v>
      </c>
      <c r="N1146" s="432">
        <v>5590.76</v>
      </c>
    </row>
    <row r="1147" spans="1:14" ht="14.45" customHeight="1" x14ac:dyDescent="0.2">
      <c r="A1147" s="426" t="s">
        <v>576</v>
      </c>
      <c r="B1147" s="427" t="s">
        <v>577</v>
      </c>
      <c r="C1147" s="428" t="s">
        <v>1728</v>
      </c>
      <c r="D1147" s="429" t="s">
        <v>1729</v>
      </c>
      <c r="E1147" s="430">
        <v>50113001</v>
      </c>
      <c r="F1147" s="429" t="s">
        <v>403</v>
      </c>
      <c r="G1147" s="428" t="s">
        <v>404</v>
      </c>
      <c r="H1147" s="428">
        <v>231686</v>
      </c>
      <c r="I1147" s="428">
        <v>231686</v>
      </c>
      <c r="J1147" s="428" t="s">
        <v>536</v>
      </c>
      <c r="K1147" s="428" t="s">
        <v>537</v>
      </c>
      <c r="L1147" s="431">
        <v>290.54000000000002</v>
      </c>
      <c r="M1147" s="431">
        <v>27</v>
      </c>
      <c r="N1147" s="432">
        <v>7844.58</v>
      </c>
    </row>
    <row r="1148" spans="1:14" ht="14.45" customHeight="1" x14ac:dyDescent="0.2">
      <c r="A1148" s="426" t="s">
        <v>576</v>
      </c>
      <c r="B1148" s="427" t="s">
        <v>577</v>
      </c>
      <c r="C1148" s="428" t="s">
        <v>1728</v>
      </c>
      <c r="D1148" s="429" t="s">
        <v>1729</v>
      </c>
      <c r="E1148" s="430">
        <v>50113001</v>
      </c>
      <c r="F1148" s="429" t="s">
        <v>403</v>
      </c>
      <c r="G1148" s="428" t="s">
        <v>404</v>
      </c>
      <c r="H1148" s="428">
        <v>134821</v>
      </c>
      <c r="I1148" s="428">
        <v>134821</v>
      </c>
      <c r="J1148" s="428" t="s">
        <v>942</v>
      </c>
      <c r="K1148" s="428" t="s">
        <v>943</v>
      </c>
      <c r="L1148" s="431">
        <v>375.43</v>
      </c>
      <c r="M1148" s="431">
        <v>4</v>
      </c>
      <c r="N1148" s="432">
        <v>1501.72</v>
      </c>
    </row>
    <row r="1149" spans="1:14" ht="14.45" customHeight="1" x14ac:dyDescent="0.2">
      <c r="A1149" s="426" t="s">
        <v>576</v>
      </c>
      <c r="B1149" s="427" t="s">
        <v>577</v>
      </c>
      <c r="C1149" s="428" t="s">
        <v>1728</v>
      </c>
      <c r="D1149" s="429" t="s">
        <v>1729</v>
      </c>
      <c r="E1149" s="430">
        <v>50113001</v>
      </c>
      <c r="F1149" s="429" t="s">
        <v>403</v>
      </c>
      <c r="G1149" s="428" t="s">
        <v>404</v>
      </c>
      <c r="H1149" s="428">
        <v>134824</v>
      </c>
      <c r="I1149" s="428">
        <v>134824</v>
      </c>
      <c r="J1149" s="428" t="s">
        <v>1717</v>
      </c>
      <c r="K1149" s="428" t="s">
        <v>1718</v>
      </c>
      <c r="L1149" s="431">
        <v>326.46995238095246</v>
      </c>
      <c r="M1149" s="431">
        <v>21</v>
      </c>
      <c r="N1149" s="432">
        <v>6855.8690000000015</v>
      </c>
    </row>
    <row r="1150" spans="1:14" ht="14.45" customHeight="1" x14ac:dyDescent="0.2">
      <c r="A1150" s="426" t="s">
        <v>576</v>
      </c>
      <c r="B1150" s="427" t="s">
        <v>577</v>
      </c>
      <c r="C1150" s="428" t="s">
        <v>1728</v>
      </c>
      <c r="D1150" s="429" t="s">
        <v>1729</v>
      </c>
      <c r="E1150" s="430">
        <v>50113001</v>
      </c>
      <c r="F1150" s="429" t="s">
        <v>403</v>
      </c>
      <c r="G1150" s="428" t="s">
        <v>404</v>
      </c>
      <c r="H1150" s="428">
        <v>102486</v>
      </c>
      <c r="I1150" s="428">
        <v>2486</v>
      </c>
      <c r="J1150" s="428" t="s">
        <v>1749</v>
      </c>
      <c r="K1150" s="428" t="s">
        <v>1750</v>
      </c>
      <c r="L1150" s="431">
        <v>122.15507692307692</v>
      </c>
      <c r="M1150" s="431">
        <v>65</v>
      </c>
      <c r="N1150" s="432">
        <v>7940.08</v>
      </c>
    </row>
    <row r="1151" spans="1:14" ht="14.45" customHeight="1" x14ac:dyDescent="0.2">
      <c r="A1151" s="426" t="s">
        <v>576</v>
      </c>
      <c r="B1151" s="427" t="s">
        <v>577</v>
      </c>
      <c r="C1151" s="428" t="s">
        <v>1728</v>
      </c>
      <c r="D1151" s="429" t="s">
        <v>1729</v>
      </c>
      <c r="E1151" s="430">
        <v>50113001</v>
      </c>
      <c r="F1151" s="429" t="s">
        <v>403</v>
      </c>
      <c r="G1151" s="428" t="s">
        <v>404</v>
      </c>
      <c r="H1151" s="428">
        <v>900441</v>
      </c>
      <c r="I1151" s="428">
        <v>0</v>
      </c>
      <c r="J1151" s="428" t="s">
        <v>1534</v>
      </c>
      <c r="K1151" s="428" t="s">
        <v>1535</v>
      </c>
      <c r="L1151" s="431">
        <v>465.19167864856558</v>
      </c>
      <c r="M1151" s="431">
        <v>8</v>
      </c>
      <c r="N1151" s="432">
        <v>3721.5334291885247</v>
      </c>
    </row>
    <row r="1152" spans="1:14" ht="14.45" customHeight="1" x14ac:dyDescent="0.2">
      <c r="A1152" s="426" t="s">
        <v>576</v>
      </c>
      <c r="B1152" s="427" t="s">
        <v>577</v>
      </c>
      <c r="C1152" s="428" t="s">
        <v>1728</v>
      </c>
      <c r="D1152" s="429" t="s">
        <v>1729</v>
      </c>
      <c r="E1152" s="430">
        <v>50113001</v>
      </c>
      <c r="F1152" s="429" t="s">
        <v>403</v>
      </c>
      <c r="G1152" s="428" t="s">
        <v>404</v>
      </c>
      <c r="H1152" s="428">
        <v>500989</v>
      </c>
      <c r="I1152" s="428">
        <v>0</v>
      </c>
      <c r="J1152" s="428" t="s">
        <v>539</v>
      </c>
      <c r="K1152" s="428" t="s">
        <v>235</v>
      </c>
      <c r="L1152" s="431">
        <v>146.19227590277811</v>
      </c>
      <c r="M1152" s="431">
        <v>96</v>
      </c>
      <c r="N1152" s="432">
        <v>14034.458486666699</v>
      </c>
    </row>
    <row r="1153" spans="1:14" ht="14.45" customHeight="1" x14ac:dyDescent="0.2">
      <c r="A1153" s="426" t="s">
        <v>576</v>
      </c>
      <c r="B1153" s="427" t="s">
        <v>577</v>
      </c>
      <c r="C1153" s="428" t="s">
        <v>1728</v>
      </c>
      <c r="D1153" s="429" t="s">
        <v>1729</v>
      </c>
      <c r="E1153" s="430">
        <v>50113001</v>
      </c>
      <c r="F1153" s="429" t="s">
        <v>403</v>
      </c>
      <c r="G1153" s="428" t="s">
        <v>404</v>
      </c>
      <c r="H1153" s="428">
        <v>499027</v>
      </c>
      <c r="I1153" s="428">
        <v>0</v>
      </c>
      <c r="J1153" s="428" t="s">
        <v>1751</v>
      </c>
      <c r="K1153" s="428" t="s">
        <v>235</v>
      </c>
      <c r="L1153" s="431">
        <v>132.82795713734276</v>
      </c>
      <c r="M1153" s="431">
        <v>4</v>
      </c>
      <c r="N1153" s="432">
        <v>531.31182854937106</v>
      </c>
    </row>
    <row r="1154" spans="1:14" ht="14.45" customHeight="1" x14ac:dyDescent="0.2">
      <c r="A1154" s="426" t="s">
        <v>576</v>
      </c>
      <c r="B1154" s="427" t="s">
        <v>577</v>
      </c>
      <c r="C1154" s="428" t="s">
        <v>1728</v>
      </c>
      <c r="D1154" s="429" t="s">
        <v>1729</v>
      </c>
      <c r="E1154" s="430">
        <v>50113001</v>
      </c>
      <c r="F1154" s="429" t="s">
        <v>403</v>
      </c>
      <c r="G1154" s="428" t="s">
        <v>404</v>
      </c>
      <c r="H1154" s="428">
        <v>501946</v>
      </c>
      <c r="I1154" s="428">
        <v>0</v>
      </c>
      <c r="J1154" s="428" t="s">
        <v>1752</v>
      </c>
      <c r="K1154" s="428" t="s">
        <v>1753</v>
      </c>
      <c r="L1154" s="431">
        <v>0</v>
      </c>
      <c r="M1154" s="431">
        <v>0</v>
      </c>
      <c r="N1154" s="432">
        <v>0</v>
      </c>
    </row>
    <row r="1155" spans="1:14" ht="14.45" customHeight="1" x14ac:dyDescent="0.2">
      <c r="A1155" s="426" t="s">
        <v>576</v>
      </c>
      <c r="B1155" s="427" t="s">
        <v>577</v>
      </c>
      <c r="C1155" s="428" t="s">
        <v>1728</v>
      </c>
      <c r="D1155" s="429" t="s">
        <v>1729</v>
      </c>
      <c r="E1155" s="430">
        <v>50113001</v>
      </c>
      <c r="F1155" s="429" t="s">
        <v>403</v>
      </c>
      <c r="G1155" s="428" t="s">
        <v>450</v>
      </c>
      <c r="H1155" s="428">
        <v>197125</v>
      </c>
      <c r="I1155" s="428">
        <v>197125</v>
      </c>
      <c r="J1155" s="428" t="s">
        <v>543</v>
      </c>
      <c r="K1155" s="428" t="s">
        <v>544</v>
      </c>
      <c r="L1155" s="431">
        <v>192.5</v>
      </c>
      <c r="M1155" s="431">
        <v>4</v>
      </c>
      <c r="N1155" s="432">
        <v>770</v>
      </c>
    </row>
    <row r="1156" spans="1:14" ht="14.45" customHeight="1" x14ac:dyDescent="0.2">
      <c r="A1156" s="426" t="s">
        <v>576</v>
      </c>
      <c r="B1156" s="427" t="s">
        <v>577</v>
      </c>
      <c r="C1156" s="428" t="s">
        <v>1728</v>
      </c>
      <c r="D1156" s="429" t="s">
        <v>1729</v>
      </c>
      <c r="E1156" s="430">
        <v>50113001</v>
      </c>
      <c r="F1156" s="429" t="s">
        <v>403</v>
      </c>
      <c r="G1156" s="428" t="s">
        <v>404</v>
      </c>
      <c r="H1156" s="428">
        <v>237970</v>
      </c>
      <c r="I1156" s="428">
        <v>237970</v>
      </c>
      <c r="J1156" s="428" t="s">
        <v>1754</v>
      </c>
      <c r="K1156" s="428" t="s">
        <v>1755</v>
      </c>
      <c r="L1156" s="431">
        <v>79.779999999999987</v>
      </c>
      <c r="M1156" s="431">
        <v>11</v>
      </c>
      <c r="N1156" s="432">
        <v>877.57999999999993</v>
      </c>
    </row>
    <row r="1157" spans="1:14" ht="14.45" customHeight="1" x14ac:dyDescent="0.2">
      <c r="A1157" s="426" t="s">
        <v>576</v>
      </c>
      <c r="B1157" s="427" t="s">
        <v>577</v>
      </c>
      <c r="C1157" s="428" t="s">
        <v>1728</v>
      </c>
      <c r="D1157" s="429" t="s">
        <v>1729</v>
      </c>
      <c r="E1157" s="430">
        <v>50113001</v>
      </c>
      <c r="F1157" s="429" t="s">
        <v>403</v>
      </c>
      <c r="G1157" s="428" t="s">
        <v>404</v>
      </c>
      <c r="H1157" s="428">
        <v>231544</v>
      </c>
      <c r="I1157" s="428">
        <v>231544</v>
      </c>
      <c r="J1157" s="428" t="s">
        <v>1003</v>
      </c>
      <c r="K1157" s="428" t="s">
        <v>1005</v>
      </c>
      <c r="L1157" s="431">
        <v>80.690001011611429</v>
      </c>
      <c r="M1157" s="431">
        <v>24</v>
      </c>
      <c r="N1157" s="432">
        <v>1936.5600242786743</v>
      </c>
    </row>
    <row r="1158" spans="1:14" ht="14.45" customHeight="1" x14ac:dyDescent="0.2">
      <c r="A1158" s="426" t="s">
        <v>576</v>
      </c>
      <c r="B1158" s="427" t="s">
        <v>577</v>
      </c>
      <c r="C1158" s="428" t="s">
        <v>1728</v>
      </c>
      <c r="D1158" s="429" t="s">
        <v>1729</v>
      </c>
      <c r="E1158" s="430">
        <v>50113001</v>
      </c>
      <c r="F1158" s="429" t="s">
        <v>403</v>
      </c>
      <c r="G1158" s="428" t="s">
        <v>404</v>
      </c>
      <c r="H1158" s="428">
        <v>231541</v>
      </c>
      <c r="I1158" s="428">
        <v>231541</v>
      </c>
      <c r="J1158" s="428" t="s">
        <v>1003</v>
      </c>
      <c r="K1158" s="428" t="s">
        <v>1004</v>
      </c>
      <c r="L1158" s="431">
        <v>80.69</v>
      </c>
      <c r="M1158" s="431">
        <v>4</v>
      </c>
      <c r="N1158" s="432">
        <v>322.76</v>
      </c>
    </row>
    <row r="1159" spans="1:14" ht="14.45" customHeight="1" x14ac:dyDescent="0.2">
      <c r="A1159" s="426" t="s">
        <v>576</v>
      </c>
      <c r="B1159" s="427" t="s">
        <v>577</v>
      </c>
      <c r="C1159" s="428" t="s">
        <v>1728</v>
      </c>
      <c r="D1159" s="429" t="s">
        <v>1729</v>
      </c>
      <c r="E1159" s="430">
        <v>50113001</v>
      </c>
      <c r="F1159" s="429" t="s">
        <v>403</v>
      </c>
      <c r="G1159" s="428" t="s">
        <v>404</v>
      </c>
      <c r="H1159" s="428">
        <v>100502</v>
      </c>
      <c r="I1159" s="428">
        <v>502</v>
      </c>
      <c r="J1159" s="428" t="s">
        <v>545</v>
      </c>
      <c r="K1159" s="428" t="s">
        <v>546</v>
      </c>
      <c r="L1159" s="431">
        <v>268.94</v>
      </c>
      <c r="M1159" s="431">
        <v>1</v>
      </c>
      <c r="N1159" s="432">
        <v>268.94</v>
      </c>
    </row>
    <row r="1160" spans="1:14" ht="14.45" customHeight="1" x14ac:dyDescent="0.2">
      <c r="A1160" s="426" t="s">
        <v>576</v>
      </c>
      <c r="B1160" s="427" t="s">
        <v>577</v>
      </c>
      <c r="C1160" s="428" t="s">
        <v>1728</v>
      </c>
      <c r="D1160" s="429" t="s">
        <v>1729</v>
      </c>
      <c r="E1160" s="430">
        <v>50113001</v>
      </c>
      <c r="F1160" s="429" t="s">
        <v>403</v>
      </c>
      <c r="G1160" s="428" t="s">
        <v>404</v>
      </c>
      <c r="H1160" s="428">
        <v>102684</v>
      </c>
      <c r="I1160" s="428">
        <v>2684</v>
      </c>
      <c r="J1160" s="428" t="s">
        <v>545</v>
      </c>
      <c r="K1160" s="428" t="s">
        <v>1011</v>
      </c>
      <c r="L1160" s="431">
        <v>132.33911291150562</v>
      </c>
      <c r="M1160" s="431">
        <v>45</v>
      </c>
      <c r="N1160" s="432">
        <v>5955.2600810177528</v>
      </c>
    </row>
    <row r="1161" spans="1:14" ht="14.45" customHeight="1" x14ac:dyDescent="0.2">
      <c r="A1161" s="426" t="s">
        <v>576</v>
      </c>
      <c r="B1161" s="427" t="s">
        <v>577</v>
      </c>
      <c r="C1161" s="428" t="s">
        <v>1728</v>
      </c>
      <c r="D1161" s="429" t="s">
        <v>1729</v>
      </c>
      <c r="E1161" s="430">
        <v>50113001</v>
      </c>
      <c r="F1161" s="429" t="s">
        <v>403</v>
      </c>
      <c r="G1161" s="428" t="s">
        <v>450</v>
      </c>
      <c r="H1161" s="428">
        <v>239965</v>
      </c>
      <c r="I1161" s="428">
        <v>239965</v>
      </c>
      <c r="J1161" s="428" t="s">
        <v>1019</v>
      </c>
      <c r="K1161" s="428" t="s">
        <v>1559</v>
      </c>
      <c r="L1161" s="431">
        <v>280.16523824251772</v>
      </c>
      <c r="M1161" s="431">
        <v>21</v>
      </c>
      <c r="N1161" s="432">
        <v>5883.4700030928716</v>
      </c>
    </row>
    <row r="1162" spans="1:14" ht="14.45" customHeight="1" x14ac:dyDescent="0.2">
      <c r="A1162" s="426" t="s">
        <v>576</v>
      </c>
      <c r="B1162" s="427" t="s">
        <v>577</v>
      </c>
      <c r="C1162" s="428" t="s">
        <v>1728</v>
      </c>
      <c r="D1162" s="429" t="s">
        <v>1729</v>
      </c>
      <c r="E1162" s="430">
        <v>50113001</v>
      </c>
      <c r="F1162" s="429" t="s">
        <v>403</v>
      </c>
      <c r="G1162" s="428" t="s">
        <v>450</v>
      </c>
      <c r="H1162" s="428">
        <v>239964</v>
      </c>
      <c r="I1162" s="428">
        <v>239964</v>
      </c>
      <c r="J1162" s="428" t="s">
        <v>1019</v>
      </c>
      <c r="K1162" s="428" t="s">
        <v>1020</v>
      </c>
      <c r="L1162" s="431">
        <v>118.73248366013071</v>
      </c>
      <c r="M1162" s="431">
        <v>17</v>
      </c>
      <c r="N1162" s="432">
        <v>2018.4522222222222</v>
      </c>
    </row>
    <row r="1163" spans="1:14" ht="14.45" customHeight="1" x14ac:dyDescent="0.2">
      <c r="A1163" s="426" t="s">
        <v>576</v>
      </c>
      <c r="B1163" s="427" t="s">
        <v>577</v>
      </c>
      <c r="C1163" s="428" t="s">
        <v>1728</v>
      </c>
      <c r="D1163" s="429" t="s">
        <v>1729</v>
      </c>
      <c r="E1163" s="430">
        <v>50113001</v>
      </c>
      <c r="F1163" s="429" t="s">
        <v>403</v>
      </c>
      <c r="G1163" s="428" t="s">
        <v>404</v>
      </c>
      <c r="H1163" s="428">
        <v>230353</v>
      </c>
      <c r="I1163" s="428">
        <v>230353</v>
      </c>
      <c r="J1163" s="428" t="s">
        <v>1053</v>
      </c>
      <c r="K1163" s="428" t="s">
        <v>1054</v>
      </c>
      <c r="L1163" s="431">
        <v>1758.3299999999997</v>
      </c>
      <c r="M1163" s="431">
        <v>1</v>
      </c>
      <c r="N1163" s="432">
        <v>1758.3299999999997</v>
      </c>
    </row>
    <row r="1164" spans="1:14" ht="14.45" customHeight="1" x14ac:dyDescent="0.2">
      <c r="A1164" s="426" t="s">
        <v>576</v>
      </c>
      <c r="B1164" s="427" t="s">
        <v>577</v>
      </c>
      <c r="C1164" s="428" t="s">
        <v>1728</v>
      </c>
      <c r="D1164" s="429" t="s">
        <v>1729</v>
      </c>
      <c r="E1164" s="430">
        <v>50113001</v>
      </c>
      <c r="F1164" s="429" t="s">
        <v>403</v>
      </c>
      <c r="G1164" s="428" t="s">
        <v>404</v>
      </c>
      <c r="H1164" s="428">
        <v>104307</v>
      </c>
      <c r="I1164" s="428">
        <v>4307</v>
      </c>
      <c r="J1164" s="428" t="s">
        <v>1062</v>
      </c>
      <c r="K1164" s="428" t="s">
        <v>1063</v>
      </c>
      <c r="L1164" s="431">
        <v>350.80666666666662</v>
      </c>
      <c r="M1164" s="431">
        <v>3</v>
      </c>
      <c r="N1164" s="432">
        <v>1052.4199999999998</v>
      </c>
    </row>
    <row r="1165" spans="1:14" ht="14.45" customHeight="1" x14ac:dyDescent="0.2">
      <c r="A1165" s="426" t="s">
        <v>576</v>
      </c>
      <c r="B1165" s="427" t="s">
        <v>577</v>
      </c>
      <c r="C1165" s="428" t="s">
        <v>1728</v>
      </c>
      <c r="D1165" s="429" t="s">
        <v>1729</v>
      </c>
      <c r="E1165" s="430">
        <v>50113001</v>
      </c>
      <c r="F1165" s="429" t="s">
        <v>403</v>
      </c>
      <c r="G1165" s="428" t="s">
        <v>450</v>
      </c>
      <c r="H1165" s="428">
        <v>100536</v>
      </c>
      <c r="I1165" s="428">
        <v>536</v>
      </c>
      <c r="J1165" s="428" t="s">
        <v>1064</v>
      </c>
      <c r="K1165" s="428" t="s">
        <v>516</v>
      </c>
      <c r="L1165" s="431">
        <v>134.44597907751987</v>
      </c>
      <c r="M1165" s="431">
        <v>388</v>
      </c>
      <c r="N1165" s="432">
        <v>52165.039882077712</v>
      </c>
    </row>
    <row r="1166" spans="1:14" ht="14.45" customHeight="1" x14ac:dyDescent="0.2">
      <c r="A1166" s="426" t="s">
        <v>576</v>
      </c>
      <c r="B1166" s="427" t="s">
        <v>577</v>
      </c>
      <c r="C1166" s="428" t="s">
        <v>1728</v>
      </c>
      <c r="D1166" s="429" t="s">
        <v>1729</v>
      </c>
      <c r="E1166" s="430">
        <v>50113001</v>
      </c>
      <c r="F1166" s="429" t="s">
        <v>403</v>
      </c>
      <c r="G1166" s="428" t="s">
        <v>404</v>
      </c>
      <c r="H1166" s="428">
        <v>242304</v>
      </c>
      <c r="I1166" s="428">
        <v>242304</v>
      </c>
      <c r="J1166" s="428" t="s">
        <v>1756</v>
      </c>
      <c r="K1166" s="428" t="s">
        <v>1757</v>
      </c>
      <c r="L1166" s="431">
        <v>45.28</v>
      </c>
      <c r="M1166" s="431">
        <v>3</v>
      </c>
      <c r="N1166" s="432">
        <v>135.84</v>
      </c>
    </row>
    <row r="1167" spans="1:14" ht="14.45" customHeight="1" x14ac:dyDescent="0.2">
      <c r="A1167" s="426" t="s">
        <v>576</v>
      </c>
      <c r="B1167" s="427" t="s">
        <v>577</v>
      </c>
      <c r="C1167" s="428" t="s">
        <v>1728</v>
      </c>
      <c r="D1167" s="429" t="s">
        <v>1729</v>
      </c>
      <c r="E1167" s="430">
        <v>50113001</v>
      </c>
      <c r="F1167" s="429" t="s">
        <v>403</v>
      </c>
      <c r="G1167" s="428" t="s">
        <v>404</v>
      </c>
      <c r="H1167" s="428">
        <v>100874</v>
      </c>
      <c r="I1167" s="428">
        <v>874</v>
      </c>
      <c r="J1167" s="428" t="s">
        <v>1570</v>
      </c>
      <c r="K1167" s="428" t="s">
        <v>559</v>
      </c>
      <c r="L1167" s="431">
        <v>94.041428664459431</v>
      </c>
      <c r="M1167" s="431">
        <v>42</v>
      </c>
      <c r="N1167" s="432">
        <v>3949.7400039072959</v>
      </c>
    </row>
    <row r="1168" spans="1:14" ht="14.45" customHeight="1" x14ac:dyDescent="0.2">
      <c r="A1168" s="426" t="s">
        <v>576</v>
      </c>
      <c r="B1168" s="427" t="s">
        <v>577</v>
      </c>
      <c r="C1168" s="428" t="s">
        <v>1728</v>
      </c>
      <c r="D1168" s="429" t="s">
        <v>1729</v>
      </c>
      <c r="E1168" s="430">
        <v>50113001</v>
      </c>
      <c r="F1168" s="429" t="s">
        <v>403</v>
      </c>
      <c r="G1168" s="428" t="s">
        <v>404</v>
      </c>
      <c r="H1168" s="428">
        <v>200863</v>
      </c>
      <c r="I1168" s="428">
        <v>200863</v>
      </c>
      <c r="J1168" s="428" t="s">
        <v>547</v>
      </c>
      <c r="K1168" s="428" t="s">
        <v>549</v>
      </c>
      <c r="L1168" s="431">
        <v>86.690000000000012</v>
      </c>
      <c r="M1168" s="431">
        <v>3</v>
      </c>
      <c r="N1168" s="432">
        <v>260.07000000000005</v>
      </c>
    </row>
    <row r="1169" spans="1:14" ht="14.45" customHeight="1" x14ac:dyDescent="0.2">
      <c r="A1169" s="426" t="s">
        <v>576</v>
      </c>
      <c r="B1169" s="427" t="s">
        <v>577</v>
      </c>
      <c r="C1169" s="428" t="s">
        <v>1728</v>
      </c>
      <c r="D1169" s="429" t="s">
        <v>1729</v>
      </c>
      <c r="E1169" s="430">
        <v>50113001</v>
      </c>
      <c r="F1169" s="429" t="s">
        <v>403</v>
      </c>
      <c r="G1169" s="428" t="s">
        <v>404</v>
      </c>
      <c r="H1169" s="428">
        <v>121393</v>
      </c>
      <c r="I1169" s="428">
        <v>9999999</v>
      </c>
      <c r="J1169" s="428" t="s">
        <v>1758</v>
      </c>
      <c r="K1169" s="428" t="s">
        <v>1759</v>
      </c>
      <c r="L1169" s="431">
        <v>6050</v>
      </c>
      <c r="M1169" s="431">
        <v>1</v>
      </c>
      <c r="N1169" s="432">
        <v>6050</v>
      </c>
    </row>
    <row r="1170" spans="1:14" ht="14.45" customHeight="1" x14ac:dyDescent="0.2">
      <c r="A1170" s="426" t="s">
        <v>576</v>
      </c>
      <c r="B1170" s="427" t="s">
        <v>577</v>
      </c>
      <c r="C1170" s="428" t="s">
        <v>1728</v>
      </c>
      <c r="D1170" s="429" t="s">
        <v>1729</v>
      </c>
      <c r="E1170" s="430">
        <v>50113001</v>
      </c>
      <c r="F1170" s="429" t="s">
        <v>403</v>
      </c>
      <c r="G1170" s="428" t="s">
        <v>404</v>
      </c>
      <c r="H1170" s="428">
        <v>111671</v>
      </c>
      <c r="I1170" s="428">
        <v>11671</v>
      </c>
      <c r="J1170" s="428" t="s">
        <v>1760</v>
      </c>
      <c r="K1170" s="428" t="s">
        <v>533</v>
      </c>
      <c r="L1170" s="431">
        <v>209.00000000000003</v>
      </c>
      <c r="M1170" s="431">
        <v>4</v>
      </c>
      <c r="N1170" s="432">
        <v>836.00000000000011</v>
      </c>
    </row>
    <row r="1171" spans="1:14" ht="14.45" customHeight="1" x14ac:dyDescent="0.2">
      <c r="A1171" s="426" t="s">
        <v>576</v>
      </c>
      <c r="B1171" s="427" t="s">
        <v>577</v>
      </c>
      <c r="C1171" s="428" t="s">
        <v>1728</v>
      </c>
      <c r="D1171" s="429" t="s">
        <v>1729</v>
      </c>
      <c r="E1171" s="430">
        <v>50113001</v>
      </c>
      <c r="F1171" s="429" t="s">
        <v>403</v>
      </c>
      <c r="G1171" s="428" t="s">
        <v>450</v>
      </c>
      <c r="H1171" s="428">
        <v>118167</v>
      </c>
      <c r="I1171" s="428">
        <v>18167</v>
      </c>
      <c r="J1171" s="428" t="s">
        <v>1115</v>
      </c>
      <c r="K1171" s="428" t="s">
        <v>1116</v>
      </c>
      <c r="L1171" s="431">
        <v>65.78</v>
      </c>
      <c r="M1171" s="431">
        <v>35</v>
      </c>
      <c r="N1171" s="432">
        <v>2302.3000000000002</v>
      </c>
    </row>
    <row r="1172" spans="1:14" ht="14.45" customHeight="1" x14ac:dyDescent="0.2">
      <c r="A1172" s="426" t="s">
        <v>576</v>
      </c>
      <c r="B1172" s="427" t="s">
        <v>577</v>
      </c>
      <c r="C1172" s="428" t="s">
        <v>1728</v>
      </c>
      <c r="D1172" s="429" t="s">
        <v>1729</v>
      </c>
      <c r="E1172" s="430">
        <v>50113001</v>
      </c>
      <c r="F1172" s="429" t="s">
        <v>403</v>
      </c>
      <c r="G1172" s="428" t="s">
        <v>450</v>
      </c>
      <c r="H1172" s="428">
        <v>118172</v>
      </c>
      <c r="I1172" s="428">
        <v>18172</v>
      </c>
      <c r="J1172" s="428" t="s">
        <v>1115</v>
      </c>
      <c r="K1172" s="428" t="s">
        <v>1117</v>
      </c>
      <c r="L1172" s="431">
        <v>390.5</v>
      </c>
      <c r="M1172" s="431">
        <v>8</v>
      </c>
      <c r="N1172" s="432">
        <v>3124</v>
      </c>
    </row>
    <row r="1173" spans="1:14" ht="14.45" customHeight="1" x14ac:dyDescent="0.2">
      <c r="A1173" s="426" t="s">
        <v>576</v>
      </c>
      <c r="B1173" s="427" t="s">
        <v>577</v>
      </c>
      <c r="C1173" s="428" t="s">
        <v>1728</v>
      </c>
      <c r="D1173" s="429" t="s">
        <v>1729</v>
      </c>
      <c r="E1173" s="430">
        <v>50113001</v>
      </c>
      <c r="F1173" s="429" t="s">
        <v>403</v>
      </c>
      <c r="G1173" s="428" t="s">
        <v>450</v>
      </c>
      <c r="H1173" s="428">
        <v>118175</v>
      </c>
      <c r="I1173" s="428">
        <v>18175</v>
      </c>
      <c r="J1173" s="428" t="s">
        <v>1115</v>
      </c>
      <c r="K1173" s="428" t="s">
        <v>1575</v>
      </c>
      <c r="L1173" s="431">
        <v>627</v>
      </c>
      <c r="M1173" s="431">
        <v>18</v>
      </c>
      <c r="N1173" s="432">
        <v>11286</v>
      </c>
    </row>
    <row r="1174" spans="1:14" ht="14.45" customHeight="1" x14ac:dyDescent="0.2">
      <c r="A1174" s="426" t="s">
        <v>576</v>
      </c>
      <c r="B1174" s="427" t="s">
        <v>577</v>
      </c>
      <c r="C1174" s="428" t="s">
        <v>1728</v>
      </c>
      <c r="D1174" s="429" t="s">
        <v>1729</v>
      </c>
      <c r="E1174" s="430">
        <v>50113001</v>
      </c>
      <c r="F1174" s="429" t="s">
        <v>403</v>
      </c>
      <c r="G1174" s="428" t="s">
        <v>404</v>
      </c>
      <c r="H1174" s="428">
        <v>502485</v>
      </c>
      <c r="I1174" s="428">
        <v>9999999</v>
      </c>
      <c r="J1174" s="428" t="s">
        <v>1761</v>
      </c>
      <c r="K1174" s="428" t="s">
        <v>1762</v>
      </c>
      <c r="L1174" s="431">
        <v>997.33</v>
      </c>
      <c r="M1174" s="431">
        <v>2</v>
      </c>
      <c r="N1174" s="432">
        <v>1994.66</v>
      </c>
    </row>
    <row r="1175" spans="1:14" ht="14.45" customHeight="1" x14ac:dyDescent="0.2">
      <c r="A1175" s="426" t="s">
        <v>576</v>
      </c>
      <c r="B1175" s="427" t="s">
        <v>577</v>
      </c>
      <c r="C1175" s="428" t="s">
        <v>1728</v>
      </c>
      <c r="D1175" s="429" t="s">
        <v>1729</v>
      </c>
      <c r="E1175" s="430">
        <v>50113001</v>
      </c>
      <c r="F1175" s="429" t="s">
        <v>403</v>
      </c>
      <c r="G1175" s="428" t="s">
        <v>404</v>
      </c>
      <c r="H1175" s="428">
        <v>499342</v>
      </c>
      <c r="I1175" s="428">
        <v>9999999</v>
      </c>
      <c r="J1175" s="428" t="s">
        <v>1576</v>
      </c>
      <c r="K1175" s="428" t="s">
        <v>1577</v>
      </c>
      <c r="L1175" s="431">
        <v>209</v>
      </c>
      <c r="M1175" s="431">
        <v>475</v>
      </c>
      <c r="N1175" s="432">
        <v>99275</v>
      </c>
    </row>
    <row r="1176" spans="1:14" ht="14.45" customHeight="1" x14ac:dyDescent="0.2">
      <c r="A1176" s="426" t="s">
        <v>576</v>
      </c>
      <c r="B1176" s="427" t="s">
        <v>577</v>
      </c>
      <c r="C1176" s="428" t="s">
        <v>1728</v>
      </c>
      <c r="D1176" s="429" t="s">
        <v>1729</v>
      </c>
      <c r="E1176" s="430">
        <v>50113001</v>
      </c>
      <c r="F1176" s="429" t="s">
        <v>403</v>
      </c>
      <c r="G1176" s="428" t="s">
        <v>404</v>
      </c>
      <c r="H1176" s="428">
        <v>207776</v>
      </c>
      <c r="I1176" s="428">
        <v>207776</v>
      </c>
      <c r="J1176" s="428" t="s">
        <v>1578</v>
      </c>
      <c r="K1176" s="428" t="s">
        <v>1579</v>
      </c>
      <c r="L1176" s="431">
        <v>249.26000000000002</v>
      </c>
      <c r="M1176" s="431">
        <v>227</v>
      </c>
      <c r="N1176" s="432">
        <v>56582.020000000004</v>
      </c>
    </row>
    <row r="1177" spans="1:14" ht="14.45" customHeight="1" x14ac:dyDescent="0.2">
      <c r="A1177" s="426" t="s">
        <v>576</v>
      </c>
      <c r="B1177" s="427" t="s">
        <v>577</v>
      </c>
      <c r="C1177" s="428" t="s">
        <v>1728</v>
      </c>
      <c r="D1177" s="429" t="s">
        <v>1729</v>
      </c>
      <c r="E1177" s="430">
        <v>50113001</v>
      </c>
      <c r="F1177" s="429" t="s">
        <v>403</v>
      </c>
      <c r="G1177" s="428" t="s">
        <v>404</v>
      </c>
      <c r="H1177" s="428">
        <v>250292</v>
      </c>
      <c r="I1177" s="428">
        <v>250292</v>
      </c>
      <c r="J1177" s="428" t="s">
        <v>1580</v>
      </c>
      <c r="K1177" s="428" t="s">
        <v>1581</v>
      </c>
      <c r="L1177" s="431">
        <v>1020.7181249999998</v>
      </c>
      <c r="M1177" s="431">
        <v>320</v>
      </c>
      <c r="N1177" s="432">
        <v>326629.79999999993</v>
      </c>
    </row>
    <row r="1178" spans="1:14" ht="14.45" customHeight="1" x14ac:dyDescent="0.2">
      <c r="A1178" s="426" t="s">
        <v>576</v>
      </c>
      <c r="B1178" s="427" t="s">
        <v>577</v>
      </c>
      <c r="C1178" s="428" t="s">
        <v>1728</v>
      </c>
      <c r="D1178" s="429" t="s">
        <v>1729</v>
      </c>
      <c r="E1178" s="430">
        <v>50113001</v>
      </c>
      <c r="F1178" s="429" t="s">
        <v>403</v>
      </c>
      <c r="G1178" s="428" t="s">
        <v>404</v>
      </c>
      <c r="H1178" s="428">
        <v>241679</v>
      </c>
      <c r="I1178" s="428">
        <v>241679</v>
      </c>
      <c r="J1178" s="428" t="s">
        <v>1587</v>
      </c>
      <c r="K1178" s="428" t="s">
        <v>1588</v>
      </c>
      <c r="L1178" s="431">
        <v>59.39</v>
      </c>
      <c r="M1178" s="431">
        <v>16</v>
      </c>
      <c r="N1178" s="432">
        <v>950.24</v>
      </c>
    </row>
    <row r="1179" spans="1:14" ht="14.45" customHeight="1" x14ac:dyDescent="0.2">
      <c r="A1179" s="426" t="s">
        <v>576</v>
      </c>
      <c r="B1179" s="427" t="s">
        <v>577</v>
      </c>
      <c r="C1179" s="428" t="s">
        <v>1728</v>
      </c>
      <c r="D1179" s="429" t="s">
        <v>1729</v>
      </c>
      <c r="E1179" s="430">
        <v>50113001</v>
      </c>
      <c r="F1179" s="429" t="s">
        <v>403</v>
      </c>
      <c r="G1179" s="428" t="s">
        <v>404</v>
      </c>
      <c r="H1179" s="428">
        <v>161490</v>
      </c>
      <c r="I1179" s="428">
        <v>161490</v>
      </c>
      <c r="J1179" s="428" t="s">
        <v>1763</v>
      </c>
      <c r="K1179" s="428" t="s">
        <v>1764</v>
      </c>
      <c r="L1179" s="431">
        <v>1336.94</v>
      </c>
      <c r="M1179" s="431">
        <v>1</v>
      </c>
      <c r="N1179" s="432">
        <v>1336.94</v>
      </c>
    </row>
    <row r="1180" spans="1:14" ht="14.45" customHeight="1" x14ac:dyDescent="0.2">
      <c r="A1180" s="426" t="s">
        <v>576</v>
      </c>
      <c r="B1180" s="427" t="s">
        <v>577</v>
      </c>
      <c r="C1180" s="428" t="s">
        <v>1728</v>
      </c>
      <c r="D1180" s="429" t="s">
        <v>1729</v>
      </c>
      <c r="E1180" s="430">
        <v>50113001</v>
      </c>
      <c r="F1180" s="429" t="s">
        <v>403</v>
      </c>
      <c r="G1180" s="428" t="s">
        <v>404</v>
      </c>
      <c r="H1180" s="428">
        <v>161489</v>
      </c>
      <c r="I1180" s="428">
        <v>161489</v>
      </c>
      <c r="J1180" s="428" t="s">
        <v>1765</v>
      </c>
      <c r="K1180" s="428" t="s">
        <v>1766</v>
      </c>
      <c r="L1180" s="431">
        <v>784.14833333333331</v>
      </c>
      <c r="M1180" s="431">
        <v>2</v>
      </c>
      <c r="N1180" s="432">
        <v>1568.2966666666666</v>
      </c>
    </row>
    <row r="1181" spans="1:14" ht="14.45" customHeight="1" x14ac:dyDescent="0.2">
      <c r="A1181" s="426" t="s">
        <v>576</v>
      </c>
      <c r="B1181" s="427" t="s">
        <v>577</v>
      </c>
      <c r="C1181" s="428" t="s">
        <v>1728</v>
      </c>
      <c r="D1181" s="429" t="s">
        <v>1729</v>
      </c>
      <c r="E1181" s="430">
        <v>50113001</v>
      </c>
      <c r="F1181" s="429" t="s">
        <v>403</v>
      </c>
      <c r="G1181" s="428" t="s">
        <v>404</v>
      </c>
      <c r="H1181" s="428">
        <v>118305</v>
      </c>
      <c r="I1181" s="428">
        <v>18305</v>
      </c>
      <c r="J1181" s="428" t="s">
        <v>1126</v>
      </c>
      <c r="K1181" s="428" t="s">
        <v>1127</v>
      </c>
      <c r="L1181" s="431">
        <v>242</v>
      </c>
      <c r="M1181" s="431">
        <v>81</v>
      </c>
      <c r="N1181" s="432">
        <v>19602</v>
      </c>
    </row>
    <row r="1182" spans="1:14" ht="14.45" customHeight="1" x14ac:dyDescent="0.2">
      <c r="A1182" s="426" t="s">
        <v>576</v>
      </c>
      <c r="B1182" s="427" t="s">
        <v>577</v>
      </c>
      <c r="C1182" s="428" t="s">
        <v>1728</v>
      </c>
      <c r="D1182" s="429" t="s">
        <v>1729</v>
      </c>
      <c r="E1182" s="430">
        <v>50113001</v>
      </c>
      <c r="F1182" s="429" t="s">
        <v>403</v>
      </c>
      <c r="G1182" s="428" t="s">
        <v>404</v>
      </c>
      <c r="H1182" s="428">
        <v>118304</v>
      </c>
      <c r="I1182" s="428">
        <v>18304</v>
      </c>
      <c r="J1182" s="428" t="s">
        <v>1126</v>
      </c>
      <c r="K1182" s="428" t="s">
        <v>1767</v>
      </c>
      <c r="L1182" s="431">
        <v>185.6100000000001</v>
      </c>
      <c r="M1182" s="431">
        <v>121</v>
      </c>
      <c r="N1182" s="432">
        <v>22458.810000000012</v>
      </c>
    </row>
    <row r="1183" spans="1:14" ht="14.45" customHeight="1" x14ac:dyDescent="0.2">
      <c r="A1183" s="426" t="s">
        <v>576</v>
      </c>
      <c r="B1183" s="427" t="s">
        <v>577</v>
      </c>
      <c r="C1183" s="428" t="s">
        <v>1728</v>
      </c>
      <c r="D1183" s="429" t="s">
        <v>1729</v>
      </c>
      <c r="E1183" s="430">
        <v>50113001</v>
      </c>
      <c r="F1183" s="429" t="s">
        <v>403</v>
      </c>
      <c r="G1183" s="428" t="s">
        <v>404</v>
      </c>
      <c r="H1183" s="428">
        <v>159357</v>
      </c>
      <c r="I1183" s="428">
        <v>59357</v>
      </c>
      <c r="J1183" s="428" t="s">
        <v>1128</v>
      </c>
      <c r="K1183" s="428" t="s">
        <v>1129</v>
      </c>
      <c r="L1183" s="431">
        <v>188.88000000000005</v>
      </c>
      <c r="M1183" s="431">
        <v>63</v>
      </c>
      <c r="N1183" s="432">
        <v>11899.440000000004</v>
      </c>
    </row>
    <row r="1184" spans="1:14" ht="14.45" customHeight="1" x14ac:dyDescent="0.2">
      <c r="A1184" s="426" t="s">
        <v>576</v>
      </c>
      <c r="B1184" s="427" t="s">
        <v>577</v>
      </c>
      <c r="C1184" s="428" t="s">
        <v>1728</v>
      </c>
      <c r="D1184" s="429" t="s">
        <v>1729</v>
      </c>
      <c r="E1184" s="430">
        <v>50113001</v>
      </c>
      <c r="F1184" s="429" t="s">
        <v>403</v>
      </c>
      <c r="G1184" s="428" t="s">
        <v>404</v>
      </c>
      <c r="H1184" s="428">
        <v>159358</v>
      </c>
      <c r="I1184" s="428">
        <v>59358</v>
      </c>
      <c r="J1184" s="428" t="s">
        <v>1128</v>
      </c>
      <c r="K1184" s="428" t="s">
        <v>1768</v>
      </c>
      <c r="L1184" s="431">
        <v>336.27</v>
      </c>
      <c r="M1184" s="431">
        <v>4</v>
      </c>
      <c r="N1184" s="432">
        <v>1345.08</v>
      </c>
    </row>
    <row r="1185" spans="1:14" ht="14.45" customHeight="1" x14ac:dyDescent="0.2">
      <c r="A1185" s="426" t="s">
        <v>576</v>
      </c>
      <c r="B1185" s="427" t="s">
        <v>577</v>
      </c>
      <c r="C1185" s="428" t="s">
        <v>1728</v>
      </c>
      <c r="D1185" s="429" t="s">
        <v>1729</v>
      </c>
      <c r="E1185" s="430">
        <v>50113001</v>
      </c>
      <c r="F1185" s="429" t="s">
        <v>403</v>
      </c>
      <c r="G1185" s="428" t="s">
        <v>404</v>
      </c>
      <c r="H1185" s="428">
        <v>113441</v>
      </c>
      <c r="I1185" s="428">
        <v>13441</v>
      </c>
      <c r="J1185" s="428" t="s">
        <v>1769</v>
      </c>
      <c r="K1185" s="428" t="s">
        <v>533</v>
      </c>
      <c r="L1185" s="431">
        <v>246.51000000000005</v>
      </c>
      <c r="M1185" s="431">
        <v>1</v>
      </c>
      <c r="N1185" s="432">
        <v>246.51000000000005</v>
      </c>
    </row>
    <row r="1186" spans="1:14" ht="14.45" customHeight="1" x14ac:dyDescent="0.2">
      <c r="A1186" s="426" t="s">
        <v>576</v>
      </c>
      <c r="B1186" s="427" t="s">
        <v>577</v>
      </c>
      <c r="C1186" s="428" t="s">
        <v>1728</v>
      </c>
      <c r="D1186" s="429" t="s">
        <v>1729</v>
      </c>
      <c r="E1186" s="430">
        <v>50113001</v>
      </c>
      <c r="F1186" s="429" t="s">
        <v>403</v>
      </c>
      <c r="G1186" s="428" t="s">
        <v>450</v>
      </c>
      <c r="H1186" s="428">
        <v>226455</v>
      </c>
      <c r="I1186" s="428">
        <v>226455</v>
      </c>
      <c r="J1186" s="428" t="s">
        <v>1597</v>
      </c>
      <c r="K1186" s="428" t="s">
        <v>1598</v>
      </c>
      <c r="L1186" s="431">
        <v>495.00000023421092</v>
      </c>
      <c r="M1186" s="431">
        <v>150</v>
      </c>
      <c r="N1186" s="432">
        <v>74250.000035131641</v>
      </c>
    </row>
    <row r="1187" spans="1:14" ht="14.45" customHeight="1" x14ac:dyDescent="0.2">
      <c r="A1187" s="426" t="s">
        <v>576</v>
      </c>
      <c r="B1187" s="427" t="s">
        <v>577</v>
      </c>
      <c r="C1187" s="428" t="s">
        <v>1728</v>
      </c>
      <c r="D1187" s="429" t="s">
        <v>1729</v>
      </c>
      <c r="E1187" s="430">
        <v>50113001</v>
      </c>
      <c r="F1187" s="429" t="s">
        <v>403</v>
      </c>
      <c r="G1187" s="428" t="s">
        <v>450</v>
      </c>
      <c r="H1187" s="428">
        <v>160320</v>
      </c>
      <c r="I1187" s="428">
        <v>160320</v>
      </c>
      <c r="J1187" s="428" t="s">
        <v>1770</v>
      </c>
      <c r="K1187" s="428" t="s">
        <v>1771</v>
      </c>
      <c r="L1187" s="431">
        <v>12196.800000000001</v>
      </c>
      <c r="M1187" s="431">
        <v>7</v>
      </c>
      <c r="N1187" s="432">
        <v>85377.600000000006</v>
      </c>
    </row>
    <row r="1188" spans="1:14" ht="14.45" customHeight="1" x14ac:dyDescent="0.2">
      <c r="A1188" s="426" t="s">
        <v>576</v>
      </c>
      <c r="B1188" s="427" t="s">
        <v>577</v>
      </c>
      <c r="C1188" s="428" t="s">
        <v>1728</v>
      </c>
      <c r="D1188" s="429" t="s">
        <v>1729</v>
      </c>
      <c r="E1188" s="430">
        <v>50113001</v>
      </c>
      <c r="F1188" s="429" t="s">
        <v>403</v>
      </c>
      <c r="G1188" s="428" t="s">
        <v>450</v>
      </c>
      <c r="H1188" s="428">
        <v>109711</v>
      </c>
      <c r="I1188" s="428">
        <v>9711</v>
      </c>
      <c r="J1188" s="428" t="s">
        <v>1146</v>
      </c>
      <c r="K1188" s="428" t="s">
        <v>1608</v>
      </c>
      <c r="L1188" s="431">
        <v>170.4075</v>
      </c>
      <c r="M1188" s="431">
        <v>12</v>
      </c>
      <c r="N1188" s="432">
        <v>2044.8899999999999</v>
      </c>
    </row>
    <row r="1189" spans="1:14" ht="14.45" customHeight="1" x14ac:dyDescent="0.2">
      <c r="A1189" s="426" t="s">
        <v>576</v>
      </c>
      <c r="B1189" s="427" t="s">
        <v>577</v>
      </c>
      <c r="C1189" s="428" t="s">
        <v>1728</v>
      </c>
      <c r="D1189" s="429" t="s">
        <v>1729</v>
      </c>
      <c r="E1189" s="430">
        <v>50113001</v>
      </c>
      <c r="F1189" s="429" t="s">
        <v>403</v>
      </c>
      <c r="G1189" s="428" t="s">
        <v>404</v>
      </c>
      <c r="H1189" s="428">
        <v>173399</v>
      </c>
      <c r="I1189" s="428">
        <v>173399</v>
      </c>
      <c r="J1189" s="428" t="s">
        <v>1772</v>
      </c>
      <c r="K1189" s="428" t="s">
        <v>1773</v>
      </c>
      <c r="L1189" s="431">
        <v>12297.11</v>
      </c>
      <c r="M1189" s="431">
        <v>42</v>
      </c>
      <c r="N1189" s="432">
        <v>516478.62</v>
      </c>
    </row>
    <row r="1190" spans="1:14" ht="14.45" customHeight="1" x14ac:dyDescent="0.2">
      <c r="A1190" s="426" t="s">
        <v>576</v>
      </c>
      <c r="B1190" s="427" t="s">
        <v>577</v>
      </c>
      <c r="C1190" s="428" t="s">
        <v>1728</v>
      </c>
      <c r="D1190" s="429" t="s">
        <v>1729</v>
      </c>
      <c r="E1190" s="430">
        <v>50113001</v>
      </c>
      <c r="F1190" s="429" t="s">
        <v>403</v>
      </c>
      <c r="G1190" s="428" t="s">
        <v>404</v>
      </c>
      <c r="H1190" s="428">
        <v>230920</v>
      </c>
      <c r="I1190" s="428">
        <v>230920</v>
      </c>
      <c r="J1190" s="428" t="s">
        <v>1159</v>
      </c>
      <c r="K1190" s="428" t="s">
        <v>1160</v>
      </c>
      <c r="L1190" s="431">
        <v>684.70941176470592</v>
      </c>
      <c r="M1190" s="431">
        <v>102</v>
      </c>
      <c r="N1190" s="432">
        <v>69840.36</v>
      </c>
    </row>
    <row r="1191" spans="1:14" ht="14.45" customHeight="1" x14ac:dyDescent="0.2">
      <c r="A1191" s="426" t="s">
        <v>576</v>
      </c>
      <c r="B1191" s="427" t="s">
        <v>577</v>
      </c>
      <c r="C1191" s="428" t="s">
        <v>1728</v>
      </c>
      <c r="D1191" s="429" t="s">
        <v>1729</v>
      </c>
      <c r="E1191" s="430">
        <v>50113001</v>
      </c>
      <c r="F1191" s="429" t="s">
        <v>403</v>
      </c>
      <c r="G1191" s="428" t="s">
        <v>404</v>
      </c>
      <c r="H1191" s="428">
        <v>230918</v>
      </c>
      <c r="I1191" s="428">
        <v>230918</v>
      </c>
      <c r="J1191" s="428" t="s">
        <v>1161</v>
      </c>
      <c r="K1191" s="428" t="s">
        <v>1162</v>
      </c>
      <c r="L1191" s="431">
        <v>148.13239999999999</v>
      </c>
      <c r="M1191" s="431">
        <v>50</v>
      </c>
      <c r="N1191" s="432">
        <v>7406.619999999999</v>
      </c>
    </row>
    <row r="1192" spans="1:14" ht="14.45" customHeight="1" x14ac:dyDescent="0.2">
      <c r="A1192" s="426" t="s">
        <v>576</v>
      </c>
      <c r="B1192" s="427" t="s">
        <v>577</v>
      </c>
      <c r="C1192" s="428" t="s">
        <v>1728</v>
      </c>
      <c r="D1192" s="429" t="s">
        <v>1729</v>
      </c>
      <c r="E1192" s="430">
        <v>50113001</v>
      </c>
      <c r="F1192" s="429" t="s">
        <v>403</v>
      </c>
      <c r="G1192" s="428" t="s">
        <v>404</v>
      </c>
      <c r="H1192" s="428">
        <v>216573</v>
      </c>
      <c r="I1192" s="428">
        <v>216573</v>
      </c>
      <c r="J1192" s="428" t="s">
        <v>1616</v>
      </c>
      <c r="K1192" s="428" t="s">
        <v>1617</v>
      </c>
      <c r="L1192" s="431">
        <v>79.78</v>
      </c>
      <c r="M1192" s="431">
        <v>2</v>
      </c>
      <c r="N1192" s="432">
        <v>159.56</v>
      </c>
    </row>
    <row r="1193" spans="1:14" ht="14.45" customHeight="1" x14ac:dyDescent="0.2">
      <c r="A1193" s="426" t="s">
        <v>576</v>
      </c>
      <c r="B1193" s="427" t="s">
        <v>577</v>
      </c>
      <c r="C1193" s="428" t="s">
        <v>1728</v>
      </c>
      <c r="D1193" s="429" t="s">
        <v>1729</v>
      </c>
      <c r="E1193" s="430">
        <v>50113001</v>
      </c>
      <c r="F1193" s="429" t="s">
        <v>403</v>
      </c>
      <c r="G1193" s="428" t="s">
        <v>404</v>
      </c>
      <c r="H1193" s="428">
        <v>100610</v>
      </c>
      <c r="I1193" s="428">
        <v>610</v>
      </c>
      <c r="J1193" s="428" t="s">
        <v>1618</v>
      </c>
      <c r="K1193" s="428" t="s">
        <v>1619</v>
      </c>
      <c r="L1193" s="431">
        <v>72.420000000000016</v>
      </c>
      <c r="M1193" s="431">
        <v>2</v>
      </c>
      <c r="N1193" s="432">
        <v>144.84000000000003</v>
      </c>
    </row>
    <row r="1194" spans="1:14" ht="14.45" customHeight="1" x14ac:dyDescent="0.2">
      <c r="A1194" s="426" t="s">
        <v>576</v>
      </c>
      <c r="B1194" s="427" t="s">
        <v>577</v>
      </c>
      <c r="C1194" s="428" t="s">
        <v>1728</v>
      </c>
      <c r="D1194" s="429" t="s">
        <v>1729</v>
      </c>
      <c r="E1194" s="430">
        <v>50113001</v>
      </c>
      <c r="F1194" s="429" t="s">
        <v>403</v>
      </c>
      <c r="G1194" s="428" t="s">
        <v>404</v>
      </c>
      <c r="H1194" s="428">
        <v>100612</v>
      </c>
      <c r="I1194" s="428">
        <v>612</v>
      </c>
      <c r="J1194" s="428" t="s">
        <v>1171</v>
      </c>
      <c r="K1194" s="428" t="s">
        <v>1172</v>
      </c>
      <c r="L1194" s="431">
        <v>67.58</v>
      </c>
      <c r="M1194" s="431">
        <v>1</v>
      </c>
      <c r="N1194" s="432">
        <v>67.58</v>
      </c>
    </row>
    <row r="1195" spans="1:14" ht="14.45" customHeight="1" x14ac:dyDescent="0.2">
      <c r="A1195" s="426" t="s">
        <v>576</v>
      </c>
      <c r="B1195" s="427" t="s">
        <v>577</v>
      </c>
      <c r="C1195" s="428" t="s">
        <v>1728</v>
      </c>
      <c r="D1195" s="429" t="s">
        <v>1729</v>
      </c>
      <c r="E1195" s="430">
        <v>50113001</v>
      </c>
      <c r="F1195" s="429" t="s">
        <v>403</v>
      </c>
      <c r="G1195" s="428" t="s">
        <v>404</v>
      </c>
      <c r="H1195" s="428">
        <v>128176</v>
      </c>
      <c r="I1195" s="428">
        <v>28176</v>
      </c>
      <c r="J1195" s="428" t="s">
        <v>1774</v>
      </c>
      <c r="K1195" s="428" t="s">
        <v>1775</v>
      </c>
      <c r="L1195" s="431">
        <v>6783.5037500000017</v>
      </c>
      <c r="M1195" s="431">
        <v>32</v>
      </c>
      <c r="N1195" s="432">
        <v>217072.12000000005</v>
      </c>
    </row>
    <row r="1196" spans="1:14" ht="14.45" customHeight="1" x14ac:dyDescent="0.2">
      <c r="A1196" s="426" t="s">
        <v>576</v>
      </c>
      <c r="B1196" s="427" t="s">
        <v>577</v>
      </c>
      <c r="C1196" s="428" t="s">
        <v>1728</v>
      </c>
      <c r="D1196" s="429" t="s">
        <v>1729</v>
      </c>
      <c r="E1196" s="430">
        <v>50113001</v>
      </c>
      <c r="F1196" s="429" t="s">
        <v>403</v>
      </c>
      <c r="G1196" s="428" t="s">
        <v>404</v>
      </c>
      <c r="H1196" s="428">
        <v>128178</v>
      </c>
      <c r="I1196" s="428">
        <v>28178</v>
      </c>
      <c r="J1196" s="428" t="s">
        <v>1774</v>
      </c>
      <c r="K1196" s="428" t="s">
        <v>1776</v>
      </c>
      <c r="L1196" s="431">
        <v>1292.5200214479837</v>
      </c>
      <c r="M1196" s="431">
        <v>79</v>
      </c>
      <c r="N1196" s="432">
        <v>102109.08169439071</v>
      </c>
    </row>
    <row r="1197" spans="1:14" ht="14.45" customHeight="1" x14ac:dyDescent="0.2">
      <c r="A1197" s="426" t="s">
        <v>576</v>
      </c>
      <c r="B1197" s="427" t="s">
        <v>577</v>
      </c>
      <c r="C1197" s="428" t="s">
        <v>1728</v>
      </c>
      <c r="D1197" s="429" t="s">
        <v>1729</v>
      </c>
      <c r="E1197" s="430">
        <v>50113001</v>
      </c>
      <c r="F1197" s="429" t="s">
        <v>403</v>
      </c>
      <c r="G1197" s="428" t="s">
        <v>404</v>
      </c>
      <c r="H1197" s="428">
        <v>216469</v>
      </c>
      <c r="I1197" s="428">
        <v>216469</v>
      </c>
      <c r="J1197" s="428" t="s">
        <v>1625</v>
      </c>
      <c r="K1197" s="428" t="s">
        <v>1626</v>
      </c>
      <c r="L1197" s="431">
        <v>58.408760330578495</v>
      </c>
      <c r="M1197" s="431">
        <v>121</v>
      </c>
      <c r="N1197" s="432">
        <v>7067.4599999999982</v>
      </c>
    </row>
    <row r="1198" spans="1:14" ht="14.45" customHeight="1" x14ac:dyDescent="0.2">
      <c r="A1198" s="426" t="s">
        <v>576</v>
      </c>
      <c r="B1198" s="427" t="s">
        <v>577</v>
      </c>
      <c r="C1198" s="428" t="s">
        <v>1728</v>
      </c>
      <c r="D1198" s="429" t="s">
        <v>1729</v>
      </c>
      <c r="E1198" s="430">
        <v>50113001</v>
      </c>
      <c r="F1198" s="429" t="s">
        <v>403</v>
      </c>
      <c r="G1198" s="428" t="s">
        <v>404</v>
      </c>
      <c r="H1198" s="428">
        <v>242203</v>
      </c>
      <c r="I1198" s="428">
        <v>242203</v>
      </c>
      <c r="J1198" s="428" t="s">
        <v>1634</v>
      </c>
      <c r="K1198" s="428" t="s">
        <v>1635</v>
      </c>
      <c r="L1198" s="431">
        <v>104.22570512820511</v>
      </c>
      <c r="M1198" s="431">
        <v>156</v>
      </c>
      <c r="N1198" s="432">
        <v>16259.209999999997</v>
      </c>
    </row>
    <row r="1199" spans="1:14" ht="14.45" customHeight="1" x14ac:dyDescent="0.2">
      <c r="A1199" s="426" t="s">
        <v>576</v>
      </c>
      <c r="B1199" s="427" t="s">
        <v>577</v>
      </c>
      <c r="C1199" s="428" t="s">
        <v>1728</v>
      </c>
      <c r="D1199" s="429" t="s">
        <v>1729</v>
      </c>
      <c r="E1199" s="430">
        <v>50113013</v>
      </c>
      <c r="F1199" s="429" t="s">
        <v>445</v>
      </c>
      <c r="G1199" s="428" t="s">
        <v>450</v>
      </c>
      <c r="H1199" s="428">
        <v>105951</v>
      </c>
      <c r="I1199" s="428">
        <v>5951</v>
      </c>
      <c r="J1199" s="428" t="s">
        <v>1305</v>
      </c>
      <c r="K1199" s="428" t="s">
        <v>1306</v>
      </c>
      <c r="L1199" s="431">
        <v>113.75</v>
      </c>
      <c r="M1199" s="431">
        <v>2</v>
      </c>
      <c r="N1199" s="432">
        <v>227.5</v>
      </c>
    </row>
    <row r="1200" spans="1:14" ht="14.45" customHeight="1" x14ac:dyDescent="0.2">
      <c r="A1200" s="426" t="s">
        <v>576</v>
      </c>
      <c r="B1200" s="427" t="s">
        <v>577</v>
      </c>
      <c r="C1200" s="428" t="s">
        <v>1728</v>
      </c>
      <c r="D1200" s="429" t="s">
        <v>1729</v>
      </c>
      <c r="E1200" s="430">
        <v>50113013</v>
      </c>
      <c r="F1200" s="429" t="s">
        <v>445</v>
      </c>
      <c r="G1200" s="428" t="s">
        <v>404</v>
      </c>
      <c r="H1200" s="428">
        <v>208820</v>
      </c>
      <c r="I1200" s="428">
        <v>208820</v>
      </c>
      <c r="J1200" s="428" t="s">
        <v>1740</v>
      </c>
      <c r="K1200" s="428" t="s">
        <v>1741</v>
      </c>
      <c r="L1200" s="431">
        <v>1932.76</v>
      </c>
      <c r="M1200" s="431">
        <v>11</v>
      </c>
      <c r="N1200" s="432">
        <v>21260.36</v>
      </c>
    </row>
    <row r="1201" spans="1:14" ht="14.45" customHeight="1" x14ac:dyDescent="0.2">
      <c r="A1201" s="426" t="s">
        <v>576</v>
      </c>
      <c r="B1201" s="427" t="s">
        <v>577</v>
      </c>
      <c r="C1201" s="428" t="s">
        <v>1728</v>
      </c>
      <c r="D1201" s="429" t="s">
        <v>1729</v>
      </c>
      <c r="E1201" s="430">
        <v>50113013</v>
      </c>
      <c r="F1201" s="429" t="s">
        <v>445</v>
      </c>
      <c r="G1201" s="428" t="s">
        <v>404</v>
      </c>
      <c r="H1201" s="428">
        <v>201970</v>
      </c>
      <c r="I1201" s="428">
        <v>201970</v>
      </c>
      <c r="J1201" s="428" t="s">
        <v>1379</v>
      </c>
      <c r="K1201" s="428" t="s">
        <v>1380</v>
      </c>
      <c r="L1201" s="431">
        <v>72.769999999999982</v>
      </c>
      <c r="M1201" s="431">
        <v>1</v>
      </c>
      <c r="N1201" s="432">
        <v>72.769999999999982</v>
      </c>
    </row>
    <row r="1202" spans="1:14" ht="14.45" customHeight="1" x14ac:dyDescent="0.2">
      <c r="A1202" s="426" t="s">
        <v>576</v>
      </c>
      <c r="B1202" s="427" t="s">
        <v>577</v>
      </c>
      <c r="C1202" s="428" t="s">
        <v>1777</v>
      </c>
      <c r="D1202" s="429" t="s">
        <v>1778</v>
      </c>
      <c r="E1202" s="430">
        <v>50113001</v>
      </c>
      <c r="F1202" s="429" t="s">
        <v>403</v>
      </c>
      <c r="G1202" s="428" t="s">
        <v>404</v>
      </c>
      <c r="H1202" s="428">
        <v>23987</v>
      </c>
      <c r="I1202" s="428">
        <v>23987</v>
      </c>
      <c r="J1202" s="428" t="s">
        <v>782</v>
      </c>
      <c r="K1202" s="428" t="s">
        <v>783</v>
      </c>
      <c r="L1202" s="431">
        <v>167.53343701649982</v>
      </c>
      <c r="M1202" s="431">
        <v>64</v>
      </c>
      <c r="N1202" s="432">
        <v>10722.139969055988</v>
      </c>
    </row>
    <row r="1203" spans="1:14" ht="14.45" customHeight="1" x14ac:dyDescent="0.2">
      <c r="A1203" s="426" t="s">
        <v>576</v>
      </c>
      <c r="B1203" s="427" t="s">
        <v>577</v>
      </c>
      <c r="C1203" s="428" t="s">
        <v>1777</v>
      </c>
      <c r="D1203" s="429" t="s">
        <v>1778</v>
      </c>
      <c r="E1203" s="430">
        <v>50113001</v>
      </c>
      <c r="F1203" s="429" t="s">
        <v>403</v>
      </c>
      <c r="G1203" s="428" t="s">
        <v>404</v>
      </c>
      <c r="H1203" s="428">
        <v>51367</v>
      </c>
      <c r="I1203" s="428">
        <v>51367</v>
      </c>
      <c r="J1203" s="428" t="s">
        <v>905</v>
      </c>
      <c r="K1203" s="428" t="s">
        <v>907</v>
      </c>
      <c r="L1203" s="431">
        <v>92.95</v>
      </c>
      <c r="M1203" s="431">
        <v>12</v>
      </c>
      <c r="N1203" s="432">
        <v>1115.4000000000001</v>
      </c>
    </row>
    <row r="1204" spans="1:14" ht="14.45" customHeight="1" x14ac:dyDescent="0.2">
      <c r="A1204" s="426" t="s">
        <v>576</v>
      </c>
      <c r="B1204" s="427" t="s">
        <v>577</v>
      </c>
      <c r="C1204" s="428" t="s">
        <v>1777</v>
      </c>
      <c r="D1204" s="429" t="s">
        <v>1778</v>
      </c>
      <c r="E1204" s="430">
        <v>50113001</v>
      </c>
      <c r="F1204" s="429" t="s">
        <v>403</v>
      </c>
      <c r="G1204" s="428" t="s">
        <v>404</v>
      </c>
      <c r="H1204" s="428">
        <v>395703</v>
      </c>
      <c r="I1204" s="428">
        <v>0</v>
      </c>
      <c r="J1204" s="428" t="s">
        <v>1779</v>
      </c>
      <c r="K1204" s="428" t="s">
        <v>1780</v>
      </c>
      <c r="L1204" s="431">
        <v>57.992766896702776</v>
      </c>
      <c r="M1204" s="431">
        <v>49</v>
      </c>
      <c r="N1204" s="432">
        <v>2841.645577938436</v>
      </c>
    </row>
    <row r="1205" spans="1:14" ht="14.45" customHeight="1" x14ac:dyDescent="0.2">
      <c r="A1205" s="426" t="s">
        <v>1781</v>
      </c>
      <c r="B1205" s="427" t="s">
        <v>1782</v>
      </c>
      <c r="C1205" s="428" t="s">
        <v>1783</v>
      </c>
      <c r="D1205" s="429" t="s">
        <v>1784</v>
      </c>
      <c r="E1205" s="430">
        <v>50113001</v>
      </c>
      <c r="F1205" s="429" t="s">
        <v>403</v>
      </c>
      <c r="G1205" s="428" t="s">
        <v>404</v>
      </c>
      <c r="H1205" s="428">
        <v>841498</v>
      </c>
      <c r="I1205" s="428">
        <v>31951</v>
      </c>
      <c r="J1205" s="428" t="s">
        <v>405</v>
      </c>
      <c r="K1205" s="428" t="s">
        <v>406</v>
      </c>
      <c r="L1205" s="431">
        <v>51.76</v>
      </c>
      <c r="M1205" s="431">
        <v>1</v>
      </c>
      <c r="N1205" s="432">
        <v>51.76</v>
      </c>
    </row>
    <row r="1206" spans="1:14" ht="14.45" customHeight="1" x14ac:dyDescent="0.2">
      <c r="A1206" s="426" t="s">
        <v>1781</v>
      </c>
      <c r="B1206" s="427" t="s">
        <v>1782</v>
      </c>
      <c r="C1206" s="428" t="s">
        <v>1783</v>
      </c>
      <c r="D1206" s="429" t="s">
        <v>1784</v>
      </c>
      <c r="E1206" s="430">
        <v>50113001</v>
      </c>
      <c r="F1206" s="429" t="s">
        <v>403</v>
      </c>
      <c r="G1206" s="428" t="s">
        <v>404</v>
      </c>
      <c r="H1206" s="428">
        <v>501596</v>
      </c>
      <c r="I1206" s="428">
        <v>0</v>
      </c>
      <c r="J1206" s="428" t="s">
        <v>407</v>
      </c>
      <c r="K1206" s="428" t="s">
        <v>408</v>
      </c>
      <c r="L1206" s="431">
        <v>113.25999999999998</v>
      </c>
      <c r="M1206" s="431">
        <v>1</v>
      </c>
      <c r="N1206" s="432">
        <v>113.25999999999998</v>
      </c>
    </row>
    <row r="1207" spans="1:14" ht="14.45" customHeight="1" x14ac:dyDescent="0.2">
      <c r="A1207" s="426" t="s">
        <v>1781</v>
      </c>
      <c r="B1207" s="427" t="s">
        <v>1782</v>
      </c>
      <c r="C1207" s="428" t="s">
        <v>1783</v>
      </c>
      <c r="D1207" s="429" t="s">
        <v>1784</v>
      </c>
      <c r="E1207" s="430">
        <v>50113001</v>
      </c>
      <c r="F1207" s="429" t="s">
        <v>403</v>
      </c>
      <c r="G1207" s="428" t="s">
        <v>404</v>
      </c>
      <c r="H1207" s="428">
        <v>192414</v>
      </c>
      <c r="I1207" s="428">
        <v>92414</v>
      </c>
      <c r="J1207" s="428" t="s">
        <v>409</v>
      </c>
      <c r="K1207" s="428" t="s">
        <v>410</v>
      </c>
      <c r="L1207" s="431">
        <v>73.95</v>
      </c>
      <c r="M1207" s="431">
        <v>2</v>
      </c>
      <c r="N1207" s="432">
        <v>147.9</v>
      </c>
    </row>
    <row r="1208" spans="1:14" ht="14.45" customHeight="1" x14ac:dyDescent="0.2">
      <c r="A1208" s="426" t="s">
        <v>1785</v>
      </c>
      <c r="B1208" s="427" t="s">
        <v>1786</v>
      </c>
      <c r="C1208" s="428" t="s">
        <v>1787</v>
      </c>
      <c r="D1208" s="429" t="s">
        <v>1788</v>
      </c>
      <c r="E1208" s="430">
        <v>50113001</v>
      </c>
      <c r="F1208" s="429" t="s">
        <v>403</v>
      </c>
      <c r="G1208" s="428" t="s">
        <v>404</v>
      </c>
      <c r="H1208" s="428">
        <v>841498</v>
      </c>
      <c r="I1208" s="428">
        <v>31951</v>
      </c>
      <c r="J1208" s="428" t="s">
        <v>405</v>
      </c>
      <c r="K1208" s="428" t="s">
        <v>406</v>
      </c>
      <c r="L1208" s="431">
        <v>51.21</v>
      </c>
      <c r="M1208" s="431">
        <v>6</v>
      </c>
      <c r="N1208" s="432">
        <v>307.26</v>
      </c>
    </row>
    <row r="1209" spans="1:14" ht="14.45" customHeight="1" x14ac:dyDescent="0.2">
      <c r="A1209" s="426" t="s">
        <v>1785</v>
      </c>
      <c r="B1209" s="427" t="s">
        <v>1786</v>
      </c>
      <c r="C1209" s="428" t="s">
        <v>1787</v>
      </c>
      <c r="D1209" s="429" t="s">
        <v>1788</v>
      </c>
      <c r="E1209" s="430">
        <v>50113001</v>
      </c>
      <c r="F1209" s="429" t="s">
        <v>403</v>
      </c>
      <c r="G1209" s="428" t="s">
        <v>404</v>
      </c>
      <c r="H1209" s="428">
        <v>930224</v>
      </c>
      <c r="I1209" s="428">
        <v>0</v>
      </c>
      <c r="J1209" s="428" t="s">
        <v>1789</v>
      </c>
      <c r="K1209" s="428" t="s">
        <v>235</v>
      </c>
      <c r="L1209" s="431">
        <v>255.45100559228774</v>
      </c>
      <c r="M1209" s="431">
        <v>11</v>
      </c>
      <c r="N1209" s="432">
        <v>2809.9610615151651</v>
      </c>
    </row>
    <row r="1210" spans="1:14" ht="14.45" customHeight="1" x14ac:dyDescent="0.2">
      <c r="A1210" s="426" t="s">
        <v>1785</v>
      </c>
      <c r="B1210" s="427" t="s">
        <v>1786</v>
      </c>
      <c r="C1210" s="428" t="s">
        <v>1787</v>
      </c>
      <c r="D1210" s="429" t="s">
        <v>1788</v>
      </c>
      <c r="E1210" s="430">
        <v>50113001</v>
      </c>
      <c r="F1210" s="429" t="s">
        <v>403</v>
      </c>
      <c r="G1210" s="428" t="s">
        <v>404</v>
      </c>
      <c r="H1210" s="428">
        <v>499036</v>
      </c>
      <c r="I1210" s="428">
        <v>0</v>
      </c>
      <c r="J1210" s="428" t="s">
        <v>1790</v>
      </c>
      <c r="K1210" s="428" t="s">
        <v>1791</v>
      </c>
      <c r="L1210" s="431">
        <v>136.83370333216712</v>
      </c>
      <c r="M1210" s="431">
        <v>168</v>
      </c>
      <c r="N1210" s="432">
        <v>22988.062159804078</v>
      </c>
    </row>
    <row r="1211" spans="1:14" ht="14.45" customHeight="1" x14ac:dyDescent="0.2">
      <c r="A1211" s="426" t="s">
        <v>1792</v>
      </c>
      <c r="B1211" s="427" t="s">
        <v>1793</v>
      </c>
      <c r="C1211" s="428" t="s">
        <v>1794</v>
      </c>
      <c r="D1211" s="429" t="s">
        <v>1795</v>
      </c>
      <c r="E1211" s="430">
        <v>50113001</v>
      </c>
      <c r="F1211" s="429" t="s">
        <v>403</v>
      </c>
      <c r="G1211" s="428" t="s">
        <v>404</v>
      </c>
      <c r="H1211" s="428">
        <v>846758</v>
      </c>
      <c r="I1211" s="428">
        <v>103387</v>
      </c>
      <c r="J1211" s="428" t="s">
        <v>584</v>
      </c>
      <c r="K1211" s="428" t="s">
        <v>585</v>
      </c>
      <c r="L1211" s="431">
        <v>81.280413744248918</v>
      </c>
      <c r="M1211" s="431">
        <v>556</v>
      </c>
      <c r="N1211" s="432">
        <v>45191.910041802395</v>
      </c>
    </row>
    <row r="1212" spans="1:14" ht="14.45" customHeight="1" x14ac:dyDescent="0.2">
      <c r="A1212" s="426" t="s">
        <v>1792</v>
      </c>
      <c r="B1212" s="427" t="s">
        <v>1793</v>
      </c>
      <c r="C1212" s="428" t="s">
        <v>1794</v>
      </c>
      <c r="D1212" s="429" t="s">
        <v>1795</v>
      </c>
      <c r="E1212" s="430">
        <v>50113001</v>
      </c>
      <c r="F1212" s="429" t="s">
        <v>403</v>
      </c>
      <c r="G1212" s="428" t="s">
        <v>404</v>
      </c>
      <c r="H1212" s="428">
        <v>502433</v>
      </c>
      <c r="I1212" s="428">
        <v>9999999</v>
      </c>
      <c r="J1212" s="428" t="s">
        <v>1796</v>
      </c>
      <c r="K1212" s="428" t="s">
        <v>585</v>
      </c>
      <c r="L1212" s="431">
        <v>107.8</v>
      </c>
      <c r="M1212" s="431">
        <v>56</v>
      </c>
      <c r="N1212" s="432">
        <v>6036.8</v>
      </c>
    </row>
    <row r="1213" spans="1:14" ht="14.45" customHeight="1" x14ac:dyDescent="0.2">
      <c r="A1213" s="426" t="s">
        <v>1792</v>
      </c>
      <c r="B1213" s="427" t="s">
        <v>1793</v>
      </c>
      <c r="C1213" s="428" t="s">
        <v>1794</v>
      </c>
      <c r="D1213" s="429" t="s">
        <v>1795</v>
      </c>
      <c r="E1213" s="430">
        <v>50113001</v>
      </c>
      <c r="F1213" s="429" t="s">
        <v>403</v>
      </c>
      <c r="G1213" s="428" t="s">
        <v>404</v>
      </c>
      <c r="H1213" s="428">
        <v>501927</v>
      </c>
      <c r="I1213" s="428">
        <v>172774</v>
      </c>
      <c r="J1213" s="428" t="s">
        <v>1708</v>
      </c>
      <c r="K1213" s="428" t="s">
        <v>1709</v>
      </c>
      <c r="L1213" s="431">
        <v>302.50179487179491</v>
      </c>
      <c r="M1213" s="431">
        <v>39</v>
      </c>
      <c r="N1213" s="432">
        <v>11797.570000000002</v>
      </c>
    </row>
    <row r="1214" spans="1:14" ht="14.45" customHeight="1" x14ac:dyDescent="0.2">
      <c r="A1214" s="426" t="s">
        <v>1792</v>
      </c>
      <c r="B1214" s="427" t="s">
        <v>1793</v>
      </c>
      <c r="C1214" s="428" t="s">
        <v>1794</v>
      </c>
      <c r="D1214" s="429" t="s">
        <v>1795</v>
      </c>
      <c r="E1214" s="430">
        <v>50113001</v>
      </c>
      <c r="F1214" s="429" t="s">
        <v>403</v>
      </c>
      <c r="G1214" s="428" t="s">
        <v>235</v>
      </c>
      <c r="H1214" s="428">
        <v>172775</v>
      </c>
      <c r="I1214" s="428">
        <v>172775</v>
      </c>
      <c r="J1214" s="428" t="s">
        <v>1708</v>
      </c>
      <c r="K1214" s="428" t="s">
        <v>1797</v>
      </c>
      <c r="L1214" s="431">
        <v>538.03</v>
      </c>
      <c r="M1214" s="431">
        <v>3</v>
      </c>
      <c r="N1214" s="432">
        <v>1614.09</v>
      </c>
    </row>
    <row r="1215" spans="1:14" ht="14.45" customHeight="1" x14ac:dyDescent="0.2">
      <c r="A1215" s="426" t="s">
        <v>1792</v>
      </c>
      <c r="B1215" s="427" t="s">
        <v>1793</v>
      </c>
      <c r="C1215" s="428" t="s">
        <v>1794</v>
      </c>
      <c r="D1215" s="429" t="s">
        <v>1795</v>
      </c>
      <c r="E1215" s="430">
        <v>50113001</v>
      </c>
      <c r="F1215" s="429" t="s">
        <v>403</v>
      </c>
      <c r="G1215" s="428" t="s">
        <v>404</v>
      </c>
      <c r="H1215" s="428">
        <v>243462</v>
      </c>
      <c r="I1215" s="428">
        <v>243462</v>
      </c>
      <c r="J1215" s="428" t="s">
        <v>1413</v>
      </c>
      <c r="K1215" s="428" t="s">
        <v>1414</v>
      </c>
      <c r="L1215" s="431">
        <v>49.098899521531102</v>
      </c>
      <c r="M1215" s="431">
        <v>209</v>
      </c>
      <c r="N1215" s="432">
        <v>10261.67</v>
      </c>
    </row>
    <row r="1216" spans="1:14" ht="14.45" customHeight="1" x14ac:dyDescent="0.2">
      <c r="A1216" s="426" t="s">
        <v>1792</v>
      </c>
      <c r="B1216" s="427" t="s">
        <v>1793</v>
      </c>
      <c r="C1216" s="428" t="s">
        <v>1794</v>
      </c>
      <c r="D1216" s="429" t="s">
        <v>1795</v>
      </c>
      <c r="E1216" s="430">
        <v>50113001</v>
      </c>
      <c r="F1216" s="429" t="s">
        <v>403</v>
      </c>
      <c r="G1216" s="428" t="s">
        <v>404</v>
      </c>
      <c r="H1216" s="428">
        <v>243014</v>
      </c>
      <c r="I1216" s="428">
        <v>243014</v>
      </c>
      <c r="J1216" s="428" t="s">
        <v>586</v>
      </c>
      <c r="K1216" s="428" t="s">
        <v>587</v>
      </c>
      <c r="L1216" s="431">
        <v>153.88999999999999</v>
      </c>
      <c r="M1216" s="431">
        <v>1</v>
      </c>
      <c r="N1216" s="432">
        <v>153.88999999999999</v>
      </c>
    </row>
    <row r="1217" spans="1:14" ht="14.45" customHeight="1" x14ac:dyDescent="0.2">
      <c r="A1217" s="426" t="s">
        <v>1792</v>
      </c>
      <c r="B1217" s="427" t="s">
        <v>1793</v>
      </c>
      <c r="C1217" s="428" t="s">
        <v>1794</v>
      </c>
      <c r="D1217" s="429" t="s">
        <v>1795</v>
      </c>
      <c r="E1217" s="430">
        <v>50113001</v>
      </c>
      <c r="F1217" s="429" t="s">
        <v>403</v>
      </c>
      <c r="G1217" s="428" t="s">
        <v>404</v>
      </c>
      <c r="H1217" s="428">
        <v>221862</v>
      </c>
      <c r="I1217" s="428">
        <v>221862</v>
      </c>
      <c r="J1217" s="428" t="s">
        <v>590</v>
      </c>
      <c r="K1217" s="428" t="s">
        <v>591</v>
      </c>
      <c r="L1217" s="431">
        <v>112.05999999999997</v>
      </c>
      <c r="M1217" s="431">
        <v>2</v>
      </c>
      <c r="N1217" s="432">
        <v>224.11999999999995</v>
      </c>
    </row>
    <row r="1218" spans="1:14" ht="14.45" customHeight="1" x14ac:dyDescent="0.2">
      <c r="A1218" s="426" t="s">
        <v>1792</v>
      </c>
      <c r="B1218" s="427" t="s">
        <v>1793</v>
      </c>
      <c r="C1218" s="428" t="s">
        <v>1794</v>
      </c>
      <c r="D1218" s="429" t="s">
        <v>1795</v>
      </c>
      <c r="E1218" s="430">
        <v>50113001</v>
      </c>
      <c r="F1218" s="429" t="s">
        <v>403</v>
      </c>
      <c r="G1218" s="428" t="s">
        <v>404</v>
      </c>
      <c r="H1218" s="428">
        <v>100362</v>
      </c>
      <c r="I1218" s="428">
        <v>362</v>
      </c>
      <c r="J1218" s="428" t="s">
        <v>515</v>
      </c>
      <c r="K1218" s="428" t="s">
        <v>516</v>
      </c>
      <c r="L1218" s="431">
        <v>72.848888888888894</v>
      </c>
      <c r="M1218" s="431">
        <v>9</v>
      </c>
      <c r="N1218" s="432">
        <v>655.64</v>
      </c>
    </row>
    <row r="1219" spans="1:14" ht="14.45" customHeight="1" x14ac:dyDescent="0.2">
      <c r="A1219" s="426" t="s">
        <v>1792</v>
      </c>
      <c r="B1219" s="427" t="s">
        <v>1793</v>
      </c>
      <c r="C1219" s="428" t="s">
        <v>1794</v>
      </c>
      <c r="D1219" s="429" t="s">
        <v>1795</v>
      </c>
      <c r="E1219" s="430">
        <v>50113001</v>
      </c>
      <c r="F1219" s="429" t="s">
        <v>403</v>
      </c>
      <c r="G1219" s="428" t="s">
        <v>450</v>
      </c>
      <c r="H1219" s="428">
        <v>149149</v>
      </c>
      <c r="I1219" s="428">
        <v>149149</v>
      </c>
      <c r="J1219" s="428" t="s">
        <v>1798</v>
      </c>
      <c r="K1219" s="428" t="s">
        <v>1799</v>
      </c>
      <c r="L1219" s="431">
        <v>2199.85</v>
      </c>
      <c r="M1219" s="431">
        <v>1</v>
      </c>
      <c r="N1219" s="432">
        <v>2199.85</v>
      </c>
    </row>
    <row r="1220" spans="1:14" ht="14.45" customHeight="1" x14ac:dyDescent="0.2">
      <c r="A1220" s="426" t="s">
        <v>1792</v>
      </c>
      <c r="B1220" s="427" t="s">
        <v>1793</v>
      </c>
      <c r="C1220" s="428" t="s">
        <v>1794</v>
      </c>
      <c r="D1220" s="429" t="s">
        <v>1795</v>
      </c>
      <c r="E1220" s="430">
        <v>50113001</v>
      </c>
      <c r="F1220" s="429" t="s">
        <v>403</v>
      </c>
      <c r="G1220" s="428" t="s">
        <v>450</v>
      </c>
      <c r="H1220" s="428">
        <v>129710</v>
      </c>
      <c r="I1220" s="428">
        <v>29710</v>
      </c>
      <c r="J1220" s="428" t="s">
        <v>1800</v>
      </c>
      <c r="K1220" s="428" t="s">
        <v>1801</v>
      </c>
      <c r="L1220" s="431">
        <v>3735.97</v>
      </c>
      <c r="M1220" s="431">
        <v>1</v>
      </c>
      <c r="N1220" s="432">
        <v>3735.97</v>
      </c>
    </row>
    <row r="1221" spans="1:14" ht="14.45" customHeight="1" x14ac:dyDescent="0.2">
      <c r="A1221" s="426" t="s">
        <v>1792</v>
      </c>
      <c r="B1221" s="427" t="s">
        <v>1793</v>
      </c>
      <c r="C1221" s="428" t="s">
        <v>1794</v>
      </c>
      <c r="D1221" s="429" t="s">
        <v>1795</v>
      </c>
      <c r="E1221" s="430">
        <v>50113001</v>
      </c>
      <c r="F1221" s="429" t="s">
        <v>403</v>
      </c>
      <c r="G1221" s="428" t="s">
        <v>404</v>
      </c>
      <c r="H1221" s="428">
        <v>128837</v>
      </c>
      <c r="I1221" s="428">
        <v>28837</v>
      </c>
      <c r="J1221" s="428" t="s">
        <v>1802</v>
      </c>
      <c r="K1221" s="428" t="s">
        <v>1803</v>
      </c>
      <c r="L1221" s="431">
        <v>79.299999999999983</v>
      </c>
      <c r="M1221" s="431">
        <v>1</v>
      </c>
      <c r="N1221" s="432">
        <v>79.299999999999983</v>
      </c>
    </row>
    <row r="1222" spans="1:14" ht="14.45" customHeight="1" x14ac:dyDescent="0.2">
      <c r="A1222" s="426" t="s">
        <v>1792</v>
      </c>
      <c r="B1222" s="427" t="s">
        <v>1793</v>
      </c>
      <c r="C1222" s="428" t="s">
        <v>1794</v>
      </c>
      <c r="D1222" s="429" t="s">
        <v>1795</v>
      </c>
      <c r="E1222" s="430">
        <v>50113001</v>
      </c>
      <c r="F1222" s="429" t="s">
        <v>403</v>
      </c>
      <c r="G1222" s="428" t="s">
        <v>404</v>
      </c>
      <c r="H1222" s="428">
        <v>202701</v>
      </c>
      <c r="I1222" s="428">
        <v>202701</v>
      </c>
      <c r="J1222" s="428" t="s">
        <v>592</v>
      </c>
      <c r="K1222" s="428" t="s">
        <v>593</v>
      </c>
      <c r="L1222" s="431">
        <v>161.56000502419519</v>
      </c>
      <c r="M1222" s="431">
        <v>3</v>
      </c>
      <c r="N1222" s="432">
        <v>484.68001507258555</v>
      </c>
    </row>
    <row r="1223" spans="1:14" ht="14.45" customHeight="1" x14ac:dyDescent="0.2">
      <c r="A1223" s="426" t="s">
        <v>1792</v>
      </c>
      <c r="B1223" s="427" t="s">
        <v>1793</v>
      </c>
      <c r="C1223" s="428" t="s">
        <v>1794</v>
      </c>
      <c r="D1223" s="429" t="s">
        <v>1795</v>
      </c>
      <c r="E1223" s="430">
        <v>50113001</v>
      </c>
      <c r="F1223" s="429" t="s">
        <v>403</v>
      </c>
      <c r="G1223" s="428" t="s">
        <v>404</v>
      </c>
      <c r="H1223" s="428">
        <v>845008</v>
      </c>
      <c r="I1223" s="428">
        <v>107806</v>
      </c>
      <c r="J1223" s="428" t="s">
        <v>592</v>
      </c>
      <c r="K1223" s="428" t="s">
        <v>1131</v>
      </c>
      <c r="L1223" s="431">
        <v>72.553750000000008</v>
      </c>
      <c r="M1223" s="431">
        <v>8</v>
      </c>
      <c r="N1223" s="432">
        <v>580.43000000000006</v>
      </c>
    </row>
    <row r="1224" spans="1:14" ht="14.45" customHeight="1" x14ac:dyDescent="0.2">
      <c r="A1224" s="426" t="s">
        <v>1792</v>
      </c>
      <c r="B1224" s="427" t="s">
        <v>1793</v>
      </c>
      <c r="C1224" s="428" t="s">
        <v>1794</v>
      </c>
      <c r="D1224" s="429" t="s">
        <v>1795</v>
      </c>
      <c r="E1224" s="430">
        <v>50113001</v>
      </c>
      <c r="F1224" s="429" t="s">
        <v>403</v>
      </c>
      <c r="G1224" s="428" t="s">
        <v>404</v>
      </c>
      <c r="H1224" s="428">
        <v>153200</v>
      </c>
      <c r="I1224" s="428">
        <v>53200</v>
      </c>
      <c r="J1224" s="428" t="s">
        <v>1415</v>
      </c>
      <c r="K1224" s="428" t="s">
        <v>1416</v>
      </c>
      <c r="L1224" s="431">
        <v>52.765862068965525</v>
      </c>
      <c r="M1224" s="431">
        <v>29</v>
      </c>
      <c r="N1224" s="432">
        <v>1530.2100000000003</v>
      </c>
    </row>
    <row r="1225" spans="1:14" ht="14.45" customHeight="1" x14ac:dyDescent="0.2">
      <c r="A1225" s="426" t="s">
        <v>1792</v>
      </c>
      <c r="B1225" s="427" t="s">
        <v>1793</v>
      </c>
      <c r="C1225" s="428" t="s">
        <v>1794</v>
      </c>
      <c r="D1225" s="429" t="s">
        <v>1795</v>
      </c>
      <c r="E1225" s="430">
        <v>50113001</v>
      </c>
      <c r="F1225" s="429" t="s">
        <v>403</v>
      </c>
      <c r="G1225" s="428" t="s">
        <v>450</v>
      </c>
      <c r="H1225" s="428">
        <v>102945</v>
      </c>
      <c r="I1225" s="428">
        <v>2945</v>
      </c>
      <c r="J1225" s="428" t="s">
        <v>597</v>
      </c>
      <c r="K1225" s="428" t="s">
        <v>1804</v>
      </c>
      <c r="L1225" s="431">
        <v>8.6999999999999975</v>
      </c>
      <c r="M1225" s="431">
        <v>1</v>
      </c>
      <c r="N1225" s="432">
        <v>8.6999999999999975</v>
      </c>
    </row>
    <row r="1226" spans="1:14" ht="14.45" customHeight="1" x14ac:dyDescent="0.2">
      <c r="A1226" s="426" t="s">
        <v>1792</v>
      </c>
      <c r="B1226" s="427" t="s">
        <v>1793</v>
      </c>
      <c r="C1226" s="428" t="s">
        <v>1794</v>
      </c>
      <c r="D1226" s="429" t="s">
        <v>1795</v>
      </c>
      <c r="E1226" s="430">
        <v>50113001</v>
      </c>
      <c r="F1226" s="429" t="s">
        <v>403</v>
      </c>
      <c r="G1226" s="428" t="s">
        <v>235</v>
      </c>
      <c r="H1226" s="428">
        <v>191696</v>
      </c>
      <c r="I1226" s="428">
        <v>191696</v>
      </c>
      <c r="J1226" s="428" t="s">
        <v>1805</v>
      </c>
      <c r="K1226" s="428" t="s">
        <v>665</v>
      </c>
      <c r="L1226" s="431">
        <v>163.07999999999998</v>
      </c>
      <c r="M1226" s="431">
        <v>1</v>
      </c>
      <c r="N1226" s="432">
        <v>163.07999999999998</v>
      </c>
    </row>
    <row r="1227" spans="1:14" ht="14.45" customHeight="1" x14ac:dyDescent="0.2">
      <c r="A1227" s="426" t="s">
        <v>1792</v>
      </c>
      <c r="B1227" s="427" t="s">
        <v>1793</v>
      </c>
      <c r="C1227" s="428" t="s">
        <v>1794</v>
      </c>
      <c r="D1227" s="429" t="s">
        <v>1795</v>
      </c>
      <c r="E1227" s="430">
        <v>50113001</v>
      </c>
      <c r="F1227" s="429" t="s">
        <v>403</v>
      </c>
      <c r="G1227" s="428" t="s">
        <v>404</v>
      </c>
      <c r="H1227" s="428">
        <v>176954</v>
      </c>
      <c r="I1227" s="428">
        <v>176954</v>
      </c>
      <c r="J1227" s="428" t="s">
        <v>1417</v>
      </c>
      <c r="K1227" s="428" t="s">
        <v>1418</v>
      </c>
      <c r="L1227" s="431">
        <v>95.11999192481484</v>
      </c>
      <c r="M1227" s="431">
        <v>2</v>
      </c>
      <c r="N1227" s="432">
        <v>190.23998384962968</v>
      </c>
    </row>
    <row r="1228" spans="1:14" ht="14.45" customHeight="1" x14ac:dyDescent="0.2">
      <c r="A1228" s="426" t="s">
        <v>1792</v>
      </c>
      <c r="B1228" s="427" t="s">
        <v>1793</v>
      </c>
      <c r="C1228" s="428" t="s">
        <v>1794</v>
      </c>
      <c r="D1228" s="429" t="s">
        <v>1795</v>
      </c>
      <c r="E1228" s="430">
        <v>50113001</v>
      </c>
      <c r="F1228" s="429" t="s">
        <v>403</v>
      </c>
      <c r="G1228" s="428" t="s">
        <v>404</v>
      </c>
      <c r="H1228" s="428">
        <v>167547</v>
      </c>
      <c r="I1228" s="428">
        <v>67547</v>
      </c>
      <c r="J1228" s="428" t="s">
        <v>601</v>
      </c>
      <c r="K1228" s="428" t="s">
        <v>602</v>
      </c>
      <c r="L1228" s="431">
        <v>48.80954545454545</v>
      </c>
      <c r="M1228" s="431">
        <v>22</v>
      </c>
      <c r="N1228" s="432">
        <v>1073.81</v>
      </c>
    </row>
    <row r="1229" spans="1:14" ht="14.45" customHeight="1" x14ac:dyDescent="0.2">
      <c r="A1229" s="426" t="s">
        <v>1792</v>
      </c>
      <c r="B1229" s="427" t="s">
        <v>1793</v>
      </c>
      <c r="C1229" s="428" t="s">
        <v>1794</v>
      </c>
      <c r="D1229" s="429" t="s">
        <v>1795</v>
      </c>
      <c r="E1229" s="430">
        <v>50113001</v>
      </c>
      <c r="F1229" s="429" t="s">
        <v>403</v>
      </c>
      <c r="G1229" s="428" t="s">
        <v>404</v>
      </c>
      <c r="H1229" s="428">
        <v>194916</v>
      </c>
      <c r="I1229" s="428">
        <v>94916</v>
      </c>
      <c r="J1229" s="428" t="s">
        <v>610</v>
      </c>
      <c r="K1229" s="428" t="s">
        <v>611</v>
      </c>
      <c r="L1229" s="431">
        <v>84.568333333333328</v>
      </c>
      <c r="M1229" s="431">
        <v>12</v>
      </c>
      <c r="N1229" s="432">
        <v>1014.8199999999999</v>
      </c>
    </row>
    <row r="1230" spans="1:14" ht="14.45" customHeight="1" x14ac:dyDescent="0.2">
      <c r="A1230" s="426" t="s">
        <v>1792</v>
      </c>
      <c r="B1230" s="427" t="s">
        <v>1793</v>
      </c>
      <c r="C1230" s="428" t="s">
        <v>1794</v>
      </c>
      <c r="D1230" s="429" t="s">
        <v>1795</v>
      </c>
      <c r="E1230" s="430">
        <v>50113001</v>
      </c>
      <c r="F1230" s="429" t="s">
        <v>403</v>
      </c>
      <c r="G1230" s="428" t="s">
        <v>404</v>
      </c>
      <c r="H1230" s="428">
        <v>194920</v>
      </c>
      <c r="I1230" s="428">
        <v>94920</v>
      </c>
      <c r="J1230" s="428" t="s">
        <v>612</v>
      </c>
      <c r="K1230" s="428" t="s">
        <v>613</v>
      </c>
      <c r="L1230" s="431">
        <v>74.931999999999974</v>
      </c>
      <c r="M1230" s="431">
        <v>5</v>
      </c>
      <c r="N1230" s="432">
        <v>374.65999999999985</v>
      </c>
    </row>
    <row r="1231" spans="1:14" ht="14.45" customHeight="1" x14ac:dyDescent="0.2">
      <c r="A1231" s="426" t="s">
        <v>1792</v>
      </c>
      <c r="B1231" s="427" t="s">
        <v>1793</v>
      </c>
      <c r="C1231" s="428" t="s">
        <v>1794</v>
      </c>
      <c r="D1231" s="429" t="s">
        <v>1795</v>
      </c>
      <c r="E1231" s="430">
        <v>50113001</v>
      </c>
      <c r="F1231" s="429" t="s">
        <v>403</v>
      </c>
      <c r="G1231" s="428" t="s">
        <v>404</v>
      </c>
      <c r="H1231" s="428">
        <v>223855</v>
      </c>
      <c r="I1231" s="428">
        <v>223855</v>
      </c>
      <c r="J1231" s="428" t="s">
        <v>615</v>
      </c>
      <c r="K1231" s="428" t="s">
        <v>616</v>
      </c>
      <c r="L1231" s="431">
        <v>146.63478260869564</v>
      </c>
      <c r="M1231" s="431">
        <v>115</v>
      </c>
      <c r="N1231" s="432">
        <v>16863</v>
      </c>
    </row>
    <row r="1232" spans="1:14" ht="14.45" customHeight="1" x14ac:dyDescent="0.2">
      <c r="A1232" s="426" t="s">
        <v>1792</v>
      </c>
      <c r="B1232" s="427" t="s">
        <v>1793</v>
      </c>
      <c r="C1232" s="428" t="s">
        <v>1794</v>
      </c>
      <c r="D1232" s="429" t="s">
        <v>1795</v>
      </c>
      <c r="E1232" s="430">
        <v>50113001</v>
      </c>
      <c r="F1232" s="429" t="s">
        <v>403</v>
      </c>
      <c r="G1232" s="428" t="s">
        <v>404</v>
      </c>
      <c r="H1232" s="428">
        <v>246096</v>
      </c>
      <c r="I1232" s="428">
        <v>246096</v>
      </c>
      <c r="J1232" s="428" t="s">
        <v>617</v>
      </c>
      <c r="K1232" s="428" t="s">
        <v>447</v>
      </c>
      <c r="L1232" s="431">
        <v>322.32117647058828</v>
      </c>
      <c r="M1232" s="431">
        <v>17</v>
      </c>
      <c r="N1232" s="432">
        <v>5479.4600000000009</v>
      </c>
    </row>
    <row r="1233" spans="1:14" ht="14.45" customHeight="1" x14ac:dyDescent="0.2">
      <c r="A1233" s="426" t="s">
        <v>1792</v>
      </c>
      <c r="B1233" s="427" t="s">
        <v>1793</v>
      </c>
      <c r="C1233" s="428" t="s">
        <v>1794</v>
      </c>
      <c r="D1233" s="429" t="s">
        <v>1795</v>
      </c>
      <c r="E1233" s="430">
        <v>50113001</v>
      </c>
      <c r="F1233" s="429" t="s">
        <v>403</v>
      </c>
      <c r="G1233" s="428" t="s">
        <v>404</v>
      </c>
      <c r="H1233" s="428">
        <v>845369</v>
      </c>
      <c r="I1233" s="428">
        <v>107987</v>
      </c>
      <c r="J1233" s="428" t="s">
        <v>618</v>
      </c>
      <c r="K1233" s="428" t="s">
        <v>619</v>
      </c>
      <c r="L1233" s="431">
        <v>118.15933333333332</v>
      </c>
      <c r="M1233" s="431">
        <v>15</v>
      </c>
      <c r="N1233" s="432">
        <v>1772.3899999999999</v>
      </c>
    </row>
    <row r="1234" spans="1:14" ht="14.45" customHeight="1" x14ac:dyDescent="0.2">
      <c r="A1234" s="426" t="s">
        <v>1792</v>
      </c>
      <c r="B1234" s="427" t="s">
        <v>1793</v>
      </c>
      <c r="C1234" s="428" t="s">
        <v>1794</v>
      </c>
      <c r="D1234" s="429" t="s">
        <v>1795</v>
      </c>
      <c r="E1234" s="430">
        <v>50113001</v>
      </c>
      <c r="F1234" s="429" t="s">
        <v>403</v>
      </c>
      <c r="G1234" s="428" t="s">
        <v>404</v>
      </c>
      <c r="H1234" s="428">
        <v>235897</v>
      </c>
      <c r="I1234" s="428">
        <v>235897</v>
      </c>
      <c r="J1234" s="428" t="s">
        <v>620</v>
      </c>
      <c r="K1234" s="428" t="s">
        <v>622</v>
      </c>
      <c r="L1234" s="431">
        <v>72.61</v>
      </c>
      <c r="M1234" s="431">
        <v>1</v>
      </c>
      <c r="N1234" s="432">
        <v>72.61</v>
      </c>
    </row>
    <row r="1235" spans="1:14" ht="14.45" customHeight="1" x14ac:dyDescent="0.2">
      <c r="A1235" s="426" t="s">
        <v>1792</v>
      </c>
      <c r="B1235" s="427" t="s">
        <v>1793</v>
      </c>
      <c r="C1235" s="428" t="s">
        <v>1794</v>
      </c>
      <c r="D1235" s="429" t="s">
        <v>1795</v>
      </c>
      <c r="E1235" s="430">
        <v>50113001</v>
      </c>
      <c r="F1235" s="429" t="s">
        <v>403</v>
      </c>
      <c r="G1235" s="428" t="s">
        <v>404</v>
      </c>
      <c r="H1235" s="428">
        <v>207931</v>
      </c>
      <c r="I1235" s="428">
        <v>207931</v>
      </c>
      <c r="J1235" s="428" t="s">
        <v>623</v>
      </c>
      <c r="K1235" s="428" t="s">
        <v>624</v>
      </c>
      <c r="L1235" s="431">
        <v>33.780000000000008</v>
      </c>
      <c r="M1235" s="431">
        <v>3</v>
      </c>
      <c r="N1235" s="432">
        <v>101.34000000000002</v>
      </c>
    </row>
    <row r="1236" spans="1:14" ht="14.45" customHeight="1" x14ac:dyDescent="0.2">
      <c r="A1236" s="426" t="s">
        <v>1792</v>
      </c>
      <c r="B1236" s="427" t="s">
        <v>1793</v>
      </c>
      <c r="C1236" s="428" t="s">
        <v>1794</v>
      </c>
      <c r="D1236" s="429" t="s">
        <v>1795</v>
      </c>
      <c r="E1236" s="430">
        <v>50113001</v>
      </c>
      <c r="F1236" s="429" t="s">
        <v>403</v>
      </c>
      <c r="G1236" s="428" t="s">
        <v>404</v>
      </c>
      <c r="H1236" s="428">
        <v>196610</v>
      </c>
      <c r="I1236" s="428">
        <v>96610</v>
      </c>
      <c r="J1236" s="428" t="s">
        <v>625</v>
      </c>
      <c r="K1236" s="428" t="s">
        <v>626</v>
      </c>
      <c r="L1236" s="431">
        <v>76.190128205128218</v>
      </c>
      <c r="M1236" s="431">
        <v>78</v>
      </c>
      <c r="N1236" s="432">
        <v>5942.8300000000008</v>
      </c>
    </row>
    <row r="1237" spans="1:14" ht="14.45" customHeight="1" x14ac:dyDescent="0.2">
      <c r="A1237" s="426" t="s">
        <v>1792</v>
      </c>
      <c r="B1237" s="427" t="s">
        <v>1793</v>
      </c>
      <c r="C1237" s="428" t="s">
        <v>1794</v>
      </c>
      <c r="D1237" s="429" t="s">
        <v>1795</v>
      </c>
      <c r="E1237" s="430">
        <v>50113001</v>
      </c>
      <c r="F1237" s="429" t="s">
        <v>403</v>
      </c>
      <c r="G1237" s="428" t="s">
        <v>404</v>
      </c>
      <c r="H1237" s="428">
        <v>173314</v>
      </c>
      <c r="I1237" s="428">
        <v>173314</v>
      </c>
      <c r="J1237" s="428" t="s">
        <v>415</v>
      </c>
      <c r="K1237" s="428" t="s">
        <v>416</v>
      </c>
      <c r="L1237" s="431">
        <v>207.57</v>
      </c>
      <c r="M1237" s="431">
        <v>86.999999999999986</v>
      </c>
      <c r="N1237" s="432">
        <v>18058.589999999997</v>
      </c>
    </row>
    <row r="1238" spans="1:14" ht="14.45" customHeight="1" x14ac:dyDescent="0.2">
      <c r="A1238" s="426" t="s">
        <v>1792</v>
      </c>
      <c r="B1238" s="427" t="s">
        <v>1793</v>
      </c>
      <c r="C1238" s="428" t="s">
        <v>1794</v>
      </c>
      <c r="D1238" s="429" t="s">
        <v>1795</v>
      </c>
      <c r="E1238" s="430">
        <v>50113001</v>
      </c>
      <c r="F1238" s="429" t="s">
        <v>403</v>
      </c>
      <c r="G1238" s="428" t="s">
        <v>404</v>
      </c>
      <c r="H1238" s="428">
        <v>173312</v>
      </c>
      <c r="I1238" s="428">
        <v>173312</v>
      </c>
      <c r="J1238" s="428" t="s">
        <v>415</v>
      </c>
      <c r="K1238" s="428" t="s">
        <v>1419</v>
      </c>
      <c r="L1238" s="431">
        <v>218.79</v>
      </c>
      <c r="M1238" s="431">
        <v>8</v>
      </c>
      <c r="N1238" s="432">
        <v>1750.32</v>
      </c>
    </row>
    <row r="1239" spans="1:14" ht="14.45" customHeight="1" x14ac:dyDescent="0.2">
      <c r="A1239" s="426" t="s">
        <v>1792</v>
      </c>
      <c r="B1239" s="427" t="s">
        <v>1793</v>
      </c>
      <c r="C1239" s="428" t="s">
        <v>1794</v>
      </c>
      <c r="D1239" s="429" t="s">
        <v>1795</v>
      </c>
      <c r="E1239" s="430">
        <v>50113001</v>
      </c>
      <c r="F1239" s="429" t="s">
        <v>403</v>
      </c>
      <c r="G1239" s="428" t="s">
        <v>404</v>
      </c>
      <c r="H1239" s="428">
        <v>10561</v>
      </c>
      <c r="I1239" s="428">
        <v>10561</v>
      </c>
      <c r="J1239" s="428" t="s">
        <v>1420</v>
      </c>
      <c r="K1239" s="428" t="s">
        <v>1421</v>
      </c>
      <c r="L1239" s="431">
        <v>316.64454545454549</v>
      </c>
      <c r="M1239" s="431">
        <v>22</v>
      </c>
      <c r="N1239" s="432">
        <v>6966.18</v>
      </c>
    </row>
    <row r="1240" spans="1:14" ht="14.45" customHeight="1" x14ac:dyDescent="0.2">
      <c r="A1240" s="426" t="s">
        <v>1792</v>
      </c>
      <c r="B1240" s="427" t="s">
        <v>1793</v>
      </c>
      <c r="C1240" s="428" t="s">
        <v>1794</v>
      </c>
      <c r="D1240" s="429" t="s">
        <v>1795</v>
      </c>
      <c r="E1240" s="430">
        <v>50113001</v>
      </c>
      <c r="F1240" s="429" t="s">
        <v>403</v>
      </c>
      <c r="G1240" s="428" t="s">
        <v>404</v>
      </c>
      <c r="H1240" s="428">
        <v>110555</v>
      </c>
      <c r="I1240" s="428">
        <v>10555</v>
      </c>
      <c r="J1240" s="428" t="s">
        <v>1420</v>
      </c>
      <c r="K1240" s="428" t="s">
        <v>1806</v>
      </c>
      <c r="L1240" s="431">
        <v>254.97999999999993</v>
      </c>
      <c r="M1240" s="431">
        <v>46</v>
      </c>
      <c r="N1240" s="432">
        <v>11729.079999999996</v>
      </c>
    </row>
    <row r="1241" spans="1:14" ht="14.45" customHeight="1" x14ac:dyDescent="0.2">
      <c r="A1241" s="426" t="s">
        <v>1792</v>
      </c>
      <c r="B1241" s="427" t="s">
        <v>1793</v>
      </c>
      <c r="C1241" s="428" t="s">
        <v>1794</v>
      </c>
      <c r="D1241" s="429" t="s">
        <v>1795</v>
      </c>
      <c r="E1241" s="430">
        <v>50113001</v>
      </c>
      <c r="F1241" s="429" t="s">
        <v>403</v>
      </c>
      <c r="G1241" s="428" t="s">
        <v>235</v>
      </c>
      <c r="H1241" s="428">
        <v>126259</v>
      </c>
      <c r="I1241" s="428">
        <v>26259</v>
      </c>
      <c r="J1241" s="428" t="s">
        <v>1807</v>
      </c>
      <c r="K1241" s="428" t="s">
        <v>1131</v>
      </c>
      <c r="L1241" s="431">
        <v>625.31000000000006</v>
      </c>
      <c r="M1241" s="431">
        <v>1</v>
      </c>
      <c r="N1241" s="432">
        <v>625.31000000000006</v>
      </c>
    </row>
    <row r="1242" spans="1:14" ht="14.45" customHeight="1" x14ac:dyDescent="0.2">
      <c r="A1242" s="426" t="s">
        <v>1792</v>
      </c>
      <c r="B1242" s="427" t="s">
        <v>1793</v>
      </c>
      <c r="C1242" s="428" t="s">
        <v>1794</v>
      </c>
      <c r="D1242" s="429" t="s">
        <v>1795</v>
      </c>
      <c r="E1242" s="430">
        <v>50113001</v>
      </c>
      <c r="F1242" s="429" t="s">
        <v>403</v>
      </c>
      <c r="G1242" s="428" t="s">
        <v>404</v>
      </c>
      <c r="H1242" s="428">
        <v>173316</v>
      </c>
      <c r="I1242" s="428">
        <v>173316</v>
      </c>
      <c r="J1242" s="428" t="s">
        <v>627</v>
      </c>
      <c r="K1242" s="428" t="s">
        <v>628</v>
      </c>
      <c r="L1242" s="431">
        <v>503.68999999999994</v>
      </c>
      <c r="M1242" s="431">
        <v>25</v>
      </c>
      <c r="N1242" s="432">
        <v>12592.249999999998</v>
      </c>
    </row>
    <row r="1243" spans="1:14" ht="14.45" customHeight="1" x14ac:dyDescent="0.2">
      <c r="A1243" s="426" t="s">
        <v>1792</v>
      </c>
      <c r="B1243" s="427" t="s">
        <v>1793</v>
      </c>
      <c r="C1243" s="428" t="s">
        <v>1794</v>
      </c>
      <c r="D1243" s="429" t="s">
        <v>1795</v>
      </c>
      <c r="E1243" s="430">
        <v>50113001</v>
      </c>
      <c r="F1243" s="429" t="s">
        <v>403</v>
      </c>
      <c r="G1243" s="428" t="s">
        <v>404</v>
      </c>
      <c r="H1243" s="428">
        <v>173315</v>
      </c>
      <c r="I1243" s="428">
        <v>173315</v>
      </c>
      <c r="J1243" s="428" t="s">
        <v>627</v>
      </c>
      <c r="K1243" s="428" t="s">
        <v>1808</v>
      </c>
      <c r="L1243" s="431">
        <v>448.35999999999996</v>
      </c>
      <c r="M1243" s="431">
        <v>14</v>
      </c>
      <c r="N1243" s="432">
        <v>6277.0399999999991</v>
      </c>
    </row>
    <row r="1244" spans="1:14" ht="14.45" customHeight="1" x14ac:dyDescent="0.2">
      <c r="A1244" s="426" t="s">
        <v>1792</v>
      </c>
      <c r="B1244" s="427" t="s">
        <v>1793</v>
      </c>
      <c r="C1244" s="428" t="s">
        <v>1794</v>
      </c>
      <c r="D1244" s="429" t="s">
        <v>1795</v>
      </c>
      <c r="E1244" s="430">
        <v>50113001</v>
      </c>
      <c r="F1244" s="429" t="s">
        <v>403</v>
      </c>
      <c r="G1244" s="428" t="s">
        <v>404</v>
      </c>
      <c r="H1244" s="428">
        <v>173320</v>
      </c>
      <c r="I1244" s="428">
        <v>173320</v>
      </c>
      <c r="J1244" s="428" t="s">
        <v>1809</v>
      </c>
      <c r="K1244" s="428" t="s">
        <v>1810</v>
      </c>
      <c r="L1244" s="431">
        <v>524.59</v>
      </c>
      <c r="M1244" s="431">
        <v>3</v>
      </c>
      <c r="N1244" s="432">
        <v>1573.77</v>
      </c>
    </row>
    <row r="1245" spans="1:14" ht="14.45" customHeight="1" x14ac:dyDescent="0.2">
      <c r="A1245" s="426" t="s">
        <v>1792</v>
      </c>
      <c r="B1245" s="427" t="s">
        <v>1793</v>
      </c>
      <c r="C1245" s="428" t="s">
        <v>1794</v>
      </c>
      <c r="D1245" s="429" t="s">
        <v>1795</v>
      </c>
      <c r="E1245" s="430">
        <v>50113001</v>
      </c>
      <c r="F1245" s="429" t="s">
        <v>403</v>
      </c>
      <c r="G1245" s="428" t="s">
        <v>404</v>
      </c>
      <c r="H1245" s="428">
        <v>173322</v>
      </c>
      <c r="I1245" s="428">
        <v>173322</v>
      </c>
      <c r="J1245" s="428" t="s">
        <v>1426</v>
      </c>
      <c r="K1245" s="428" t="s">
        <v>1427</v>
      </c>
      <c r="L1245" s="431">
        <v>803.66</v>
      </c>
      <c r="M1245" s="431">
        <v>15</v>
      </c>
      <c r="N1245" s="432">
        <v>12054.9</v>
      </c>
    </row>
    <row r="1246" spans="1:14" ht="14.45" customHeight="1" x14ac:dyDescent="0.2">
      <c r="A1246" s="426" t="s">
        <v>1792</v>
      </c>
      <c r="B1246" s="427" t="s">
        <v>1793</v>
      </c>
      <c r="C1246" s="428" t="s">
        <v>1794</v>
      </c>
      <c r="D1246" s="429" t="s">
        <v>1795</v>
      </c>
      <c r="E1246" s="430">
        <v>50113001</v>
      </c>
      <c r="F1246" s="429" t="s">
        <v>403</v>
      </c>
      <c r="G1246" s="428" t="s">
        <v>404</v>
      </c>
      <c r="H1246" s="428">
        <v>173367</v>
      </c>
      <c r="I1246" s="428">
        <v>173367</v>
      </c>
      <c r="J1246" s="428" t="s">
        <v>1428</v>
      </c>
      <c r="K1246" s="428" t="s">
        <v>1429</v>
      </c>
      <c r="L1246" s="431">
        <v>1035.6500000000003</v>
      </c>
      <c r="M1246" s="431">
        <v>31</v>
      </c>
      <c r="N1246" s="432">
        <v>32105.150000000009</v>
      </c>
    </row>
    <row r="1247" spans="1:14" ht="14.45" customHeight="1" x14ac:dyDescent="0.2">
      <c r="A1247" s="426" t="s">
        <v>1792</v>
      </c>
      <c r="B1247" s="427" t="s">
        <v>1793</v>
      </c>
      <c r="C1247" s="428" t="s">
        <v>1794</v>
      </c>
      <c r="D1247" s="429" t="s">
        <v>1795</v>
      </c>
      <c r="E1247" s="430">
        <v>50113001</v>
      </c>
      <c r="F1247" s="429" t="s">
        <v>403</v>
      </c>
      <c r="G1247" s="428" t="s">
        <v>404</v>
      </c>
      <c r="H1247" s="428">
        <v>187822</v>
      </c>
      <c r="I1247" s="428">
        <v>87822</v>
      </c>
      <c r="J1247" s="428" t="s">
        <v>631</v>
      </c>
      <c r="K1247" s="428" t="s">
        <v>632</v>
      </c>
      <c r="L1247" s="431">
        <v>1324.8083333333332</v>
      </c>
      <c r="M1247" s="431">
        <v>6</v>
      </c>
      <c r="N1247" s="432">
        <v>7948.8499999999995</v>
      </c>
    </row>
    <row r="1248" spans="1:14" ht="14.45" customHeight="1" x14ac:dyDescent="0.2">
      <c r="A1248" s="426" t="s">
        <v>1792</v>
      </c>
      <c r="B1248" s="427" t="s">
        <v>1793</v>
      </c>
      <c r="C1248" s="428" t="s">
        <v>1794</v>
      </c>
      <c r="D1248" s="429" t="s">
        <v>1795</v>
      </c>
      <c r="E1248" s="430">
        <v>50113001</v>
      </c>
      <c r="F1248" s="429" t="s">
        <v>403</v>
      </c>
      <c r="G1248" s="428" t="s">
        <v>404</v>
      </c>
      <c r="H1248" s="428">
        <v>230402</v>
      </c>
      <c r="I1248" s="428">
        <v>230402</v>
      </c>
      <c r="J1248" s="428" t="s">
        <v>1811</v>
      </c>
      <c r="K1248" s="428" t="s">
        <v>1812</v>
      </c>
      <c r="L1248" s="431">
        <v>119.76000000000003</v>
      </c>
      <c r="M1248" s="431">
        <v>1</v>
      </c>
      <c r="N1248" s="432">
        <v>119.76000000000003</v>
      </c>
    </row>
    <row r="1249" spans="1:14" ht="14.45" customHeight="1" x14ac:dyDescent="0.2">
      <c r="A1249" s="426" t="s">
        <v>1792</v>
      </c>
      <c r="B1249" s="427" t="s">
        <v>1793</v>
      </c>
      <c r="C1249" s="428" t="s">
        <v>1794</v>
      </c>
      <c r="D1249" s="429" t="s">
        <v>1795</v>
      </c>
      <c r="E1249" s="430">
        <v>50113001</v>
      </c>
      <c r="F1249" s="429" t="s">
        <v>403</v>
      </c>
      <c r="G1249" s="428" t="s">
        <v>404</v>
      </c>
      <c r="H1249" s="428">
        <v>243863</v>
      </c>
      <c r="I1249" s="428">
        <v>243863</v>
      </c>
      <c r="J1249" s="428" t="s">
        <v>633</v>
      </c>
      <c r="K1249" s="428" t="s">
        <v>1438</v>
      </c>
      <c r="L1249" s="431">
        <v>57.529999999999994</v>
      </c>
      <c r="M1249" s="431">
        <v>7</v>
      </c>
      <c r="N1249" s="432">
        <v>402.71</v>
      </c>
    </row>
    <row r="1250" spans="1:14" ht="14.45" customHeight="1" x14ac:dyDescent="0.2">
      <c r="A1250" s="426" t="s">
        <v>1792</v>
      </c>
      <c r="B1250" s="427" t="s">
        <v>1793</v>
      </c>
      <c r="C1250" s="428" t="s">
        <v>1794</v>
      </c>
      <c r="D1250" s="429" t="s">
        <v>1795</v>
      </c>
      <c r="E1250" s="430">
        <v>50113001</v>
      </c>
      <c r="F1250" s="429" t="s">
        <v>403</v>
      </c>
      <c r="G1250" s="428" t="s">
        <v>404</v>
      </c>
      <c r="H1250" s="428">
        <v>192351</v>
      </c>
      <c r="I1250" s="428">
        <v>92351</v>
      </c>
      <c r="J1250" s="428" t="s">
        <v>634</v>
      </c>
      <c r="K1250" s="428" t="s">
        <v>635</v>
      </c>
      <c r="L1250" s="431">
        <v>86.219999999999985</v>
      </c>
      <c r="M1250" s="431">
        <v>12</v>
      </c>
      <c r="N1250" s="432">
        <v>1034.6399999999999</v>
      </c>
    </row>
    <row r="1251" spans="1:14" ht="14.45" customHeight="1" x14ac:dyDescent="0.2">
      <c r="A1251" s="426" t="s">
        <v>1792</v>
      </c>
      <c r="B1251" s="427" t="s">
        <v>1793</v>
      </c>
      <c r="C1251" s="428" t="s">
        <v>1794</v>
      </c>
      <c r="D1251" s="429" t="s">
        <v>1795</v>
      </c>
      <c r="E1251" s="430">
        <v>50113001</v>
      </c>
      <c r="F1251" s="429" t="s">
        <v>403</v>
      </c>
      <c r="G1251" s="428" t="s">
        <v>404</v>
      </c>
      <c r="H1251" s="428">
        <v>112892</v>
      </c>
      <c r="I1251" s="428">
        <v>12892</v>
      </c>
      <c r="J1251" s="428" t="s">
        <v>636</v>
      </c>
      <c r="K1251" s="428" t="s">
        <v>1358</v>
      </c>
      <c r="L1251" s="431">
        <v>104.20999999999997</v>
      </c>
      <c r="M1251" s="431">
        <v>1</v>
      </c>
      <c r="N1251" s="432">
        <v>104.20999999999997</v>
      </c>
    </row>
    <row r="1252" spans="1:14" ht="14.45" customHeight="1" x14ac:dyDescent="0.2">
      <c r="A1252" s="426" t="s">
        <v>1792</v>
      </c>
      <c r="B1252" s="427" t="s">
        <v>1793</v>
      </c>
      <c r="C1252" s="428" t="s">
        <v>1794</v>
      </c>
      <c r="D1252" s="429" t="s">
        <v>1795</v>
      </c>
      <c r="E1252" s="430">
        <v>50113001</v>
      </c>
      <c r="F1252" s="429" t="s">
        <v>403</v>
      </c>
      <c r="G1252" s="428" t="s">
        <v>404</v>
      </c>
      <c r="H1252" s="428">
        <v>237830</v>
      </c>
      <c r="I1252" s="428">
        <v>237830</v>
      </c>
      <c r="J1252" s="428" t="s">
        <v>642</v>
      </c>
      <c r="K1252" s="428" t="s">
        <v>643</v>
      </c>
      <c r="L1252" s="431">
        <v>118.86000000000003</v>
      </c>
      <c r="M1252" s="431">
        <v>1</v>
      </c>
      <c r="N1252" s="432">
        <v>118.86000000000003</v>
      </c>
    </row>
    <row r="1253" spans="1:14" ht="14.45" customHeight="1" x14ac:dyDescent="0.2">
      <c r="A1253" s="426" t="s">
        <v>1792</v>
      </c>
      <c r="B1253" s="427" t="s">
        <v>1793</v>
      </c>
      <c r="C1253" s="428" t="s">
        <v>1794</v>
      </c>
      <c r="D1253" s="429" t="s">
        <v>1795</v>
      </c>
      <c r="E1253" s="430">
        <v>50113001</v>
      </c>
      <c r="F1253" s="429" t="s">
        <v>403</v>
      </c>
      <c r="G1253" s="428" t="s">
        <v>404</v>
      </c>
      <c r="H1253" s="428">
        <v>176496</v>
      </c>
      <c r="I1253" s="428">
        <v>76496</v>
      </c>
      <c r="J1253" s="428" t="s">
        <v>644</v>
      </c>
      <c r="K1253" s="428" t="s">
        <v>645</v>
      </c>
      <c r="L1253" s="431">
        <v>125.42999999999999</v>
      </c>
      <c r="M1253" s="431">
        <v>99</v>
      </c>
      <c r="N1253" s="432">
        <v>12417.57</v>
      </c>
    </row>
    <row r="1254" spans="1:14" ht="14.45" customHeight="1" x14ac:dyDescent="0.2">
      <c r="A1254" s="426" t="s">
        <v>1792</v>
      </c>
      <c r="B1254" s="427" t="s">
        <v>1793</v>
      </c>
      <c r="C1254" s="428" t="s">
        <v>1794</v>
      </c>
      <c r="D1254" s="429" t="s">
        <v>1795</v>
      </c>
      <c r="E1254" s="430">
        <v>50113001</v>
      </c>
      <c r="F1254" s="429" t="s">
        <v>403</v>
      </c>
      <c r="G1254" s="428" t="s">
        <v>404</v>
      </c>
      <c r="H1254" s="428">
        <v>162321</v>
      </c>
      <c r="I1254" s="428">
        <v>62321</v>
      </c>
      <c r="J1254" s="428" t="s">
        <v>521</v>
      </c>
      <c r="K1254" s="428" t="s">
        <v>1813</v>
      </c>
      <c r="L1254" s="431">
        <v>148.38999999999999</v>
      </c>
      <c r="M1254" s="431">
        <v>2</v>
      </c>
      <c r="N1254" s="432">
        <v>296.77999999999997</v>
      </c>
    </row>
    <row r="1255" spans="1:14" ht="14.45" customHeight="1" x14ac:dyDescent="0.2">
      <c r="A1255" s="426" t="s">
        <v>1792</v>
      </c>
      <c r="B1255" s="427" t="s">
        <v>1793</v>
      </c>
      <c r="C1255" s="428" t="s">
        <v>1794</v>
      </c>
      <c r="D1255" s="429" t="s">
        <v>1795</v>
      </c>
      <c r="E1255" s="430">
        <v>50113001</v>
      </c>
      <c r="F1255" s="429" t="s">
        <v>403</v>
      </c>
      <c r="G1255" s="428" t="s">
        <v>404</v>
      </c>
      <c r="H1255" s="428">
        <v>162317</v>
      </c>
      <c r="I1255" s="428">
        <v>62317</v>
      </c>
      <c r="J1255" s="428" t="s">
        <v>1440</v>
      </c>
      <c r="K1255" s="428" t="s">
        <v>1441</v>
      </c>
      <c r="L1255" s="431">
        <v>437.49800000000005</v>
      </c>
      <c r="M1255" s="431">
        <v>5</v>
      </c>
      <c r="N1255" s="432">
        <v>2187.4900000000002</v>
      </c>
    </row>
    <row r="1256" spans="1:14" ht="14.45" customHeight="1" x14ac:dyDescent="0.2">
      <c r="A1256" s="426" t="s">
        <v>1792</v>
      </c>
      <c r="B1256" s="427" t="s">
        <v>1793</v>
      </c>
      <c r="C1256" s="428" t="s">
        <v>1794</v>
      </c>
      <c r="D1256" s="429" t="s">
        <v>1795</v>
      </c>
      <c r="E1256" s="430">
        <v>50113001</v>
      </c>
      <c r="F1256" s="429" t="s">
        <v>403</v>
      </c>
      <c r="G1256" s="428" t="s">
        <v>450</v>
      </c>
      <c r="H1256" s="428">
        <v>231703</v>
      </c>
      <c r="I1256" s="428">
        <v>231703</v>
      </c>
      <c r="J1256" s="428" t="s">
        <v>648</v>
      </c>
      <c r="K1256" s="428" t="s">
        <v>649</v>
      </c>
      <c r="L1256" s="431">
        <v>89.165451241661302</v>
      </c>
      <c r="M1256" s="431">
        <v>33</v>
      </c>
      <c r="N1256" s="432">
        <v>2942.4598909748229</v>
      </c>
    </row>
    <row r="1257" spans="1:14" ht="14.45" customHeight="1" x14ac:dyDescent="0.2">
      <c r="A1257" s="426" t="s">
        <v>1792</v>
      </c>
      <c r="B1257" s="427" t="s">
        <v>1793</v>
      </c>
      <c r="C1257" s="428" t="s">
        <v>1794</v>
      </c>
      <c r="D1257" s="429" t="s">
        <v>1795</v>
      </c>
      <c r="E1257" s="430">
        <v>50113001</v>
      </c>
      <c r="F1257" s="429" t="s">
        <v>403</v>
      </c>
      <c r="G1257" s="428" t="s">
        <v>450</v>
      </c>
      <c r="H1257" s="428">
        <v>231689</v>
      </c>
      <c r="I1257" s="428">
        <v>231689</v>
      </c>
      <c r="J1257" s="428" t="s">
        <v>652</v>
      </c>
      <c r="K1257" s="428" t="s">
        <v>1443</v>
      </c>
      <c r="L1257" s="431">
        <v>291.40000000000003</v>
      </c>
      <c r="M1257" s="431">
        <v>1</v>
      </c>
      <c r="N1257" s="432">
        <v>291.40000000000003</v>
      </c>
    </row>
    <row r="1258" spans="1:14" ht="14.45" customHeight="1" x14ac:dyDescent="0.2">
      <c r="A1258" s="426" t="s">
        <v>1792</v>
      </c>
      <c r="B1258" s="427" t="s">
        <v>1793</v>
      </c>
      <c r="C1258" s="428" t="s">
        <v>1794</v>
      </c>
      <c r="D1258" s="429" t="s">
        <v>1795</v>
      </c>
      <c r="E1258" s="430">
        <v>50113001</v>
      </c>
      <c r="F1258" s="429" t="s">
        <v>403</v>
      </c>
      <c r="G1258" s="428" t="s">
        <v>450</v>
      </c>
      <c r="H1258" s="428">
        <v>231702</v>
      </c>
      <c r="I1258" s="428">
        <v>231702</v>
      </c>
      <c r="J1258" s="428" t="s">
        <v>652</v>
      </c>
      <c r="K1258" s="428" t="s">
        <v>654</v>
      </c>
      <c r="L1258" s="431">
        <v>249.59</v>
      </c>
      <c r="M1258" s="431">
        <v>1</v>
      </c>
      <c r="N1258" s="432">
        <v>249.59</v>
      </c>
    </row>
    <row r="1259" spans="1:14" ht="14.45" customHeight="1" x14ac:dyDescent="0.2">
      <c r="A1259" s="426" t="s">
        <v>1792</v>
      </c>
      <c r="B1259" s="427" t="s">
        <v>1793</v>
      </c>
      <c r="C1259" s="428" t="s">
        <v>1794</v>
      </c>
      <c r="D1259" s="429" t="s">
        <v>1795</v>
      </c>
      <c r="E1259" s="430">
        <v>50113001</v>
      </c>
      <c r="F1259" s="429" t="s">
        <v>403</v>
      </c>
      <c r="G1259" s="428" t="s">
        <v>450</v>
      </c>
      <c r="H1259" s="428">
        <v>188616</v>
      </c>
      <c r="I1259" s="428">
        <v>188616</v>
      </c>
      <c r="J1259" s="428" t="s">
        <v>660</v>
      </c>
      <c r="K1259" s="428" t="s">
        <v>661</v>
      </c>
      <c r="L1259" s="431">
        <v>174.23</v>
      </c>
      <c r="M1259" s="431">
        <v>1</v>
      </c>
      <c r="N1259" s="432">
        <v>174.23</v>
      </c>
    </row>
    <row r="1260" spans="1:14" ht="14.45" customHeight="1" x14ac:dyDescent="0.2">
      <c r="A1260" s="426" t="s">
        <v>1792</v>
      </c>
      <c r="B1260" s="427" t="s">
        <v>1793</v>
      </c>
      <c r="C1260" s="428" t="s">
        <v>1794</v>
      </c>
      <c r="D1260" s="429" t="s">
        <v>1795</v>
      </c>
      <c r="E1260" s="430">
        <v>50113001</v>
      </c>
      <c r="F1260" s="429" t="s">
        <v>403</v>
      </c>
      <c r="G1260" s="428" t="s">
        <v>404</v>
      </c>
      <c r="H1260" s="428">
        <v>197056</v>
      </c>
      <c r="I1260" s="428">
        <v>197056</v>
      </c>
      <c r="J1260" s="428" t="s">
        <v>1814</v>
      </c>
      <c r="K1260" s="428" t="s">
        <v>1815</v>
      </c>
      <c r="L1260" s="431">
        <v>101.15000000000005</v>
      </c>
      <c r="M1260" s="431">
        <v>1</v>
      </c>
      <c r="N1260" s="432">
        <v>101.15000000000005</v>
      </c>
    </row>
    <row r="1261" spans="1:14" ht="14.45" customHeight="1" x14ac:dyDescent="0.2">
      <c r="A1261" s="426" t="s">
        <v>1792</v>
      </c>
      <c r="B1261" s="427" t="s">
        <v>1793</v>
      </c>
      <c r="C1261" s="428" t="s">
        <v>1794</v>
      </c>
      <c r="D1261" s="429" t="s">
        <v>1795</v>
      </c>
      <c r="E1261" s="430">
        <v>50113001</v>
      </c>
      <c r="F1261" s="429" t="s">
        <v>403</v>
      </c>
      <c r="G1261" s="428" t="s">
        <v>404</v>
      </c>
      <c r="H1261" s="428">
        <v>191729</v>
      </c>
      <c r="I1261" s="428">
        <v>191729</v>
      </c>
      <c r="J1261" s="428" t="s">
        <v>1816</v>
      </c>
      <c r="K1261" s="428" t="s">
        <v>1817</v>
      </c>
      <c r="L1261" s="431">
        <v>88.339999999999989</v>
      </c>
      <c r="M1261" s="431">
        <v>1</v>
      </c>
      <c r="N1261" s="432">
        <v>88.339999999999989</v>
      </c>
    </row>
    <row r="1262" spans="1:14" ht="14.45" customHeight="1" x14ac:dyDescent="0.2">
      <c r="A1262" s="426" t="s">
        <v>1792</v>
      </c>
      <c r="B1262" s="427" t="s">
        <v>1793</v>
      </c>
      <c r="C1262" s="428" t="s">
        <v>1794</v>
      </c>
      <c r="D1262" s="429" t="s">
        <v>1795</v>
      </c>
      <c r="E1262" s="430">
        <v>50113001</v>
      </c>
      <c r="F1262" s="429" t="s">
        <v>403</v>
      </c>
      <c r="G1262" s="428" t="s">
        <v>404</v>
      </c>
      <c r="H1262" s="428">
        <v>991568</v>
      </c>
      <c r="I1262" s="428">
        <v>0</v>
      </c>
      <c r="J1262" s="428" t="s">
        <v>662</v>
      </c>
      <c r="K1262" s="428" t="s">
        <v>235</v>
      </c>
      <c r="L1262" s="431">
        <v>242.82</v>
      </c>
      <c r="M1262" s="431">
        <v>1</v>
      </c>
      <c r="N1262" s="432">
        <v>242.82</v>
      </c>
    </row>
    <row r="1263" spans="1:14" ht="14.45" customHeight="1" x14ac:dyDescent="0.2">
      <c r="A1263" s="426" t="s">
        <v>1792</v>
      </c>
      <c r="B1263" s="427" t="s">
        <v>1793</v>
      </c>
      <c r="C1263" s="428" t="s">
        <v>1794</v>
      </c>
      <c r="D1263" s="429" t="s">
        <v>1795</v>
      </c>
      <c r="E1263" s="430">
        <v>50113001</v>
      </c>
      <c r="F1263" s="429" t="s">
        <v>403</v>
      </c>
      <c r="G1263" s="428" t="s">
        <v>404</v>
      </c>
      <c r="H1263" s="428">
        <v>993603</v>
      </c>
      <c r="I1263" s="428">
        <v>0</v>
      </c>
      <c r="J1263" s="428" t="s">
        <v>663</v>
      </c>
      <c r="K1263" s="428" t="s">
        <v>235</v>
      </c>
      <c r="L1263" s="431">
        <v>238.03000075151266</v>
      </c>
      <c r="M1263" s="431">
        <v>14</v>
      </c>
      <c r="N1263" s="432">
        <v>3332.4200105211771</v>
      </c>
    </row>
    <row r="1264" spans="1:14" ht="14.45" customHeight="1" x14ac:dyDescent="0.2">
      <c r="A1264" s="426" t="s">
        <v>1792</v>
      </c>
      <c r="B1264" s="427" t="s">
        <v>1793</v>
      </c>
      <c r="C1264" s="428" t="s">
        <v>1794</v>
      </c>
      <c r="D1264" s="429" t="s">
        <v>1795</v>
      </c>
      <c r="E1264" s="430">
        <v>50113001</v>
      </c>
      <c r="F1264" s="429" t="s">
        <v>403</v>
      </c>
      <c r="G1264" s="428" t="s">
        <v>450</v>
      </c>
      <c r="H1264" s="428">
        <v>233600</v>
      </c>
      <c r="I1264" s="428">
        <v>233600</v>
      </c>
      <c r="J1264" s="428" t="s">
        <v>1446</v>
      </c>
      <c r="K1264" s="428" t="s">
        <v>705</v>
      </c>
      <c r="L1264" s="431">
        <v>52.22000000000002</v>
      </c>
      <c r="M1264" s="431">
        <v>3</v>
      </c>
      <c r="N1264" s="432">
        <v>156.66000000000005</v>
      </c>
    </row>
    <row r="1265" spans="1:14" ht="14.45" customHeight="1" x14ac:dyDescent="0.2">
      <c r="A1265" s="426" t="s">
        <v>1792</v>
      </c>
      <c r="B1265" s="427" t="s">
        <v>1793</v>
      </c>
      <c r="C1265" s="428" t="s">
        <v>1794</v>
      </c>
      <c r="D1265" s="429" t="s">
        <v>1795</v>
      </c>
      <c r="E1265" s="430">
        <v>50113001</v>
      </c>
      <c r="F1265" s="429" t="s">
        <v>403</v>
      </c>
      <c r="G1265" s="428" t="s">
        <v>450</v>
      </c>
      <c r="H1265" s="428">
        <v>233579</v>
      </c>
      <c r="I1265" s="428">
        <v>233579</v>
      </c>
      <c r="J1265" s="428" t="s">
        <v>666</v>
      </c>
      <c r="K1265" s="428" t="s">
        <v>667</v>
      </c>
      <c r="L1265" s="431">
        <v>26.11</v>
      </c>
      <c r="M1265" s="431">
        <v>2</v>
      </c>
      <c r="N1265" s="432">
        <v>52.22</v>
      </c>
    </row>
    <row r="1266" spans="1:14" ht="14.45" customHeight="1" x14ac:dyDescent="0.2">
      <c r="A1266" s="426" t="s">
        <v>1792</v>
      </c>
      <c r="B1266" s="427" t="s">
        <v>1793</v>
      </c>
      <c r="C1266" s="428" t="s">
        <v>1794</v>
      </c>
      <c r="D1266" s="429" t="s">
        <v>1795</v>
      </c>
      <c r="E1266" s="430">
        <v>50113001</v>
      </c>
      <c r="F1266" s="429" t="s">
        <v>403</v>
      </c>
      <c r="G1266" s="428" t="s">
        <v>404</v>
      </c>
      <c r="H1266" s="428">
        <v>231857</v>
      </c>
      <c r="I1266" s="428">
        <v>231857</v>
      </c>
      <c r="J1266" s="428" t="s">
        <v>1818</v>
      </c>
      <c r="K1266" s="428" t="s">
        <v>1438</v>
      </c>
      <c r="L1266" s="431">
        <v>189.52999999999997</v>
      </c>
      <c r="M1266" s="431">
        <v>3</v>
      </c>
      <c r="N1266" s="432">
        <v>568.58999999999992</v>
      </c>
    </row>
    <row r="1267" spans="1:14" ht="14.45" customHeight="1" x14ac:dyDescent="0.2">
      <c r="A1267" s="426" t="s">
        <v>1792</v>
      </c>
      <c r="B1267" s="427" t="s">
        <v>1793</v>
      </c>
      <c r="C1267" s="428" t="s">
        <v>1794</v>
      </c>
      <c r="D1267" s="429" t="s">
        <v>1795</v>
      </c>
      <c r="E1267" s="430">
        <v>50113001</v>
      </c>
      <c r="F1267" s="429" t="s">
        <v>403</v>
      </c>
      <c r="G1267" s="428" t="s">
        <v>404</v>
      </c>
      <c r="H1267" s="428">
        <v>234203</v>
      </c>
      <c r="I1267" s="428">
        <v>234203</v>
      </c>
      <c r="J1267" s="428" t="s">
        <v>1732</v>
      </c>
      <c r="K1267" s="428" t="s">
        <v>1733</v>
      </c>
      <c r="L1267" s="431">
        <v>81.260000000000005</v>
      </c>
      <c r="M1267" s="431">
        <v>2</v>
      </c>
      <c r="N1267" s="432">
        <v>162.52000000000001</v>
      </c>
    </row>
    <row r="1268" spans="1:14" ht="14.45" customHeight="1" x14ac:dyDescent="0.2">
      <c r="A1268" s="426" t="s">
        <v>1792</v>
      </c>
      <c r="B1268" s="427" t="s">
        <v>1793</v>
      </c>
      <c r="C1268" s="428" t="s">
        <v>1794</v>
      </c>
      <c r="D1268" s="429" t="s">
        <v>1795</v>
      </c>
      <c r="E1268" s="430">
        <v>50113001</v>
      </c>
      <c r="F1268" s="429" t="s">
        <v>403</v>
      </c>
      <c r="G1268" s="428" t="s">
        <v>404</v>
      </c>
      <c r="H1268" s="428">
        <v>232999</v>
      </c>
      <c r="I1268" s="428">
        <v>232999</v>
      </c>
      <c r="J1268" s="428" t="s">
        <v>1451</v>
      </c>
      <c r="K1268" s="428" t="s">
        <v>1452</v>
      </c>
      <c r="L1268" s="431">
        <v>91.47000688056248</v>
      </c>
      <c r="M1268" s="431">
        <v>1</v>
      </c>
      <c r="N1268" s="432">
        <v>91.47000688056248</v>
      </c>
    </row>
    <row r="1269" spans="1:14" ht="14.45" customHeight="1" x14ac:dyDescent="0.2">
      <c r="A1269" s="426" t="s">
        <v>1792</v>
      </c>
      <c r="B1269" s="427" t="s">
        <v>1793</v>
      </c>
      <c r="C1269" s="428" t="s">
        <v>1794</v>
      </c>
      <c r="D1269" s="429" t="s">
        <v>1795</v>
      </c>
      <c r="E1269" s="430">
        <v>50113001</v>
      </c>
      <c r="F1269" s="429" t="s">
        <v>403</v>
      </c>
      <c r="G1269" s="428" t="s">
        <v>404</v>
      </c>
      <c r="H1269" s="428">
        <v>232998</v>
      </c>
      <c r="I1269" s="428">
        <v>232998</v>
      </c>
      <c r="J1269" s="428" t="s">
        <v>1451</v>
      </c>
      <c r="K1269" s="428" t="s">
        <v>1819</v>
      </c>
      <c r="L1269" s="431">
        <v>95.240000000000009</v>
      </c>
      <c r="M1269" s="431">
        <v>2</v>
      </c>
      <c r="N1269" s="432">
        <v>190.48000000000002</v>
      </c>
    </row>
    <row r="1270" spans="1:14" ht="14.45" customHeight="1" x14ac:dyDescent="0.2">
      <c r="A1270" s="426" t="s">
        <v>1792</v>
      </c>
      <c r="B1270" s="427" t="s">
        <v>1793</v>
      </c>
      <c r="C1270" s="428" t="s">
        <v>1794</v>
      </c>
      <c r="D1270" s="429" t="s">
        <v>1795</v>
      </c>
      <c r="E1270" s="430">
        <v>50113001</v>
      </c>
      <c r="F1270" s="429" t="s">
        <v>403</v>
      </c>
      <c r="G1270" s="428" t="s">
        <v>404</v>
      </c>
      <c r="H1270" s="428">
        <v>149402</v>
      </c>
      <c r="I1270" s="428">
        <v>185108</v>
      </c>
      <c r="J1270" s="428" t="s">
        <v>1820</v>
      </c>
      <c r="K1270" s="428" t="s">
        <v>1821</v>
      </c>
      <c r="L1270" s="431">
        <v>308.09000000000003</v>
      </c>
      <c r="M1270" s="431">
        <v>1</v>
      </c>
      <c r="N1270" s="432">
        <v>308.09000000000003</v>
      </c>
    </row>
    <row r="1271" spans="1:14" ht="14.45" customHeight="1" x14ac:dyDescent="0.2">
      <c r="A1271" s="426" t="s">
        <v>1792</v>
      </c>
      <c r="B1271" s="427" t="s">
        <v>1793</v>
      </c>
      <c r="C1271" s="428" t="s">
        <v>1794</v>
      </c>
      <c r="D1271" s="429" t="s">
        <v>1795</v>
      </c>
      <c r="E1271" s="430">
        <v>50113001</v>
      </c>
      <c r="F1271" s="429" t="s">
        <v>403</v>
      </c>
      <c r="G1271" s="428" t="s">
        <v>404</v>
      </c>
      <c r="H1271" s="428">
        <v>139968</v>
      </c>
      <c r="I1271" s="428">
        <v>139968</v>
      </c>
      <c r="J1271" s="428" t="s">
        <v>1822</v>
      </c>
      <c r="K1271" s="428" t="s">
        <v>1823</v>
      </c>
      <c r="L1271" s="431">
        <v>69.844838519212018</v>
      </c>
      <c r="M1271" s="431">
        <v>155</v>
      </c>
      <c r="N1271" s="432">
        <v>10825.949970477863</v>
      </c>
    </row>
    <row r="1272" spans="1:14" ht="14.45" customHeight="1" x14ac:dyDescent="0.2">
      <c r="A1272" s="426" t="s">
        <v>1792</v>
      </c>
      <c r="B1272" s="427" t="s">
        <v>1793</v>
      </c>
      <c r="C1272" s="428" t="s">
        <v>1794</v>
      </c>
      <c r="D1272" s="429" t="s">
        <v>1795</v>
      </c>
      <c r="E1272" s="430">
        <v>50113001</v>
      </c>
      <c r="F1272" s="429" t="s">
        <v>403</v>
      </c>
      <c r="G1272" s="428" t="s">
        <v>404</v>
      </c>
      <c r="H1272" s="428">
        <v>199466</v>
      </c>
      <c r="I1272" s="428">
        <v>199466</v>
      </c>
      <c r="J1272" s="428" t="s">
        <v>671</v>
      </c>
      <c r="K1272" s="428" t="s">
        <v>672</v>
      </c>
      <c r="L1272" s="431">
        <v>112.38999999999999</v>
      </c>
      <c r="M1272" s="431">
        <v>6</v>
      </c>
      <c r="N1272" s="432">
        <v>674.33999999999992</v>
      </c>
    </row>
    <row r="1273" spans="1:14" ht="14.45" customHeight="1" x14ac:dyDescent="0.2">
      <c r="A1273" s="426" t="s">
        <v>1792</v>
      </c>
      <c r="B1273" s="427" t="s">
        <v>1793</v>
      </c>
      <c r="C1273" s="428" t="s">
        <v>1794</v>
      </c>
      <c r="D1273" s="429" t="s">
        <v>1795</v>
      </c>
      <c r="E1273" s="430">
        <v>50113001</v>
      </c>
      <c r="F1273" s="429" t="s">
        <v>403</v>
      </c>
      <c r="G1273" s="428" t="s">
        <v>404</v>
      </c>
      <c r="H1273" s="428">
        <v>201952</v>
      </c>
      <c r="I1273" s="428">
        <v>201952</v>
      </c>
      <c r="J1273" s="428" t="s">
        <v>1824</v>
      </c>
      <c r="K1273" s="428" t="s">
        <v>1825</v>
      </c>
      <c r="L1273" s="431">
        <v>144.04249999999999</v>
      </c>
      <c r="M1273" s="431">
        <v>8</v>
      </c>
      <c r="N1273" s="432">
        <v>1152.3399999999999</v>
      </c>
    </row>
    <row r="1274" spans="1:14" ht="14.45" customHeight="1" x14ac:dyDescent="0.2">
      <c r="A1274" s="426" t="s">
        <v>1792</v>
      </c>
      <c r="B1274" s="427" t="s">
        <v>1793</v>
      </c>
      <c r="C1274" s="428" t="s">
        <v>1794</v>
      </c>
      <c r="D1274" s="429" t="s">
        <v>1795</v>
      </c>
      <c r="E1274" s="430">
        <v>50113001</v>
      </c>
      <c r="F1274" s="429" t="s">
        <v>403</v>
      </c>
      <c r="G1274" s="428" t="s">
        <v>404</v>
      </c>
      <c r="H1274" s="428">
        <v>100407</v>
      </c>
      <c r="I1274" s="428">
        <v>407</v>
      </c>
      <c r="J1274" s="428" t="s">
        <v>682</v>
      </c>
      <c r="K1274" s="428" t="s">
        <v>683</v>
      </c>
      <c r="L1274" s="431">
        <v>194.38431885692458</v>
      </c>
      <c r="M1274" s="431">
        <v>125</v>
      </c>
      <c r="N1274" s="432">
        <v>24298.039857115571</v>
      </c>
    </row>
    <row r="1275" spans="1:14" ht="14.45" customHeight="1" x14ac:dyDescent="0.2">
      <c r="A1275" s="426" t="s">
        <v>1792</v>
      </c>
      <c r="B1275" s="427" t="s">
        <v>1793</v>
      </c>
      <c r="C1275" s="428" t="s">
        <v>1794</v>
      </c>
      <c r="D1275" s="429" t="s">
        <v>1795</v>
      </c>
      <c r="E1275" s="430">
        <v>50113001</v>
      </c>
      <c r="F1275" s="429" t="s">
        <v>403</v>
      </c>
      <c r="G1275" s="428" t="s">
        <v>404</v>
      </c>
      <c r="H1275" s="428">
        <v>149317</v>
      </c>
      <c r="I1275" s="428">
        <v>49317</v>
      </c>
      <c r="J1275" s="428" t="s">
        <v>684</v>
      </c>
      <c r="K1275" s="428" t="s">
        <v>685</v>
      </c>
      <c r="L1275" s="431">
        <v>299.0010666666667</v>
      </c>
      <c r="M1275" s="431">
        <v>15</v>
      </c>
      <c r="N1275" s="432">
        <v>4485.0160000000005</v>
      </c>
    </row>
    <row r="1276" spans="1:14" ht="14.45" customHeight="1" x14ac:dyDescent="0.2">
      <c r="A1276" s="426" t="s">
        <v>1792</v>
      </c>
      <c r="B1276" s="427" t="s">
        <v>1793</v>
      </c>
      <c r="C1276" s="428" t="s">
        <v>1794</v>
      </c>
      <c r="D1276" s="429" t="s">
        <v>1795</v>
      </c>
      <c r="E1276" s="430">
        <v>50113001</v>
      </c>
      <c r="F1276" s="429" t="s">
        <v>403</v>
      </c>
      <c r="G1276" s="428" t="s">
        <v>404</v>
      </c>
      <c r="H1276" s="428">
        <v>100409</v>
      </c>
      <c r="I1276" s="428">
        <v>409</v>
      </c>
      <c r="J1276" s="428" t="s">
        <v>686</v>
      </c>
      <c r="K1276" s="428" t="s">
        <v>687</v>
      </c>
      <c r="L1276" s="431">
        <v>80.524999741149912</v>
      </c>
      <c r="M1276" s="431">
        <v>140</v>
      </c>
      <c r="N1276" s="432">
        <v>11273.499963760987</v>
      </c>
    </row>
    <row r="1277" spans="1:14" ht="14.45" customHeight="1" x14ac:dyDescent="0.2">
      <c r="A1277" s="426" t="s">
        <v>1792</v>
      </c>
      <c r="B1277" s="427" t="s">
        <v>1793</v>
      </c>
      <c r="C1277" s="428" t="s">
        <v>1794</v>
      </c>
      <c r="D1277" s="429" t="s">
        <v>1795</v>
      </c>
      <c r="E1277" s="430">
        <v>50113001</v>
      </c>
      <c r="F1277" s="429" t="s">
        <v>403</v>
      </c>
      <c r="G1277" s="428" t="s">
        <v>404</v>
      </c>
      <c r="H1277" s="428">
        <v>137275</v>
      </c>
      <c r="I1277" s="428">
        <v>137275</v>
      </c>
      <c r="J1277" s="428" t="s">
        <v>688</v>
      </c>
      <c r="K1277" s="428" t="s">
        <v>689</v>
      </c>
      <c r="L1277" s="431">
        <v>1054.6500223664618</v>
      </c>
      <c r="M1277" s="431">
        <v>5</v>
      </c>
      <c r="N1277" s="432">
        <v>5273.2501118323089</v>
      </c>
    </row>
    <row r="1278" spans="1:14" ht="14.45" customHeight="1" x14ac:dyDescent="0.2">
      <c r="A1278" s="426" t="s">
        <v>1792</v>
      </c>
      <c r="B1278" s="427" t="s">
        <v>1793</v>
      </c>
      <c r="C1278" s="428" t="s">
        <v>1794</v>
      </c>
      <c r="D1278" s="429" t="s">
        <v>1795</v>
      </c>
      <c r="E1278" s="430">
        <v>50113001</v>
      </c>
      <c r="F1278" s="429" t="s">
        <v>403</v>
      </c>
      <c r="G1278" s="428" t="s">
        <v>404</v>
      </c>
      <c r="H1278" s="428">
        <v>223815</v>
      </c>
      <c r="I1278" s="428">
        <v>223815</v>
      </c>
      <c r="J1278" s="428" t="s">
        <v>1453</v>
      </c>
      <c r="K1278" s="428" t="s">
        <v>1454</v>
      </c>
      <c r="L1278" s="431">
        <v>6230.3994117647053</v>
      </c>
      <c r="M1278" s="431">
        <v>17</v>
      </c>
      <c r="N1278" s="432">
        <v>105916.79</v>
      </c>
    </row>
    <row r="1279" spans="1:14" ht="14.45" customHeight="1" x14ac:dyDescent="0.2">
      <c r="A1279" s="426" t="s">
        <v>1792</v>
      </c>
      <c r="B1279" s="427" t="s">
        <v>1793</v>
      </c>
      <c r="C1279" s="428" t="s">
        <v>1794</v>
      </c>
      <c r="D1279" s="429" t="s">
        <v>1795</v>
      </c>
      <c r="E1279" s="430">
        <v>50113001</v>
      </c>
      <c r="F1279" s="429" t="s">
        <v>403</v>
      </c>
      <c r="G1279" s="428" t="s">
        <v>404</v>
      </c>
      <c r="H1279" s="428">
        <v>164888</v>
      </c>
      <c r="I1279" s="428">
        <v>164888</v>
      </c>
      <c r="J1279" s="428" t="s">
        <v>1826</v>
      </c>
      <c r="K1279" s="428" t="s">
        <v>1827</v>
      </c>
      <c r="L1279" s="431">
        <v>239.5</v>
      </c>
      <c r="M1279" s="431">
        <v>1</v>
      </c>
      <c r="N1279" s="432">
        <v>239.5</v>
      </c>
    </row>
    <row r="1280" spans="1:14" ht="14.45" customHeight="1" x14ac:dyDescent="0.2">
      <c r="A1280" s="426" t="s">
        <v>1792</v>
      </c>
      <c r="B1280" s="427" t="s">
        <v>1793</v>
      </c>
      <c r="C1280" s="428" t="s">
        <v>1794</v>
      </c>
      <c r="D1280" s="429" t="s">
        <v>1795</v>
      </c>
      <c r="E1280" s="430">
        <v>50113001</v>
      </c>
      <c r="F1280" s="429" t="s">
        <v>403</v>
      </c>
      <c r="G1280" s="428" t="s">
        <v>404</v>
      </c>
      <c r="H1280" s="428">
        <v>187814</v>
      </c>
      <c r="I1280" s="428">
        <v>87814</v>
      </c>
      <c r="J1280" s="428" t="s">
        <v>1712</v>
      </c>
      <c r="K1280" s="428" t="s">
        <v>1713</v>
      </c>
      <c r="L1280" s="431">
        <v>472.53</v>
      </c>
      <c r="M1280" s="431">
        <v>2</v>
      </c>
      <c r="N1280" s="432">
        <v>945.06</v>
      </c>
    </row>
    <row r="1281" spans="1:14" ht="14.45" customHeight="1" x14ac:dyDescent="0.2">
      <c r="A1281" s="426" t="s">
        <v>1792</v>
      </c>
      <c r="B1281" s="427" t="s">
        <v>1793</v>
      </c>
      <c r="C1281" s="428" t="s">
        <v>1794</v>
      </c>
      <c r="D1281" s="429" t="s">
        <v>1795</v>
      </c>
      <c r="E1281" s="430">
        <v>50113001</v>
      </c>
      <c r="F1281" s="429" t="s">
        <v>403</v>
      </c>
      <c r="G1281" s="428" t="s">
        <v>404</v>
      </c>
      <c r="H1281" s="428">
        <v>195484</v>
      </c>
      <c r="I1281" s="428">
        <v>195484</v>
      </c>
      <c r="J1281" s="428" t="s">
        <v>1828</v>
      </c>
      <c r="K1281" s="428" t="s">
        <v>498</v>
      </c>
      <c r="L1281" s="431">
        <v>118.59000000000003</v>
      </c>
      <c r="M1281" s="431">
        <v>1</v>
      </c>
      <c r="N1281" s="432">
        <v>118.59000000000003</v>
      </c>
    </row>
    <row r="1282" spans="1:14" ht="14.45" customHeight="1" x14ac:dyDescent="0.2">
      <c r="A1282" s="426" t="s">
        <v>1792</v>
      </c>
      <c r="B1282" s="427" t="s">
        <v>1793</v>
      </c>
      <c r="C1282" s="428" t="s">
        <v>1794</v>
      </c>
      <c r="D1282" s="429" t="s">
        <v>1795</v>
      </c>
      <c r="E1282" s="430">
        <v>50113001</v>
      </c>
      <c r="F1282" s="429" t="s">
        <v>403</v>
      </c>
      <c r="G1282" s="428" t="s">
        <v>404</v>
      </c>
      <c r="H1282" s="428">
        <v>102132</v>
      </c>
      <c r="I1282" s="428">
        <v>2132</v>
      </c>
      <c r="J1282" s="428" t="s">
        <v>690</v>
      </c>
      <c r="K1282" s="428" t="s">
        <v>691</v>
      </c>
      <c r="L1282" s="431">
        <v>163.52666666666667</v>
      </c>
      <c r="M1282" s="431">
        <v>3</v>
      </c>
      <c r="N1282" s="432">
        <v>490.58</v>
      </c>
    </row>
    <row r="1283" spans="1:14" ht="14.45" customHeight="1" x14ac:dyDescent="0.2">
      <c r="A1283" s="426" t="s">
        <v>1792</v>
      </c>
      <c r="B1283" s="427" t="s">
        <v>1793</v>
      </c>
      <c r="C1283" s="428" t="s">
        <v>1794</v>
      </c>
      <c r="D1283" s="429" t="s">
        <v>1795</v>
      </c>
      <c r="E1283" s="430">
        <v>50113001</v>
      </c>
      <c r="F1283" s="429" t="s">
        <v>403</v>
      </c>
      <c r="G1283" s="428" t="s">
        <v>404</v>
      </c>
      <c r="H1283" s="428">
        <v>232631</v>
      </c>
      <c r="I1283" s="428">
        <v>232631</v>
      </c>
      <c r="J1283" s="428" t="s">
        <v>1829</v>
      </c>
      <c r="K1283" s="428" t="s">
        <v>1830</v>
      </c>
      <c r="L1283" s="431">
        <v>336.78519999999992</v>
      </c>
      <c r="M1283" s="431">
        <v>25</v>
      </c>
      <c r="N1283" s="432">
        <v>8419.6299999999974</v>
      </c>
    </row>
    <row r="1284" spans="1:14" ht="14.45" customHeight="1" x14ac:dyDescent="0.2">
      <c r="A1284" s="426" t="s">
        <v>1792</v>
      </c>
      <c r="B1284" s="427" t="s">
        <v>1793</v>
      </c>
      <c r="C1284" s="428" t="s">
        <v>1794</v>
      </c>
      <c r="D1284" s="429" t="s">
        <v>1795</v>
      </c>
      <c r="E1284" s="430">
        <v>50113001</v>
      </c>
      <c r="F1284" s="429" t="s">
        <v>403</v>
      </c>
      <c r="G1284" s="428" t="s">
        <v>404</v>
      </c>
      <c r="H1284" s="428">
        <v>843217</v>
      </c>
      <c r="I1284" s="428">
        <v>9999999</v>
      </c>
      <c r="J1284" s="428" t="s">
        <v>1455</v>
      </c>
      <c r="K1284" s="428" t="s">
        <v>1456</v>
      </c>
      <c r="L1284" s="431">
        <v>214.41190476190471</v>
      </c>
      <c r="M1284" s="431">
        <v>21</v>
      </c>
      <c r="N1284" s="432">
        <v>4502.6499999999987</v>
      </c>
    </row>
    <row r="1285" spans="1:14" ht="14.45" customHeight="1" x14ac:dyDescent="0.2">
      <c r="A1285" s="426" t="s">
        <v>1792</v>
      </c>
      <c r="B1285" s="427" t="s">
        <v>1793</v>
      </c>
      <c r="C1285" s="428" t="s">
        <v>1794</v>
      </c>
      <c r="D1285" s="429" t="s">
        <v>1795</v>
      </c>
      <c r="E1285" s="430">
        <v>50113001</v>
      </c>
      <c r="F1285" s="429" t="s">
        <v>403</v>
      </c>
      <c r="G1285" s="428" t="s">
        <v>404</v>
      </c>
      <c r="H1285" s="428">
        <v>229130</v>
      </c>
      <c r="I1285" s="428">
        <v>229130</v>
      </c>
      <c r="J1285" s="428" t="s">
        <v>1831</v>
      </c>
      <c r="K1285" s="428" t="s">
        <v>1832</v>
      </c>
      <c r="L1285" s="431">
        <v>37.099999999999994</v>
      </c>
      <c r="M1285" s="431">
        <v>2</v>
      </c>
      <c r="N1285" s="432">
        <v>74.199999999999989</v>
      </c>
    </row>
    <row r="1286" spans="1:14" ht="14.45" customHeight="1" x14ac:dyDescent="0.2">
      <c r="A1286" s="426" t="s">
        <v>1792</v>
      </c>
      <c r="B1286" s="427" t="s">
        <v>1793</v>
      </c>
      <c r="C1286" s="428" t="s">
        <v>1794</v>
      </c>
      <c r="D1286" s="429" t="s">
        <v>1795</v>
      </c>
      <c r="E1286" s="430">
        <v>50113001</v>
      </c>
      <c r="F1286" s="429" t="s">
        <v>403</v>
      </c>
      <c r="G1286" s="428" t="s">
        <v>404</v>
      </c>
      <c r="H1286" s="428">
        <v>230052</v>
      </c>
      <c r="I1286" s="428">
        <v>230052</v>
      </c>
      <c r="J1286" s="428" t="s">
        <v>1833</v>
      </c>
      <c r="K1286" s="428" t="s">
        <v>1834</v>
      </c>
      <c r="L1286" s="431">
        <v>89.16</v>
      </c>
      <c r="M1286" s="431">
        <v>2</v>
      </c>
      <c r="N1286" s="432">
        <v>178.32</v>
      </c>
    </row>
    <row r="1287" spans="1:14" ht="14.45" customHeight="1" x14ac:dyDescent="0.2">
      <c r="A1287" s="426" t="s">
        <v>1792</v>
      </c>
      <c r="B1287" s="427" t="s">
        <v>1793</v>
      </c>
      <c r="C1287" s="428" t="s">
        <v>1794</v>
      </c>
      <c r="D1287" s="429" t="s">
        <v>1795</v>
      </c>
      <c r="E1287" s="430">
        <v>50113001</v>
      </c>
      <c r="F1287" s="429" t="s">
        <v>403</v>
      </c>
      <c r="G1287" s="428" t="s">
        <v>404</v>
      </c>
      <c r="H1287" s="428">
        <v>150660</v>
      </c>
      <c r="I1287" s="428">
        <v>150660</v>
      </c>
      <c r="J1287" s="428" t="s">
        <v>1457</v>
      </c>
      <c r="K1287" s="428" t="s">
        <v>1458</v>
      </c>
      <c r="L1287" s="431">
        <v>885.81090909090915</v>
      </c>
      <c r="M1287" s="431">
        <v>11</v>
      </c>
      <c r="N1287" s="432">
        <v>9743.92</v>
      </c>
    </row>
    <row r="1288" spans="1:14" ht="14.45" customHeight="1" x14ac:dyDescent="0.2">
      <c r="A1288" s="426" t="s">
        <v>1792</v>
      </c>
      <c r="B1288" s="427" t="s">
        <v>1793</v>
      </c>
      <c r="C1288" s="428" t="s">
        <v>1794</v>
      </c>
      <c r="D1288" s="429" t="s">
        <v>1795</v>
      </c>
      <c r="E1288" s="430">
        <v>50113001</v>
      </c>
      <c r="F1288" s="429" t="s">
        <v>403</v>
      </c>
      <c r="G1288" s="428" t="s">
        <v>404</v>
      </c>
      <c r="H1288" s="428">
        <v>848477</v>
      </c>
      <c r="I1288" s="428">
        <v>124346</v>
      </c>
      <c r="J1288" s="428" t="s">
        <v>697</v>
      </c>
      <c r="K1288" s="428" t="s">
        <v>698</v>
      </c>
      <c r="L1288" s="431">
        <v>131.12</v>
      </c>
      <c r="M1288" s="431">
        <v>1</v>
      </c>
      <c r="N1288" s="432">
        <v>131.12</v>
      </c>
    </row>
    <row r="1289" spans="1:14" ht="14.45" customHeight="1" x14ac:dyDescent="0.2">
      <c r="A1289" s="426" t="s">
        <v>1792</v>
      </c>
      <c r="B1289" s="427" t="s">
        <v>1793</v>
      </c>
      <c r="C1289" s="428" t="s">
        <v>1794</v>
      </c>
      <c r="D1289" s="429" t="s">
        <v>1795</v>
      </c>
      <c r="E1289" s="430">
        <v>50113001</v>
      </c>
      <c r="F1289" s="429" t="s">
        <v>403</v>
      </c>
      <c r="G1289" s="428" t="s">
        <v>450</v>
      </c>
      <c r="H1289" s="428">
        <v>230409</v>
      </c>
      <c r="I1289" s="428">
        <v>230409</v>
      </c>
      <c r="J1289" s="428" t="s">
        <v>704</v>
      </c>
      <c r="K1289" s="428" t="s">
        <v>705</v>
      </c>
      <c r="L1289" s="431">
        <v>19.73</v>
      </c>
      <c r="M1289" s="431">
        <v>1</v>
      </c>
      <c r="N1289" s="432">
        <v>19.73</v>
      </c>
    </row>
    <row r="1290" spans="1:14" ht="14.45" customHeight="1" x14ac:dyDescent="0.2">
      <c r="A1290" s="426" t="s">
        <v>1792</v>
      </c>
      <c r="B1290" s="427" t="s">
        <v>1793</v>
      </c>
      <c r="C1290" s="428" t="s">
        <v>1794</v>
      </c>
      <c r="D1290" s="429" t="s">
        <v>1795</v>
      </c>
      <c r="E1290" s="430">
        <v>50113001</v>
      </c>
      <c r="F1290" s="429" t="s">
        <v>403</v>
      </c>
      <c r="G1290" s="428" t="s">
        <v>450</v>
      </c>
      <c r="H1290" s="428">
        <v>230415</v>
      </c>
      <c r="I1290" s="428">
        <v>230415</v>
      </c>
      <c r="J1290" s="428" t="s">
        <v>706</v>
      </c>
      <c r="K1290" s="428" t="s">
        <v>707</v>
      </c>
      <c r="L1290" s="431">
        <v>27.062000000000001</v>
      </c>
      <c r="M1290" s="431">
        <v>5</v>
      </c>
      <c r="N1290" s="432">
        <v>135.31</v>
      </c>
    </row>
    <row r="1291" spans="1:14" ht="14.45" customHeight="1" x14ac:dyDescent="0.2">
      <c r="A1291" s="426" t="s">
        <v>1792</v>
      </c>
      <c r="B1291" s="427" t="s">
        <v>1793</v>
      </c>
      <c r="C1291" s="428" t="s">
        <v>1794</v>
      </c>
      <c r="D1291" s="429" t="s">
        <v>1795</v>
      </c>
      <c r="E1291" s="430">
        <v>50113001</v>
      </c>
      <c r="F1291" s="429" t="s">
        <v>403</v>
      </c>
      <c r="G1291" s="428" t="s">
        <v>404</v>
      </c>
      <c r="H1291" s="428">
        <v>216104</v>
      </c>
      <c r="I1291" s="428">
        <v>216104</v>
      </c>
      <c r="J1291" s="428" t="s">
        <v>708</v>
      </c>
      <c r="K1291" s="428" t="s">
        <v>709</v>
      </c>
      <c r="L1291" s="431">
        <v>211.62500000000003</v>
      </c>
      <c r="M1291" s="431">
        <v>2</v>
      </c>
      <c r="N1291" s="432">
        <v>423.25000000000006</v>
      </c>
    </row>
    <row r="1292" spans="1:14" ht="14.45" customHeight="1" x14ac:dyDescent="0.2">
      <c r="A1292" s="426" t="s">
        <v>1792</v>
      </c>
      <c r="B1292" s="427" t="s">
        <v>1793</v>
      </c>
      <c r="C1292" s="428" t="s">
        <v>1794</v>
      </c>
      <c r="D1292" s="429" t="s">
        <v>1795</v>
      </c>
      <c r="E1292" s="430">
        <v>50113001</v>
      </c>
      <c r="F1292" s="429" t="s">
        <v>403</v>
      </c>
      <c r="G1292" s="428" t="s">
        <v>235</v>
      </c>
      <c r="H1292" s="428">
        <v>216114</v>
      </c>
      <c r="I1292" s="428">
        <v>216114</v>
      </c>
      <c r="J1292" s="428" t="s">
        <v>1835</v>
      </c>
      <c r="K1292" s="428" t="s">
        <v>1836</v>
      </c>
      <c r="L1292" s="431">
        <v>286.32999999999993</v>
      </c>
      <c r="M1292" s="431">
        <v>1</v>
      </c>
      <c r="N1292" s="432">
        <v>286.32999999999993</v>
      </c>
    </row>
    <row r="1293" spans="1:14" ht="14.45" customHeight="1" x14ac:dyDescent="0.2">
      <c r="A1293" s="426" t="s">
        <v>1792</v>
      </c>
      <c r="B1293" s="427" t="s">
        <v>1793</v>
      </c>
      <c r="C1293" s="428" t="s">
        <v>1794</v>
      </c>
      <c r="D1293" s="429" t="s">
        <v>1795</v>
      </c>
      <c r="E1293" s="430">
        <v>50113001</v>
      </c>
      <c r="F1293" s="429" t="s">
        <v>403</v>
      </c>
      <c r="G1293" s="428" t="s">
        <v>404</v>
      </c>
      <c r="H1293" s="428">
        <v>207939</v>
      </c>
      <c r="I1293" s="428">
        <v>207939</v>
      </c>
      <c r="J1293" s="428" t="s">
        <v>710</v>
      </c>
      <c r="K1293" s="428" t="s">
        <v>711</v>
      </c>
      <c r="L1293" s="431">
        <v>60.840000000000011</v>
      </c>
      <c r="M1293" s="431">
        <v>1</v>
      </c>
      <c r="N1293" s="432">
        <v>60.840000000000011</v>
      </c>
    </row>
    <row r="1294" spans="1:14" ht="14.45" customHeight="1" x14ac:dyDescent="0.2">
      <c r="A1294" s="426" t="s">
        <v>1792</v>
      </c>
      <c r="B1294" s="427" t="s">
        <v>1793</v>
      </c>
      <c r="C1294" s="428" t="s">
        <v>1794</v>
      </c>
      <c r="D1294" s="429" t="s">
        <v>1795</v>
      </c>
      <c r="E1294" s="430">
        <v>50113001</v>
      </c>
      <c r="F1294" s="429" t="s">
        <v>403</v>
      </c>
      <c r="G1294" s="428" t="s">
        <v>404</v>
      </c>
      <c r="H1294" s="428">
        <v>207940</v>
      </c>
      <c r="I1294" s="428">
        <v>207940</v>
      </c>
      <c r="J1294" s="428" t="s">
        <v>712</v>
      </c>
      <c r="K1294" s="428" t="s">
        <v>713</v>
      </c>
      <c r="L1294" s="431">
        <v>72.44</v>
      </c>
      <c r="M1294" s="431">
        <v>7</v>
      </c>
      <c r="N1294" s="432">
        <v>507.08</v>
      </c>
    </row>
    <row r="1295" spans="1:14" ht="14.45" customHeight="1" x14ac:dyDescent="0.2">
      <c r="A1295" s="426" t="s">
        <v>1792</v>
      </c>
      <c r="B1295" s="427" t="s">
        <v>1793</v>
      </c>
      <c r="C1295" s="428" t="s">
        <v>1794</v>
      </c>
      <c r="D1295" s="429" t="s">
        <v>1795</v>
      </c>
      <c r="E1295" s="430">
        <v>50113001</v>
      </c>
      <c r="F1295" s="429" t="s">
        <v>403</v>
      </c>
      <c r="G1295" s="428" t="s">
        <v>404</v>
      </c>
      <c r="H1295" s="428">
        <v>232163</v>
      </c>
      <c r="I1295" s="428">
        <v>232163</v>
      </c>
      <c r="J1295" s="428" t="s">
        <v>1837</v>
      </c>
      <c r="K1295" s="428" t="s">
        <v>1838</v>
      </c>
      <c r="L1295" s="431">
        <v>87.474999999999994</v>
      </c>
      <c r="M1295" s="431">
        <v>2</v>
      </c>
      <c r="N1295" s="432">
        <v>174.95</v>
      </c>
    </row>
    <row r="1296" spans="1:14" ht="14.45" customHeight="1" x14ac:dyDescent="0.2">
      <c r="A1296" s="426" t="s">
        <v>1792</v>
      </c>
      <c r="B1296" s="427" t="s">
        <v>1793</v>
      </c>
      <c r="C1296" s="428" t="s">
        <v>1794</v>
      </c>
      <c r="D1296" s="429" t="s">
        <v>1795</v>
      </c>
      <c r="E1296" s="430">
        <v>50113001</v>
      </c>
      <c r="F1296" s="429" t="s">
        <v>403</v>
      </c>
      <c r="G1296" s="428" t="s">
        <v>404</v>
      </c>
      <c r="H1296" s="428">
        <v>144980</v>
      </c>
      <c r="I1296" s="428">
        <v>44980</v>
      </c>
      <c r="J1296" s="428" t="s">
        <v>1839</v>
      </c>
      <c r="K1296" s="428" t="s">
        <v>1011</v>
      </c>
      <c r="L1296" s="431">
        <v>254.53</v>
      </c>
      <c r="M1296" s="431">
        <v>1</v>
      </c>
      <c r="N1296" s="432">
        <v>254.53</v>
      </c>
    </row>
    <row r="1297" spans="1:14" ht="14.45" customHeight="1" x14ac:dyDescent="0.2">
      <c r="A1297" s="426" t="s">
        <v>1792</v>
      </c>
      <c r="B1297" s="427" t="s">
        <v>1793</v>
      </c>
      <c r="C1297" s="428" t="s">
        <v>1794</v>
      </c>
      <c r="D1297" s="429" t="s">
        <v>1795</v>
      </c>
      <c r="E1297" s="430">
        <v>50113001</v>
      </c>
      <c r="F1297" s="429" t="s">
        <v>403</v>
      </c>
      <c r="G1297" s="428" t="s">
        <v>450</v>
      </c>
      <c r="H1297" s="428">
        <v>214435</v>
      </c>
      <c r="I1297" s="428">
        <v>214435</v>
      </c>
      <c r="J1297" s="428" t="s">
        <v>487</v>
      </c>
      <c r="K1297" s="428" t="s">
        <v>488</v>
      </c>
      <c r="L1297" s="431">
        <v>42.88</v>
      </c>
      <c r="M1297" s="431">
        <v>1</v>
      </c>
      <c r="N1297" s="432">
        <v>42.88</v>
      </c>
    </row>
    <row r="1298" spans="1:14" ht="14.45" customHeight="1" x14ac:dyDescent="0.2">
      <c r="A1298" s="426" t="s">
        <v>1792</v>
      </c>
      <c r="B1298" s="427" t="s">
        <v>1793</v>
      </c>
      <c r="C1298" s="428" t="s">
        <v>1794</v>
      </c>
      <c r="D1298" s="429" t="s">
        <v>1795</v>
      </c>
      <c r="E1298" s="430">
        <v>50113001</v>
      </c>
      <c r="F1298" s="429" t="s">
        <v>403</v>
      </c>
      <c r="G1298" s="428" t="s">
        <v>450</v>
      </c>
      <c r="H1298" s="428">
        <v>214433</v>
      </c>
      <c r="I1298" s="428">
        <v>214433</v>
      </c>
      <c r="J1298" s="428" t="s">
        <v>487</v>
      </c>
      <c r="K1298" s="428" t="s">
        <v>1840</v>
      </c>
      <c r="L1298" s="431">
        <v>12.32</v>
      </c>
      <c r="M1298" s="431">
        <v>8</v>
      </c>
      <c r="N1298" s="432">
        <v>98.56</v>
      </c>
    </row>
    <row r="1299" spans="1:14" ht="14.45" customHeight="1" x14ac:dyDescent="0.2">
      <c r="A1299" s="426" t="s">
        <v>1792</v>
      </c>
      <c r="B1299" s="427" t="s">
        <v>1793</v>
      </c>
      <c r="C1299" s="428" t="s">
        <v>1794</v>
      </c>
      <c r="D1299" s="429" t="s">
        <v>1795</v>
      </c>
      <c r="E1299" s="430">
        <v>50113001</v>
      </c>
      <c r="F1299" s="429" t="s">
        <v>403</v>
      </c>
      <c r="G1299" s="428" t="s">
        <v>404</v>
      </c>
      <c r="H1299" s="428">
        <v>214525</v>
      </c>
      <c r="I1299" s="428">
        <v>214525</v>
      </c>
      <c r="J1299" s="428" t="s">
        <v>719</v>
      </c>
      <c r="K1299" s="428" t="s">
        <v>720</v>
      </c>
      <c r="L1299" s="431">
        <v>26.43</v>
      </c>
      <c r="M1299" s="431">
        <v>1</v>
      </c>
      <c r="N1299" s="432">
        <v>26.43</v>
      </c>
    </row>
    <row r="1300" spans="1:14" ht="14.45" customHeight="1" x14ac:dyDescent="0.2">
      <c r="A1300" s="426" t="s">
        <v>1792</v>
      </c>
      <c r="B1300" s="427" t="s">
        <v>1793</v>
      </c>
      <c r="C1300" s="428" t="s">
        <v>1794</v>
      </c>
      <c r="D1300" s="429" t="s">
        <v>1795</v>
      </c>
      <c r="E1300" s="430">
        <v>50113001</v>
      </c>
      <c r="F1300" s="429" t="s">
        <v>403</v>
      </c>
      <c r="G1300" s="428" t="s">
        <v>450</v>
      </c>
      <c r="H1300" s="428">
        <v>214427</v>
      </c>
      <c r="I1300" s="428">
        <v>214427</v>
      </c>
      <c r="J1300" s="428" t="s">
        <v>721</v>
      </c>
      <c r="K1300" s="428" t="s">
        <v>722</v>
      </c>
      <c r="L1300" s="431">
        <v>16.572043796808856</v>
      </c>
      <c r="M1300" s="431">
        <v>3071</v>
      </c>
      <c r="N1300" s="432">
        <v>50892.746500000001</v>
      </c>
    </row>
    <row r="1301" spans="1:14" ht="14.45" customHeight="1" x14ac:dyDescent="0.2">
      <c r="A1301" s="426" t="s">
        <v>1792</v>
      </c>
      <c r="B1301" s="427" t="s">
        <v>1793</v>
      </c>
      <c r="C1301" s="428" t="s">
        <v>1794</v>
      </c>
      <c r="D1301" s="429" t="s">
        <v>1795</v>
      </c>
      <c r="E1301" s="430">
        <v>50113001</v>
      </c>
      <c r="F1301" s="429" t="s">
        <v>403</v>
      </c>
      <c r="G1301" s="428" t="s">
        <v>450</v>
      </c>
      <c r="H1301" s="428">
        <v>113768</v>
      </c>
      <c r="I1301" s="428">
        <v>13768</v>
      </c>
      <c r="J1301" s="428" t="s">
        <v>723</v>
      </c>
      <c r="K1301" s="428" t="s">
        <v>725</v>
      </c>
      <c r="L1301" s="431">
        <v>89.649999999999991</v>
      </c>
      <c r="M1301" s="431">
        <v>3</v>
      </c>
      <c r="N1301" s="432">
        <v>268.95</v>
      </c>
    </row>
    <row r="1302" spans="1:14" ht="14.45" customHeight="1" x14ac:dyDescent="0.2">
      <c r="A1302" s="426" t="s">
        <v>1792</v>
      </c>
      <c r="B1302" s="427" t="s">
        <v>1793</v>
      </c>
      <c r="C1302" s="428" t="s">
        <v>1794</v>
      </c>
      <c r="D1302" s="429" t="s">
        <v>1795</v>
      </c>
      <c r="E1302" s="430">
        <v>50113001</v>
      </c>
      <c r="F1302" s="429" t="s">
        <v>403</v>
      </c>
      <c r="G1302" s="428" t="s">
        <v>404</v>
      </c>
      <c r="H1302" s="428">
        <v>213261</v>
      </c>
      <c r="I1302" s="428">
        <v>213261</v>
      </c>
      <c r="J1302" s="428" t="s">
        <v>1841</v>
      </c>
      <c r="K1302" s="428" t="s">
        <v>1842</v>
      </c>
      <c r="L1302" s="431">
        <v>151.76999999999998</v>
      </c>
      <c r="M1302" s="431">
        <v>1</v>
      </c>
      <c r="N1302" s="432">
        <v>151.76999999999998</v>
      </c>
    </row>
    <row r="1303" spans="1:14" ht="14.45" customHeight="1" x14ac:dyDescent="0.2">
      <c r="A1303" s="426" t="s">
        <v>1792</v>
      </c>
      <c r="B1303" s="427" t="s">
        <v>1793</v>
      </c>
      <c r="C1303" s="428" t="s">
        <v>1794</v>
      </c>
      <c r="D1303" s="429" t="s">
        <v>1795</v>
      </c>
      <c r="E1303" s="430">
        <v>50113001</v>
      </c>
      <c r="F1303" s="429" t="s">
        <v>403</v>
      </c>
      <c r="G1303" s="428" t="s">
        <v>404</v>
      </c>
      <c r="H1303" s="428">
        <v>213255</v>
      </c>
      <c r="I1303" s="428">
        <v>213255</v>
      </c>
      <c r="J1303" s="428" t="s">
        <v>732</v>
      </c>
      <c r="K1303" s="428" t="s">
        <v>731</v>
      </c>
      <c r="L1303" s="431">
        <v>126.84</v>
      </c>
      <c r="M1303" s="431">
        <v>1</v>
      </c>
      <c r="N1303" s="432">
        <v>126.84</v>
      </c>
    </row>
    <row r="1304" spans="1:14" ht="14.45" customHeight="1" x14ac:dyDescent="0.2">
      <c r="A1304" s="426" t="s">
        <v>1792</v>
      </c>
      <c r="B1304" s="427" t="s">
        <v>1793</v>
      </c>
      <c r="C1304" s="428" t="s">
        <v>1794</v>
      </c>
      <c r="D1304" s="429" t="s">
        <v>1795</v>
      </c>
      <c r="E1304" s="430">
        <v>50113001</v>
      </c>
      <c r="F1304" s="429" t="s">
        <v>403</v>
      </c>
      <c r="G1304" s="428" t="s">
        <v>404</v>
      </c>
      <c r="H1304" s="428">
        <v>216471</v>
      </c>
      <c r="I1304" s="428">
        <v>216471</v>
      </c>
      <c r="J1304" s="428" t="s">
        <v>1843</v>
      </c>
      <c r="K1304" s="428" t="s">
        <v>1844</v>
      </c>
      <c r="L1304" s="431">
        <v>130.41</v>
      </c>
      <c r="M1304" s="431">
        <v>1</v>
      </c>
      <c r="N1304" s="432">
        <v>130.41</v>
      </c>
    </row>
    <row r="1305" spans="1:14" ht="14.45" customHeight="1" x14ac:dyDescent="0.2">
      <c r="A1305" s="426" t="s">
        <v>1792</v>
      </c>
      <c r="B1305" s="427" t="s">
        <v>1793</v>
      </c>
      <c r="C1305" s="428" t="s">
        <v>1794</v>
      </c>
      <c r="D1305" s="429" t="s">
        <v>1795</v>
      </c>
      <c r="E1305" s="430">
        <v>50113001</v>
      </c>
      <c r="F1305" s="429" t="s">
        <v>403</v>
      </c>
      <c r="G1305" s="428" t="s">
        <v>450</v>
      </c>
      <c r="H1305" s="428">
        <v>241308</v>
      </c>
      <c r="I1305" s="428">
        <v>241308</v>
      </c>
      <c r="J1305" s="428" t="s">
        <v>1845</v>
      </c>
      <c r="K1305" s="428" t="s">
        <v>1846</v>
      </c>
      <c r="L1305" s="431">
        <v>546.74457142857148</v>
      </c>
      <c r="M1305" s="431">
        <v>70</v>
      </c>
      <c r="N1305" s="432">
        <v>38272.120000000003</v>
      </c>
    </row>
    <row r="1306" spans="1:14" ht="14.45" customHeight="1" x14ac:dyDescent="0.2">
      <c r="A1306" s="426" t="s">
        <v>1792</v>
      </c>
      <c r="B1306" s="427" t="s">
        <v>1793</v>
      </c>
      <c r="C1306" s="428" t="s">
        <v>1794</v>
      </c>
      <c r="D1306" s="429" t="s">
        <v>1795</v>
      </c>
      <c r="E1306" s="430">
        <v>50113001</v>
      </c>
      <c r="F1306" s="429" t="s">
        <v>403</v>
      </c>
      <c r="G1306" s="428" t="s">
        <v>404</v>
      </c>
      <c r="H1306" s="428">
        <v>845813</v>
      </c>
      <c r="I1306" s="428">
        <v>9999999</v>
      </c>
      <c r="J1306" s="428" t="s">
        <v>733</v>
      </c>
      <c r="K1306" s="428" t="s">
        <v>235</v>
      </c>
      <c r="L1306" s="431">
        <v>194.29999999999998</v>
      </c>
      <c r="M1306" s="431">
        <v>2</v>
      </c>
      <c r="N1306" s="432">
        <v>388.59999999999997</v>
      </c>
    </row>
    <row r="1307" spans="1:14" ht="14.45" customHeight="1" x14ac:dyDescent="0.2">
      <c r="A1307" s="426" t="s">
        <v>1792</v>
      </c>
      <c r="B1307" s="427" t="s">
        <v>1793</v>
      </c>
      <c r="C1307" s="428" t="s">
        <v>1794</v>
      </c>
      <c r="D1307" s="429" t="s">
        <v>1795</v>
      </c>
      <c r="E1307" s="430">
        <v>50113001</v>
      </c>
      <c r="F1307" s="429" t="s">
        <v>403</v>
      </c>
      <c r="G1307" s="428" t="s">
        <v>404</v>
      </c>
      <c r="H1307" s="428">
        <v>193105</v>
      </c>
      <c r="I1307" s="428">
        <v>93105</v>
      </c>
      <c r="J1307" s="428" t="s">
        <v>734</v>
      </c>
      <c r="K1307" s="428" t="s">
        <v>736</v>
      </c>
      <c r="L1307" s="431">
        <v>205.59905027932959</v>
      </c>
      <c r="M1307" s="431">
        <v>179</v>
      </c>
      <c r="N1307" s="432">
        <v>36802.229999999996</v>
      </c>
    </row>
    <row r="1308" spans="1:14" ht="14.45" customHeight="1" x14ac:dyDescent="0.2">
      <c r="A1308" s="426" t="s">
        <v>1792</v>
      </c>
      <c r="B1308" s="427" t="s">
        <v>1793</v>
      </c>
      <c r="C1308" s="428" t="s">
        <v>1794</v>
      </c>
      <c r="D1308" s="429" t="s">
        <v>1795</v>
      </c>
      <c r="E1308" s="430">
        <v>50113001</v>
      </c>
      <c r="F1308" s="429" t="s">
        <v>403</v>
      </c>
      <c r="G1308" s="428" t="s">
        <v>450</v>
      </c>
      <c r="H1308" s="428">
        <v>144997</v>
      </c>
      <c r="I1308" s="428">
        <v>44997</v>
      </c>
      <c r="J1308" s="428" t="s">
        <v>1463</v>
      </c>
      <c r="K1308" s="428" t="s">
        <v>1464</v>
      </c>
      <c r="L1308" s="431">
        <v>238.13999999999993</v>
      </c>
      <c r="M1308" s="431">
        <v>1</v>
      </c>
      <c r="N1308" s="432">
        <v>238.13999999999993</v>
      </c>
    </row>
    <row r="1309" spans="1:14" ht="14.45" customHeight="1" x14ac:dyDescent="0.2">
      <c r="A1309" s="426" t="s">
        <v>1792</v>
      </c>
      <c r="B1309" s="427" t="s">
        <v>1793</v>
      </c>
      <c r="C1309" s="428" t="s">
        <v>1794</v>
      </c>
      <c r="D1309" s="429" t="s">
        <v>1795</v>
      </c>
      <c r="E1309" s="430">
        <v>50113001</v>
      </c>
      <c r="F1309" s="429" t="s">
        <v>403</v>
      </c>
      <c r="G1309" s="428" t="s">
        <v>450</v>
      </c>
      <c r="H1309" s="428">
        <v>237626</v>
      </c>
      <c r="I1309" s="428">
        <v>237626</v>
      </c>
      <c r="J1309" s="428" t="s">
        <v>1467</v>
      </c>
      <c r="K1309" s="428" t="s">
        <v>1468</v>
      </c>
      <c r="L1309" s="431">
        <v>237.7888709677419</v>
      </c>
      <c r="M1309" s="431">
        <v>62</v>
      </c>
      <c r="N1309" s="432">
        <v>14742.909999999998</v>
      </c>
    </row>
    <row r="1310" spans="1:14" ht="14.45" customHeight="1" x14ac:dyDescent="0.2">
      <c r="A1310" s="426" t="s">
        <v>1792</v>
      </c>
      <c r="B1310" s="427" t="s">
        <v>1793</v>
      </c>
      <c r="C1310" s="428" t="s">
        <v>1794</v>
      </c>
      <c r="D1310" s="429" t="s">
        <v>1795</v>
      </c>
      <c r="E1310" s="430">
        <v>50113001</v>
      </c>
      <c r="F1310" s="429" t="s">
        <v>403</v>
      </c>
      <c r="G1310" s="428" t="s">
        <v>404</v>
      </c>
      <c r="H1310" s="428">
        <v>201992</v>
      </c>
      <c r="I1310" s="428">
        <v>201992</v>
      </c>
      <c r="J1310" s="428" t="s">
        <v>739</v>
      </c>
      <c r="K1310" s="428" t="s">
        <v>741</v>
      </c>
      <c r="L1310" s="431">
        <v>552.80999999999983</v>
      </c>
      <c r="M1310" s="431">
        <v>3</v>
      </c>
      <c r="N1310" s="432">
        <v>1658.4299999999996</v>
      </c>
    </row>
    <row r="1311" spans="1:14" ht="14.45" customHeight="1" x14ac:dyDescent="0.2">
      <c r="A1311" s="426" t="s">
        <v>1792</v>
      </c>
      <c r="B1311" s="427" t="s">
        <v>1793</v>
      </c>
      <c r="C1311" s="428" t="s">
        <v>1794</v>
      </c>
      <c r="D1311" s="429" t="s">
        <v>1795</v>
      </c>
      <c r="E1311" s="430">
        <v>50113001</v>
      </c>
      <c r="F1311" s="429" t="s">
        <v>403</v>
      </c>
      <c r="G1311" s="428" t="s">
        <v>404</v>
      </c>
      <c r="H1311" s="428">
        <v>114075</v>
      </c>
      <c r="I1311" s="428">
        <v>14075</v>
      </c>
      <c r="J1311" s="428" t="s">
        <v>739</v>
      </c>
      <c r="K1311" s="428" t="s">
        <v>740</v>
      </c>
      <c r="L1311" s="431">
        <v>294.64000000000004</v>
      </c>
      <c r="M1311" s="431">
        <v>6</v>
      </c>
      <c r="N1311" s="432">
        <v>1767.8400000000001</v>
      </c>
    </row>
    <row r="1312" spans="1:14" ht="14.45" customHeight="1" x14ac:dyDescent="0.2">
      <c r="A1312" s="426" t="s">
        <v>1792</v>
      </c>
      <c r="B1312" s="427" t="s">
        <v>1793</v>
      </c>
      <c r="C1312" s="428" t="s">
        <v>1794</v>
      </c>
      <c r="D1312" s="429" t="s">
        <v>1795</v>
      </c>
      <c r="E1312" s="430">
        <v>50113001</v>
      </c>
      <c r="F1312" s="429" t="s">
        <v>403</v>
      </c>
      <c r="G1312" s="428" t="s">
        <v>404</v>
      </c>
      <c r="H1312" s="428">
        <v>184090</v>
      </c>
      <c r="I1312" s="428">
        <v>84090</v>
      </c>
      <c r="J1312" s="428" t="s">
        <v>743</v>
      </c>
      <c r="K1312" s="428" t="s">
        <v>744</v>
      </c>
      <c r="L1312" s="431">
        <v>59.942619181455015</v>
      </c>
      <c r="M1312" s="431">
        <v>84</v>
      </c>
      <c r="N1312" s="432">
        <v>5035.1800112422216</v>
      </c>
    </row>
    <row r="1313" spans="1:14" ht="14.45" customHeight="1" x14ac:dyDescent="0.2">
      <c r="A1313" s="426" t="s">
        <v>1792</v>
      </c>
      <c r="B1313" s="427" t="s">
        <v>1793</v>
      </c>
      <c r="C1313" s="428" t="s">
        <v>1794</v>
      </c>
      <c r="D1313" s="429" t="s">
        <v>1795</v>
      </c>
      <c r="E1313" s="430">
        <v>50113001</v>
      </c>
      <c r="F1313" s="429" t="s">
        <v>403</v>
      </c>
      <c r="G1313" s="428" t="s">
        <v>450</v>
      </c>
      <c r="H1313" s="428">
        <v>136755</v>
      </c>
      <c r="I1313" s="428">
        <v>136755</v>
      </c>
      <c r="J1313" s="428" t="s">
        <v>1469</v>
      </c>
      <c r="K1313" s="428" t="s">
        <v>1470</v>
      </c>
      <c r="L1313" s="431">
        <v>3885.4108000000001</v>
      </c>
      <c r="M1313" s="431">
        <v>25</v>
      </c>
      <c r="N1313" s="432">
        <v>97135.27</v>
      </c>
    </row>
    <row r="1314" spans="1:14" ht="14.45" customHeight="1" x14ac:dyDescent="0.2">
      <c r="A1314" s="426" t="s">
        <v>1792</v>
      </c>
      <c r="B1314" s="427" t="s">
        <v>1793</v>
      </c>
      <c r="C1314" s="428" t="s">
        <v>1794</v>
      </c>
      <c r="D1314" s="429" t="s">
        <v>1795</v>
      </c>
      <c r="E1314" s="430">
        <v>50113001</v>
      </c>
      <c r="F1314" s="429" t="s">
        <v>403</v>
      </c>
      <c r="G1314" s="428" t="s">
        <v>450</v>
      </c>
      <c r="H1314" s="428">
        <v>136754</v>
      </c>
      <c r="I1314" s="428">
        <v>136754</v>
      </c>
      <c r="J1314" s="428" t="s">
        <v>1469</v>
      </c>
      <c r="K1314" s="428" t="s">
        <v>1847</v>
      </c>
      <c r="L1314" s="431">
        <v>860.69</v>
      </c>
      <c r="M1314" s="431">
        <v>4</v>
      </c>
      <c r="N1314" s="432">
        <v>3442.76</v>
      </c>
    </row>
    <row r="1315" spans="1:14" ht="14.45" customHeight="1" x14ac:dyDescent="0.2">
      <c r="A1315" s="426" t="s">
        <v>1792</v>
      </c>
      <c r="B1315" s="427" t="s">
        <v>1793</v>
      </c>
      <c r="C1315" s="428" t="s">
        <v>1794</v>
      </c>
      <c r="D1315" s="429" t="s">
        <v>1795</v>
      </c>
      <c r="E1315" s="430">
        <v>50113001</v>
      </c>
      <c r="F1315" s="429" t="s">
        <v>403</v>
      </c>
      <c r="G1315" s="428" t="s">
        <v>404</v>
      </c>
      <c r="H1315" s="428">
        <v>230421</v>
      </c>
      <c r="I1315" s="428">
        <v>230421</v>
      </c>
      <c r="J1315" s="428" t="s">
        <v>750</v>
      </c>
      <c r="K1315" s="428" t="s">
        <v>751</v>
      </c>
      <c r="L1315" s="431">
        <v>76.97999999999999</v>
      </c>
      <c r="M1315" s="431">
        <v>1</v>
      </c>
      <c r="N1315" s="432">
        <v>76.97999999999999</v>
      </c>
    </row>
    <row r="1316" spans="1:14" ht="14.45" customHeight="1" x14ac:dyDescent="0.2">
      <c r="A1316" s="426" t="s">
        <v>1792</v>
      </c>
      <c r="B1316" s="427" t="s">
        <v>1793</v>
      </c>
      <c r="C1316" s="428" t="s">
        <v>1794</v>
      </c>
      <c r="D1316" s="429" t="s">
        <v>1795</v>
      </c>
      <c r="E1316" s="430">
        <v>50113001</v>
      </c>
      <c r="F1316" s="429" t="s">
        <v>403</v>
      </c>
      <c r="G1316" s="428" t="s">
        <v>404</v>
      </c>
      <c r="H1316" s="428">
        <v>230423</v>
      </c>
      <c r="I1316" s="428">
        <v>230423</v>
      </c>
      <c r="J1316" s="428" t="s">
        <v>750</v>
      </c>
      <c r="K1316" s="428" t="s">
        <v>752</v>
      </c>
      <c r="L1316" s="431">
        <v>39.736666666666665</v>
      </c>
      <c r="M1316" s="431">
        <v>3</v>
      </c>
      <c r="N1316" s="432">
        <v>119.21</v>
      </c>
    </row>
    <row r="1317" spans="1:14" ht="14.45" customHeight="1" x14ac:dyDescent="0.2">
      <c r="A1317" s="426" t="s">
        <v>1792</v>
      </c>
      <c r="B1317" s="427" t="s">
        <v>1793</v>
      </c>
      <c r="C1317" s="428" t="s">
        <v>1794</v>
      </c>
      <c r="D1317" s="429" t="s">
        <v>1795</v>
      </c>
      <c r="E1317" s="430">
        <v>50113001</v>
      </c>
      <c r="F1317" s="429" t="s">
        <v>403</v>
      </c>
      <c r="G1317" s="428" t="s">
        <v>404</v>
      </c>
      <c r="H1317" s="428">
        <v>175604</v>
      </c>
      <c r="I1317" s="428">
        <v>75604</v>
      </c>
      <c r="J1317" s="428" t="s">
        <v>1848</v>
      </c>
      <c r="K1317" s="428" t="s">
        <v>1849</v>
      </c>
      <c r="L1317" s="431">
        <v>110.93999999999997</v>
      </c>
      <c r="M1317" s="431">
        <v>1</v>
      </c>
      <c r="N1317" s="432">
        <v>110.93999999999997</v>
      </c>
    </row>
    <row r="1318" spans="1:14" ht="14.45" customHeight="1" x14ac:dyDescent="0.2">
      <c r="A1318" s="426" t="s">
        <v>1792</v>
      </c>
      <c r="B1318" s="427" t="s">
        <v>1793</v>
      </c>
      <c r="C1318" s="428" t="s">
        <v>1794</v>
      </c>
      <c r="D1318" s="429" t="s">
        <v>1795</v>
      </c>
      <c r="E1318" s="430">
        <v>50113001</v>
      </c>
      <c r="F1318" s="429" t="s">
        <v>403</v>
      </c>
      <c r="G1318" s="428" t="s">
        <v>404</v>
      </c>
      <c r="H1318" s="428">
        <v>846346</v>
      </c>
      <c r="I1318" s="428">
        <v>119672</v>
      </c>
      <c r="J1318" s="428" t="s">
        <v>757</v>
      </c>
      <c r="K1318" s="428" t="s">
        <v>758</v>
      </c>
      <c r="L1318" s="431">
        <v>120.98999999999997</v>
      </c>
      <c r="M1318" s="431">
        <v>1</v>
      </c>
      <c r="N1318" s="432">
        <v>120.98999999999997</v>
      </c>
    </row>
    <row r="1319" spans="1:14" ht="14.45" customHeight="1" x14ac:dyDescent="0.2">
      <c r="A1319" s="426" t="s">
        <v>1792</v>
      </c>
      <c r="B1319" s="427" t="s">
        <v>1793</v>
      </c>
      <c r="C1319" s="428" t="s">
        <v>1794</v>
      </c>
      <c r="D1319" s="429" t="s">
        <v>1795</v>
      </c>
      <c r="E1319" s="430">
        <v>50113001</v>
      </c>
      <c r="F1319" s="429" t="s">
        <v>403</v>
      </c>
      <c r="G1319" s="428" t="s">
        <v>404</v>
      </c>
      <c r="H1319" s="428">
        <v>117011</v>
      </c>
      <c r="I1319" s="428">
        <v>17011</v>
      </c>
      <c r="J1319" s="428" t="s">
        <v>759</v>
      </c>
      <c r="K1319" s="428" t="s">
        <v>760</v>
      </c>
      <c r="L1319" s="431">
        <v>144.11217391304342</v>
      </c>
      <c r="M1319" s="431">
        <v>460</v>
      </c>
      <c r="N1319" s="432">
        <v>66291.599999999977</v>
      </c>
    </row>
    <row r="1320" spans="1:14" ht="14.45" customHeight="1" x14ac:dyDescent="0.2">
      <c r="A1320" s="426" t="s">
        <v>1792</v>
      </c>
      <c r="B1320" s="427" t="s">
        <v>1793</v>
      </c>
      <c r="C1320" s="428" t="s">
        <v>1794</v>
      </c>
      <c r="D1320" s="429" t="s">
        <v>1795</v>
      </c>
      <c r="E1320" s="430">
        <v>50113001</v>
      </c>
      <c r="F1320" s="429" t="s">
        <v>403</v>
      </c>
      <c r="G1320" s="428" t="s">
        <v>404</v>
      </c>
      <c r="H1320" s="428">
        <v>183318</v>
      </c>
      <c r="I1320" s="428">
        <v>83318</v>
      </c>
      <c r="J1320" s="428" t="s">
        <v>761</v>
      </c>
      <c r="K1320" s="428" t="s">
        <v>762</v>
      </c>
      <c r="L1320" s="431">
        <v>31.77000000000001</v>
      </c>
      <c r="M1320" s="431">
        <v>2</v>
      </c>
      <c r="N1320" s="432">
        <v>63.54000000000002</v>
      </c>
    </row>
    <row r="1321" spans="1:14" ht="14.45" customHeight="1" x14ac:dyDescent="0.2">
      <c r="A1321" s="426" t="s">
        <v>1792</v>
      </c>
      <c r="B1321" s="427" t="s">
        <v>1793</v>
      </c>
      <c r="C1321" s="428" t="s">
        <v>1794</v>
      </c>
      <c r="D1321" s="429" t="s">
        <v>1795</v>
      </c>
      <c r="E1321" s="430">
        <v>50113001</v>
      </c>
      <c r="F1321" s="429" t="s">
        <v>403</v>
      </c>
      <c r="G1321" s="428" t="s">
        <v>404</v>
      </c>
      <c r="H1321" s="428">
        <v>103542</v>
      </c>
      <c r="I1321" s="428">
        <v>3542</v>
      </c>
      <c r="J1321" s="428" t="s">
        <v>763</v>
      </c>
      <c r="K1321" s="428" t="s">
        <v>764</v>
      </c>
      <c r="L1321" s="431">
        <v>35.29000019480177</v>
      </c>
      <c r="M1321" s="431">
        <v>2</v>
      </c>
      <c r="N1321" s="432">
        <v>70.580000389603541</v>
      </c>
    </row>
    <row r="1322" spans="1:14" ht="14.45" customHeight="1" x14ac:dyDescent="0.2">
      <c r="A1322" s="426" t="s">
        <v>1792</v>
      </c>
      <c r="B1322" s="427" t="s">
        <v>1793</v>
      </c>
      <c r="C1322" s="428" t="s">
        <v>1794</v>
      </c>
      <c r="D1322" s="429" t="s">
        <v>1795</v>
      </c>
      <c r="E1322" s="430">
        <v>50113001</v>
      </c>
      <c r="F1322" s="429" t="s">
        <v>403</v>
      </c>
      <c r="G1322" s="428" t="s">
        <v>404</v>
      </c>
      <c r="H1322" s="428">
        <v>232606</v>
      </c>
      <c r="I1322" s="428">
        <v>232606</v>
      </c>
      <c r="J1322" s="428" t="s">
        <v>765</v>
      </c>
      <c r="K1322" s="428" t="s">
        <v>766</v>
      </c>
      <c r="L1322" s="431">
        <v>139.43631578947367</v>
      </c>
      <c r="M1322" s="431">
        <v>19</v>
      </c>
      <c r="N1322" s="432">
        <v>2649.2899999999995</v>
      </c>
    </row>
    <row r="1323" spans="1:14" ht="14.45" customHeight="1" x14ac:dyDescent="0.2">
      <c r="A1323" s="426" t="s">
        <v>1792</v>
      </c>
      <c r="B1323" s="427" t="s">
        <v>1793</v>
      </c>
      <c r="C1323" s="428" t="s">
        <v>1794</v>
      </c>
      <c r="D1323" s="429" t="s">
        <v>1795</v>
      </c>
      <c r="E1323" s="430">
        <v>50113001</v>
      </c>
      <c r="F1323" s="429" t="s">
        <v>403</v>
      </c>
      <c r="G1323" s="428" t="s">
        <v>404</v>
      </c>
      <c r="H1323" s="428">
        <v>228730</v>
      </c>
      <c r="I1323" s="428">
        <v>228730</v>
      </c>
      <c r="J1323" s="428" t="s">
        <v>1850</v>
      </c>
      <c r="K1323" s="428" t="s">
        <v>1851</v>
      </c>
      <c r="L1323" s="431">
        <v>1078</v>
      </c>
      <c r="M1323" s="431">
        <v>4</v>
      </c>
      <c r="N1323" s="432">
        <v>4312</v>
      </c>
    </row>
    <row r="1324" spans="1:14" ht="14.45" customHeight="1" x14ac:dyDescent="0.2">
      <c r="A1324" s="426" t="s">
        <v>1792</v>
      </c>
      <c r="B1324" s="427" t="s">
        <v>1793</v>
      </c>
      <c r="C1324" s="428" t="s">
        <v>1794</v>
      </c>
      <c r="D1324" s="429" t="s">
        <v>1795</v>
      </c>
      <c r="E1324" s="430">
        <v>50113001</v>
      </c>
      <c r="F1324" s="429" t="s">
        <v>403</v>
      </c>
      <c r="G1324" s="428" t="s">
        <v>404</v>
      </c>
      <c r="H1324" s="428">
        <v>100113</v>
      </c>
      <c r="I1324" s="428">
        <v>113</v>
      </c>
      <c r="J1324" s="428" t="s">
        <v>1852</v>
      </c>
      <c r="K1324" s="428" t="s">
        <v>1853</v>
      </c>
      <c r="L1324" s="431">
        <v>45.873000000000005</v>
      </c>
      <c r="M1324" s="431">
        <v>20</v>
      </c>
      <c r="N1324" s="432">
        <v>917.46000000000015</v>
      </c>
    </row>
    <row r="1325" spans="1:14" ht="14.45" customHeight="1" x14ac:dyDescent="0.2">
      <c r="A1325" s="426" t="s">
        <v>1792</v>
      </c>
      <c r="B1325" s="427" t="s">
        <v>1793</v>
      </c>
      <c r="C1325" s="428" t="s">
        <v>1794</v>
      </c>
      <c r="D1325" s="429" t="s">
        <v>1795</v>
      </c>
      <c r="E1325" s="430">
        <v>50113001</v>
      </c>
      <c r="F1325" s="429" t="s">
        <v>403</v>
      </c>
      <c r="G1325" s="428" t="s">
        <v>404</v>
      </c>
      <c r="H1325" s="428">
        <v>11399</v>
      </c>
      <c r="I1325" s="428">
        <v>11399</v>
      </c>
      <c r="J1325" s="428" t="s">
        <v>1854</v>
      </c>
      <c r="K1325" s="428" t="s">
        <v>1855</v>
      </c>
      <c r="L1325" s="431">
        <v>10228.446153846153</v>
      </c>
      <c r="M1325" s="431">
        <v>13</v>
      </c>
      <c r="N1325" s="432">
        <v>132969.79999999999</v>
      </c>
    </row>
    <row r="1326" spans="1:14" ht="14.45" customHeight="1" x14ac:dyDescent="0.2">
      <c r="A1326" s="426" t="s">
        <v>1792</v>
      </c>
      <c r="B1326" s="427" t="s">
        <v>1793</v>
      </c>
      <c r="C1326" s="428" t="s">
        <v>1794</v>
      </c>
      <c r="D1326" s="429" t="s">
        <v>1795</v>
      </c>
      <c r="E1326" s="430">
        <v>50113001</v>
      </c>
      <c r="F1326" s="429" t="s">
        <v>403</v>
      </c>
      <c r="G1326" s="428" t="s">
        <v>404</v>
      </c>
      <c r="H1326" s="428">
        <v>241672</v>
      </c>
      <c r="I1326" s="428">
        <v>241672</v>
      </c>
      <c r="J1326" s="428" t="s">
        <v>767</v>
      </c>
      <c r="K1326" s="428" t="s">
        <v>768</v>
      </c>
      <c r="L1326" s="431">
        <v>104.38353968253969</v>
      </c>
      <c r="M1326" s="431">
        <v>630</v>
      </c>
      <c r="N1326" s="432">
        <v>65761.63</v>
      </c>
    </row>
    <row r="1327" spans="1:14" ht="14.45" customHeight="1" x14ac:dyDescent="0.2">
      <c r="A1327" s="426" t="s">
        <v>1792</v>
      </c>
      <c r="B1327" s="427" t="s">
        <v>1793</v>
      </c>
      <c r="C1327" s="428" t="s">
        <v>1794</v>
      </c>
      <c r="D1327" s="429" t="s">
        <v>1795</v>
      </c>
      <c r="E1327" s="430">
        <v>50113001</v>
      </c>
      <c r="F1327" s="429" t="s">
        <v>403</v>
      </c>
      <c r="G1327" s="428" t="s">
        <v>404</v>
      </c>
      <c r="H1327" s="428">
        <v>104071</v>
      </c>
      <c r="I1327" s="428">
        <v>4071</v>
      </c>
      <c r="J1327" s="428" t="s">
        <v>771</v>
      </c>
      <c r="K1327" s="428" t="s">
        <v>772</v>
      </c>
      <c r="L1327" s="431">
        <v>222.97799830703224</v>
      </c>
      <c r="M1327" s="431">
        <v>5</v>
      </c>
      <c r="N1327" s="432">
        <v>1114.8899915351612</v>
      </c>
    </row>
    <row r="1328" spans="1:14" ht="14.45" customHeight="1" x14ac:dyDescent="0.2">
      <c r="A1328" s="426" t="s">
        <v>1792</v>
      </c>
      <c r="B1328" s="427" t="s">
        <v>1793</v>
      </c>
      <c r="C1328" s="428" t="s">
        <v>1794</v>
      </c>
      <c r="D1328" s="429" t="s">
        <v>1795</v>
      </c>
      <c r="E1328" s="430">
        <v>50113001</v>
      </c>
      <c r="F1328" s="429" t="s">
        <v>403</v>
      </c>
      <c r="G1328" s="428" t="s">
        <v>404</v>
      </c>
      <c r="H1328" s="428">
        <v>102479</v>
      </c>
      <c r="I1328" s="428">
        <v>2479</v>
      </c>
      <c r="J1328" s="428" t="s">
        <v>771</v>
      </c>
      <c r="K1328" s="428" t="s">
        <v>773</v>
      </c>
      <c r="L1328" s="431">
        <v>65.489999999999981</v>
      </c>
      <c r="M1328" s="431">
        <v>1</v>
      </c>
      <c r="N1328" s="432">
        <v>65.489999999999981</v>
      </c>
    </row>
    <row r="1329" spans="1:14" ht="14.45" customHeight="1" x14ac:dyDescent="0.2">
      <c r="A1329" s="426" t="s">
        <v>1792</v>
      </c>
      <c r="B1329" s="427" t="s">
        <v>1793</v>
      </c>
      <c r="C1329" s="428" t="s">
        <v>1794</v>
      </c>
      <c r="D1329" s="429" t="s">
        <v>1795</v>
      </c>
      <c r="E1329" s="430">
        <v>50113001</v>
      </c>
      <c r="F1329" s="429" t="s">
        <v>403</v>
      </c>
      <c r="G1329" s="428" t="s">
        <v>404</v>
      </c>
      <c r="H1329" s="428">
        <v>175289</v>
      </c>
      <c r="I1329" s="428">
        <v>75289</v>
      </c>
      <c r="J1329" s="428" t="s">
        <v>1856</v>
      </c>
      <c r="K1329" s="428" t="s">
        <v>1857</v>
      </c>
      <c r="L1329" s="431">
        <v>130.31000000000003</v>
      </c>
      <c r="M1329" s="431">
        <v>1</v>
      </c>
      <c r="N1329" s="432">
        <v>130.31000000000003</v>
      </c>
    </row>
    <row r="1330" spans="1:14" ht="14.45" customHeight="1" x14ac:dyDescent="0.2">
      <c r="A1330" s="426" t="s">
        <v>1792</v>
      </c>
      <c r="B1330" s="427" t="s">
        <v>1793</v>
      </c>
      <c r="C1330" s="428" t="s">
        <v>1794</v>
      </c>
      <c r="D1330" s="429" t="s">
        <v>1795</v>
      </c>
      <c r="E1330" s="430">
        <v>50113001</v>
      </c>
      <c r="F1330" s="429" t="s">
        <v>403</v>
      </c>
      <c r="G1330" s="428" t="s">
        <v>404</v>
      </c>
      <c r="H1330" s="428">
        <v>191587</v>
      </c>
      <c r="I1330" s="428">
        <v>91587</v>
      </c>
      <c r="J1330" s="428" t="s">
        <v>1856</v>
      </c>
      <c r="K1330" s="428" t="s">
        <v>1858</v>
      </c>
      <c r="L1330" s="431">
        <v>78.88</v>
      </c>
      <c r="M1330" s="431">
        <v>1</v>
      </c>
      <c r="N1330" s="432">
        <v>78.88</v>
      </c>
    </row>
    <row r="1331" spans="1:14" ht="14.45" customHeight="1" x14ac:dyDescent="0.2">
      <c r="A1331" s="426" t="s">
        <v>1792</v>
      </c>
      <c r="B1331" s="427" t="s">
        <v>1793</v>
      </c>
      <c r="C1331" s="428" t="s">
        <v>1794</v>
      </c>
      <c r="D1331" s="429" t="s">
        <v>1795</v>
      </c>
      <c r="E1331" s="430">
        <v>50113001</v>
      </c>
      <c r="F1331" s="429" t="s">
        <v>403</v>
      </c>
      <c r="G1331" s="428" t="s">
        <v>235</v>
      </c>
      <c r="H1331" s="428">
        <v>226525</v>
      </c>
      <c r="I1331" s="428">
        <v>226525</v>
      </c>
      <c r="J1331" s="428" t="s">
        <v>779</v>
      </c>
      <c r="K1331" s="428" t="s">
        <v>780</v>
      </c>
      <c r="L1331" s="431">
        <v>132.715</v>
      </c>
      <c r="M1331" s="431">
        <v>8</v>
      </c>
      <c r="N1331" s="432">
        <v>1061.72</v>
      </c>
    </row>
    <row r="1332" spans="1:14" ht="14.45" customHeight="1" x14ac:dyDescent="0.2">
      <c r="A1332" s="426" t="s">
        <v>1792</v>
      </c>
      <c r="B1332" s="427" t="s">
        <v>1793</v>
      </c>
      <c r="C1332" s="428" t="s">
        <v>1794</v>
      </c>
      <c r="D1332" s="429" t="s">
        <v>1795</v>
      </c>
      <c r="E1332" s="430">
        <v>50113001</v>
      </c>
      <c r="F1332" s="429" t="s">
        <v>403</v>
      </c>
      <c r="G1332" s="428" t="s">
        <v>404</v>
      </c>
      <c r="H1332" s="428">
        <v>920200</v>
      </c>
      <c r="I1332" s="428">
        <v>15877</v>
      </c>
      <c r="J1332" s="428" t="s">
        <v>528</v>
      </c>
      <c r="K1332" s="428" t="s">
        <v>235</v>
      </c>
      <c r="L1332" s="431">
        <v>252.97799999999998</v>
      </c>
      <c r="M1332" s="431">
        <v>3</v>
      </c>
      <c r="N1332" s="432">
        <v>758.93399999999997</v>
      </c>
    </row>
    <row r="1333" spans="1:14" ht="14.45" customHeight="1" x14ac:dyDescent="0.2">
      <c r="A1333" s="426" t="s">
        <v>1792</v>
      </c>
      <c r="B1333" s="427" t="s">
        <v>1793</v>
      </c>
      <c r="C1333" s="428" t="s">
        <v>1794</v>
      </c>
      <c r="D1333" s="429" t="s">
        <v>1795</v>
      </c>
      <c r="E1333" s="430">
        <v>50113001</v>
      </c>
      <c r="F1333" s="429" t="s">
        <v>403</v>
      </c>
      <c r="G1333" s="428" t="s">
        <v>404</v>
      </c>
      <c r="H1333" s="428">
        <v>920235</v>
      </c>
      <c r="I1333" s="428">
        <v>15880</v>
      </c>
      <c r="J1333" s="428" t="s">
        <v>1859</v>
      </c>
      <c r="K1333" s="428" t="s">
        <v>235</v>
      </c>
      <c r="L1333" s="431">
        <v>163.57000000000002</v>
      </c>
      <c r="M1333" s="431">
        <v>2</v>
      </c>
      <c r="N1333" s="432">
        <v>327.14000000000004</v>
      </c>
    </row>
    <row r="1334" spans="1:14" ht="14.45" customHeight="1" x14ac:dyDescent="0.2">
      <c r="A1334" s="426" t="s">
        <v>1792</v>
      </c>
      <c r="B1334" s="427" t="s">
        <v>1793</v>
      </c>
      <c r="C1334" s="428" t="s">
        <v>1794</v>
      </c>
      <c r="D1334" s="429" t="s">
        <v>1795</v>
      </c>
      <c r="E1334" s="430">
        <v>50113001</v>
      </c>
      <c r="F1334" s="429" t="s">
        <v>403</v>
      </c>
      <c r="G1334" s="428" t="s">
        <v>404</v>
      </c>
      <c r="H1334" s="428">
        <v>23987</v>
      </c>
      <c r="I1334" s="428">
        <v>23987</v>
      </c>
      <c r="J1334" s="428" t="s">
        <v>782</v>
      </c>
      <c r="K1334" s="428" t="s">
        <v>783</v>
      </c>
      <c r="L1334" s="431">
        <v>167.42</v>
      </c>
      <c r="M1334" s="431">
        <v>5</v>
      </c>
      <c r="N1334" s="432">
        <v>837.09999999999991</v>
      </c>
    </row>
    <row r="1335" spans="1:14" ht="14.45" customHeight="1" x14ac:dyDescent="0.2">
      <c r="A1335" s="426" t="s">
        <v>1792</v>
      </c>
      <c r="B1335" s="427" t="s">
        <v>1793</v>
      </c>
      <c r="C1335" s="428" t="s">
        <v>1794</v>
      </c>
      <c r="D1335" s="429" t="s">
        <v>1795</v>
      </c>
      <c r="E1335" s="430">
        <v>50113001</v>
      </c>
      <c r="F1335" s="429" t="s">
        <v>403</v>
      </c>
      <c r="G1335" s="428" t="s">
        <v>404</v>
      </c>
      <c r="H1335" s="428">
        <v>215476</v>
      </c>
      <c r="I1335" s="428">
        <v>215476</v>
      </c>
      <c r="J1335" s="428" t="s">
        <v>785</v>
      </c>
      <c r="K1335" s="428" t="s">
        <v>786</v>
      </c>
      <c r="L1335" s="431">
        <v>172.93</v>
      </c>
      <c r="M1335" s="431">
        <v>1</v>
      </c>
      <c r="N1335" s="432">
        <v>172.93</v>
      </c>
    </row>
    <row r="1336" spans="1:14" ht="14.45" customHeight="1" x14ac:dyDescent="0.2">
      <c r="A1336" s="426" t="s">
        <v>1792</v>
      </c>
      <c r="B1336" s="427" t="s">
        <v>1793</v>
      </c>
      <c r="C1336" s="428" t="s">
        <v>1794</v>
      </c>
      <c r="D1336" s="429" t="s">
        <v>1795</v>
      </c>
      <c r="E1336" s="430">
        <v>50113001</v>
      </c>
      <c r="F1336" s="429" t="s">
        <v>403</v>
      </c>
      <c r="G1336" s="428" t="s">
        <v>404</v>
      </c>
      <c r="H1336" s="428">
        <v>183272</v>
      </c>
      <c r="I1336" s="428">
        <v>215478</v>
      </c>
      <c r="J1336" s="428" t="s">
        <v>787</v>
      </c>
      <c r="K1336" s="428" t="s">
        <v>788</v>
      </c>
      <c r="L1336" s="431">
        <v>161.56</v>
      </c>
      <c r="M1336" s="431">
        <v>1</v>
      </c>
      <c r="N1336" s="432">
        <v>161.56</v>
      </c>
    </row>
    <row r="1337" spans="1:14" ht="14.45" customHeight="1" x14ac:dyDescent="0.2">
      <c r="A1337" s="426" t="s">
        <v>1792</v>
      </c>
      <c r="B1337" s="427" t="s">
        <v>1793</v>
      </c>
      <c r="C1337" s="428" t="s">
        <v>1794</v>
      </c>
      <c r="D1337" s="429" t="s">
        <v>1795</v>
      </c>
      <c r="E1337" s="430">
        <v>50113001</v>
      </c>
      <c r="F1337" s="429" t="s">
        <v>403</v>
      </c>
      <c r="G1337" s="428" t="s">
        <v>235</v>
      </c>
      <c r="H1337" s="428">
        <v>169109</v>
      </c>
      <c r="I1337" s="428">
        <v>169109</v>
      </c>
      <c r="J1337" s="428" t="s">
        <v>1860</v>
      </c>
      <c r="K1337" s="428" t="s">
        <v>1861</v>
      </c>
      <c r="L1337" s="431">
        <v>174.35</v>
      </c>
      <c r="M1337" s="431">
        <v>1</v>
      </c>
      <c r="N1337" s="432">
        <v>174.35</v>
      </c>
    </row>
    <row r="1338" spans="1:14" ht="14.45" customHeight="1" x14ac:dyDescent="0.2">
      <c r="A1338" s="426" t="s">
        <v>1792</v>
      </c>
      <c r="B1338" s="427" t="s">
        <v>1793</v>
      </c>
      <c r="C1338" s="428" t="s">
        <v>1794</v>
      </c>
      <c r="D1338" s="429" t="s">
        <v>1795</v>
      </c>
      <c r="E1338" s="430">
        <v>50113001</v>
      </c>
      <c r="F1338" s="429" t="s">
        <v>403</v>
      </c>
      <c r="G1338" s="428" t="s">
        <v>404</v>
      </c>
      <c r="H1338" s="428">
        <v>54150</v>
      </c>
      <c r="I1338" s="428">
        <v>54150</v>
      </c>
      <c r="J1338" s="428" t="s">
        <v>789</v>
      </c>
      <c r="K1338" s="428" t="s">
        <v>790</v>
      </c>
      <c r="L1338" s="431">
        <v>98.809999999999988</v>
      </c>
      <c r="M1338" s="431">
        <v>1</v>
      </c>
      <c r="N1338" s="432">
        <v>98.809999999999988</v>
      </c>
    </row>
    <row r="1339" spans="1:14" ht="14.45" customHeight="1" x14ac:dyDescent="0.2">
      <c r="A1339" s="426" t="s">
        <v>1792</v>
      </c>
      <c r="B1339" s="427" t="s">
        <v>1793</v>
      </c>
      <c r="C1339" s="428" t="s">
        <v>1794</v>
      </c>
      <c r="D1339" s="429" t="s">
        <v>1795</v>
      </c>
      <c r="E1339" s="430">
        <v>50113001</v>
      </c>
      <c r="F1339" s="429" t="s">
        <v>403</v>
      </c>
      <c r="G1339" s="428" t="s">
        <v>235</v>
      </c>
      <c r="H1339" s="428">
        <v>134503</v>
      </c>
      <c r="I1339" s="428">
        <v>134503</v>
      </c>
      <c r="J1339" s="428" t="s">
        <v>1862</v>
      </c>
      <c r="K1339" s="428" t="s">
        <v>705</v>
      </c>
      <c r="L1339" s="431">
        <v>54.360000000000014</v>
      </c>
      <c r="M1339" s="431">
        <v>1</v>
      </c>
      <c r="N1339" s="432">
        <v>54.360000000000014</v>
      </c>
    </row>
    <row r="1340" spans="1:14" ht="14.45" customHeight="1" x14ac:dyDescent="0.2">
      <c r="A1340" s="426" t="s">
        <v>1792</v>
      </c>
      <c r="B1340" s="427" t="s">
        <v>1793</v>
      </c>
      <c r="C1340" s="428" t="s">
        <v>1794</v>
      </c>
      <c r="D1340" s="429" t="s">
        <v>1795</v>
      </c>
      <c r="E1340" s="430">
        <v>50113001</v>
      </c>
      <c r="F1340" s="429" t="s">
        <v>403</v>
      </c>
      <c r="G1340" s="428" t="s">
        <v>235</v>
      </c>
      <c r="H1340" s="428">
        <v>134514</v>
      </c>
      <c r="I1340" s="428">
        <v>134514</v>
      </c>
      <c r="J1340" s="428" t="s">
        <v>1862</v>
      </c>
      <c r="K1340" s="428" t="s">
        <v>707</v>
      </c>
      <c r="L1340" s="431">
        <v>108.74</v>
      </c>
      <c r="M1340" s="431">
        <v>1</v>
      </c>
      <c r="N1340" s="432">
        <v>108.74</v>
      </c>
    </row>
    <row r="1341" spans="1:14" ht="14.45" customHeight="1" x14ac:dyDescent="0.2">
      <c r="A1341" s="426" t="s">
        <v>1792</v>
      </c>
      <c r="B1341" s="427" t="s">
        <v>1793</v>
      </c>
      <c r="C1341" s="428" t="s">
        <v>1794</v>
      </c>
      <c r="D1341" s="429" t="s">
        <v>1795</v>
      </c>
      <c r="E1341" s="430">
        <v>50113001</v>
      </c>
      <c r="F1341" s="429" t="s">
        <v>403</v>
      </c>
      <c r="G1341" s="428" t="s">
        <v>404</v>
      </c>
      <c r="H1341" s="428">
        <v>173838</v>
      </c>
      <c r="I1341" s="428">
        <v>173838</v>
      </c>
      <c r="J1341" s="428" t="s">
        <v>1863</v>
      </c>
      <c r="K1341" s="428" t="s">
        <v>1864</v>
      </c>
      <c r="L1341" s="431">
        <v>19524.810000000001</v>
      </c>
      <c r="M1341" s="431">
        <v>2</v>
      </c>
      <c r="N1341" s="432">
        <v>39049.620000000003</v>
      </c>
    </row>
    <row r="1342" spans="1:14" ht="14.45" customHeight="1" x14ac:dyDescent="0.2">
      <c r="A1342" s="426" t="s">
        <v>1792</v>
      </c>
      <c r="B1342" s="427" t="s">
        <v>1793</v>
      </c>
      <c r="C1342" s="428" t="s">
        <v>1794</v>
      </c>
      <c r="D1342" s="429" t="s">
        <v>1795</v>
      </c>
      <c r="E1342" s="430">
        <v>50113001</v>
      </c>
      <c r="F1342" s="429" t="s">
        <v>403</v>
      </c>
      <c r="G1342" s="428" t="s">
        <v>404</v>
      </c>
      <c r="H1342" s="428">
        <v>166015</v>
      </c>
      <c r="I1342" s="428">
        <v>66015</v>
      </c>
      <c r="J1342" s="428" t="s">
        <v>1865</v>
      </c>
      <c r="K1342" s="428" t="s">
        <v>1866</v>
      </c>
      <c r="L1342" s="431">
        <v>234.1</v>
      </c>
      <c r="M1342" s="431">
        <v>1</v>
      </c>
      <c r="N1342" s="432">
        <v>234.1</v>
      </c>
    </row>
    <row r="1343" spans="1:14" ht="14.45" customHeight="1" x14ac:dyDescent="0.2">
      <c r="A1343" s="426" t="s">
        <v>1792</v>
      </c>
      <c r="B1343" s="427" t="s">
        <v>1793</v>
      </c>
      <c r="C1343" s="428" t="s">
        <v>1794</v>
      </c>
      <c r="D1343" s="429" t="s">
        <v>1795</v>
      </c>
      <c r="E1343" s="430">
        <v>50113001</v>
      </c>
      <c r="F1343" s="429" t="s">
        <v>403</v>
      </c>
      <c r="G1343" s="428" t="s">
        <v>404</v>
      </c>
      <c r="H1343" s="428">
        <v>197026</v>
      </c>
      <c r="I1343" s="428">
        <v>97026</v>
      </c>
      <c r="J1343" s="428" t="s">
        <v>1867</v>
      </c>
      <c r="K1343" s="428" t="s">
        <v>754</v>
      </c>
      <c r="L1343" s="431">
        <v>152.06</v>
      </c>
      <c r="M1343" s="431">
        <v>1</v>
      </c>
      <c r="N1343" s="432">
        <v>152.06</v>
      </c>
    </row>
    <row r="1344" spans="1:14" ht="14.45" customHeight="1" x14ac:dyDescent="0.2">
      <c r="A1344" s="426" t="s">
        <v>1792</v>
      </c>
      <c r="B1344" s="427" t="s">
        <v>1793</v>
      </c>
      <c r="C1344" s="428" t="s">
        <v>1794</v>
      </c>
      <c r="D1344" s="429" t="s">
        <v>1795</v>
      </c>
      <c r="E1344" s="430">
        <v>50113001</v>
      </c>
      <c r="F1344" s="429" t="s">
        <v>403</v>
      </c>
      <c r="G1344" s="428" t="s">
        <v>404</v>
      </c>
      <c r="H1344" s="428">
        <v>217078</v>
      </c>
      <c r="I1344" s="428">
        <v>217078</v>
      </c>
      <c r="J1344" s="428" t="s">
        <v>1868</v>
      </c>
      <c r="K1344" s="428" t="s">
        <v>1869</v>
      </c>
      <c r="L1344" s="431">
        <v>160.94</v>
      </c>
      <c r="M1344" s="431">
        <v>4</v>
      </c>
      <c r="N1344" s="432">
        <v>643.76</v>
      </c>
    </row>
    <row r="1345" spans="1:14" ht="14.45" customHeight="1" x14ac:dyDescent="0.2">
      <c r="A1345" s="426" t="s">
        <v>1792</v>
      </c>
      <c r="B1345" s="427" t="s">
        <v>1793</v>
      </c>
      <c r="C1345" s="428" t="s">
        <v>1794</v>
      </c>
      <c r="D1345" s="429" t="s">
        <v>1795</v>
      </c>
      <c r="E1345" s="430">
        <v>50113001</v>
      </c>
      <c r="F1345" s="429" t="s">
        <v>403</v>
      </c>
      <c r="G1345" s="428" t="s">
        <v>404</v>
      </c>
      <c r="H1345" s="428">
        <v>217079</v>
      </c>
      <c r="I1345" s="428">
        <v>217079</v>
      </c>
      <c r="J1345" s="428" t="s">
        <v>1870</v>
      </c>
      <c r="K1345" s="428" t="s">
        <v>1869</v>
      </c>
      <c r="L1345" s="431">
        <v>161.55000000000001</v>
      </c>
      <c r="M1345" s="431">
        <v>8</v>
      </c>
      <c r="N1345" s="432">
        <v>1292.4000000000001</v>
      </c>
    </row>
    <row r="1346" spans="1:14" ht="14.45" customHeight="1" x14ac:dyDescent="0.2">
      <c r="A1346" s="426" t="s">
        <v>1792</v>
      </c>
      <c r="B1346" s="427" t="s">
        <v>1793</v>
      </c>
      <c r="C1346" s="428" t="s">
        <v>1794</v>
      </c>
      <c r="D1346" s="429" t="s">
        <v>1795</v>
      </c>
      <c r="E1346" s="430">
        <v>50113001</v>
      </c>
      <c r="F1346" s="429" t="s">
        <v>403</v>
      </c>
      <c r="G1346" s="428" t="s">
        <v>235</v>
      </c>
      <c r="H1346" s="428">
        <v>447</v>
      </c>
      <c r="I1346" s="428">
        <v>447</v>
      </c>
      <c r="J1346" s="428" t="s">
        <v>796</v>
      </c>
      <c r="K1346" s="428" t="s">
        <v>797</v>
      </c>
      <c r="L1346" s="431">
        <v>181.91</v>
      </c>
      <c r="M1346" s="431">
        <v>1</v>
      </c>
      <c r="N1346" s="432">
        <v>181.91</v>
      </c>
    </row>
    <row r="1347" spans="1:14" ht="14.45" customHeight="1" x14ac:dyDescent="0.2">
      <c r="A1347" s="426" t="s">
        <v>1792</v>
      </c>
      <c r="B1347" s="427" t="s">
        <v>1793</v>
      </c>
      <c r="C1347" s="428" t="s">
        <v>1794</v>
      </c>
      <c r="D1347" s="429" t="s">
        <v>1795</v>
      </c>
      <c r="E1347" s="430">
        <v>50113001</v>
      </c>
      <c r="F1347" s="429" t="s">
        <v>403</v>
      </c>
      <c r="G1347" s="428" t="s">
        <v>404</v>
      </c>
      <c r="H1347" s="428">
        <v>214593</v>
      </c>
      <c r="I1347" s="428">
        <v>214593</v>
      </c>
      <c r="J1347" s="428" t="s">
        <v>798</v>
      </c>
      <c r="K1347" s="428" t="s">
        <v>799</v>
      </c>
      <c r="L1347" s="431">
        <v>56.029999999999994</v>
      </c>
      <c r="M1347" s="431">
        <v>7</v>
      </c>
      <c r="N1347" s="432">
        <v>392.21</v>
      </c>
    </row>
    <row r="1348" spans="1:14" ht="14.45" customHeight="1" x14ac:dyDescent="0.2">
      <c r="A1348" s="426" t="s">
        <v>1792</v>
      </c>
      <c r="B1348" s="427" t="s">
        <v>1793</v>
      </c>
      <c r="C1348" s="428" t="s">
        <v>1794</v>
      </c>
      <c r="D1348" s="429" t="s">
        <v>1795</v>
      </c>
      <c r="E1348" s="430">
        <v>50113001</v>
      </c>
      <c r="F1348" s="429" t="s">
        <v>403</v>
      </c>
      <c r="G1348" s="428" t="s">
        <v>404</v>
      </c>
      <c r="H1348" s="428">
        <v>199680</v>
      </c>
      <c r="I1348" s="428">
        <v>199680</v>
      </c>
      <c r="J1348" s="428" t="s">
        <v>800</v>
      </c>
      <c r="K1348" s="428" t="s">
        <v>801</v>
      </c>
      <c r="L1348" s="431">
        <v>357.13</v>
      </c>
      <c r="M1348" s="431">
        <v>1</v>
      </c>
      <c r="N1348" s="432">
        <v>357.13</v>
      </c>
    </row>
    <row r="1349" spans="1:14" ht="14.45" customHeight="1" x14ac:dyDescent="0.2">
      <c r="A1349" s="426" t="s">
        <v>1792</v>
      </c>
      <c r="B1349" s="427" t="s">
        <v>1793</v>
      </c>
      <c r="C1349" s="428" t="s">
        <v>1794</v>
      </c>
      <c r="D1349" s="429" t="s">
        <v>1795</v>
      </c>
      <c r="E1349" s="430">
        <v>50113001</v>
      </c>
      <c r="F1349" s="429" t="s">
        <v>403</v>
      </c>
      <c r="G1349" s="428" t="s">
        <v>404</v>
      </c>
      <c r="H1349" s="428">
        <v>192757</v>
      </c>
      <c r="I1349" s="428">
        <v>92757</v>
      </c>
      <c r="J1349" s="428" t="s">
        <v>802</v>
      </c>
      <c r="K1349" s="428" t="s">
        <v>804</v>
      </c>
      <c r="L1349" s="431">
        <v>73.160000000000011</v>
      </c>
      <c r="M1349" s="431">
        <v>1</v>
      </c>
      <c r="N1349" s="432">
        <v>73.160000000000011</v>
      </c>
    </row>
    <row r="1350" spans="1:14" ht="14.45" customHeight="1" x14ac:dyDescent="0.2">
      <c r="A1350" s="426" t="s">
        <v>1792</v>
      </c>
      <c r="B1350" s="427" t="s">
        <v>1793</v>
      </c>
      <c r="C1350" s="428" t="s">
        <v>1794</v>
      </c>
      <c r="D1350" s="429" t="s">
        <v>1795</v>
      </c>
      <c r="E1350" s="430">
        <v>50113001</v>
      </c>
      <c r="F1350" s="429" t="s">
        <v>403</v>
      </c>
      <c r="G1350" s="428" t="s">
        <v>404</v>
      </c>
      <c r="H1350" s="428">
        <v>187076</v>
      </c>
      <c r="I1350" s="428">
        <v>87076</v>
      </c>
      <c r="J1350" s="428" t="s">
        <v>802</v>
      </c>
      <c r="K1350" s="428" t="s">
        <v>803</v>
      </c>
      <c r="L1350" s="431">
        <v>133.6</v>
      </c>
      <c r="M1350" s="431">
        <v>1</v>
      </c>
      <c r="N1350" s="432">
        <v>133.6</v>
      </c>
    </row>
    <row r="1351" spans="1:14" ht="14.45" customHeight="1" x14ac:dyDescent="0.2">
      <c r="A1351" s="426" t="s">
        <v>1792</v>
      </c>
      <c r="B1351" s="427" t="s">
        <v>1793</v>
      </c>
      <c r="C1351" s="428" t="s">
        <v>1794</v>
      </c>
      <c r="D1351" s="429" t="s">
        <v>1795</v>
      </c>
      <c r="E1351" s="430">
        <v>50113001</v>
      </c>
      <c r="F1351" s="429" t="s">
        <v>403</v>
      </c>
      <c r="G1351" s="428" t="s">
        <v>404</v>
      </c>
      <c r="H1351" s="428">
        <v>186159</v>
      </c>
      <c r="I1351" s="428">
        <v>186159</v>
      </c>
      <c r="J1351" s="428" t="s">
        <v>1484</v>
      </c>
      <c r="K1351" s="428" t="s">
        <v>1485</v>
      </c>
      <c r="L1351" s="431">
        <v>50.789999999999985</v>
      </c>
      <c r="M1351" s="431">
        <v>3</v>
      </c>
      <c r="N1351" s="432">
        <v>152.36999999999995</v>
      </c>
    </row>
    <row r="1352" spans="1:14" ht="14.45" customHeight="1" x14ac:dyDescent="0.2">
      <c r="A1352" s="426" t="s">
        <v>1792</v>
      </c>
      <c r="B1352" s="427" t="s">
        <v>1793</v>
      </c>
      <c r="C1352" s="428" t="s">
        <v>1794</v>
      </c>
      <c r="D1352" s="429" t="s">
        <v>1795</v>
      </c>
      <c r="E1352" s="430">
        <v>50113001</v>
      </c>
      <c r="F1352" s="429" t="s">
        <v>403</v>
      </c>
      <c r="G1352" s="428" t="s">
        <v>235</v>
      </c>
      <c r="H1352" s="428">
        <v>226690</v>
      </c>
      <c r="I1352" s="428">
        <v>226690</v>
      </c>
      <c r="J1352" s="428" t="s">
        <v>1871</v>
      </c>
      <c r="K1352" s="428" t="s">
        <v>1598</v>
      </c>
      <c r="L1352" s="431">
        <v>942.4</v>
      </c>
      <c r="M1352" s="431">
        <v>1</v>
      </c>
      <c r="N1352" s="432">
        <v>942.4</v>
      </c>
    </row>
    <row r="1353" spans="1:14" ht="14.45" customHeight="1" x14ac:dyDescent="0.2">
      <c r="A1353" s="426" t="s">
        <v>1792</v>
      </c>
      <c r="B1353" s="427" t="s">
        <v>1793</v>
      </c>
      <c r="C1353" s="428" t="s">
        <v>1794</v>
      </c>
      <c r="D1353" s="429" t="s">
        <v>1795</v>
      </c>
      <c r="E1353" s="430">
        <v>50113001</v>
      </c>
      <c r="F1353" s="429" t="s">
        <v>403</v>
      </c>
      <c r="G1353" s="428" t="s">
        <v>208</v>
      </c>
      <c r="H1353" s="428">
        <v>149806</v>
      </c>
      <c r="I1353" s="428">
        <v>49806</v>
      </c>
      <c r="J1353" s="428" t="s">
        <v>1872</v>
      </c>
      <c r="K1353" s="428" t="s">
        <v>1873</v>
      </c>
      <c r="L1353" s="431">
        <v>119.78999999999999</v>
      </c>
      <c r="M1353" s="431">
        <v>1</v>
      </c>
      <c r="N1353" s="432">
        <v>119.78999999999999</v>
      </c>
    </row>
    <row r="1354" spans="1:14" ht="14.45" customHeight="1" x14ac:dyDescent="0.2">
      <c r="A1354" s="426" t="s">
        <v>1792</v>
      </c>
      <c r="B1354" s="427" t="s">
        <v>1793</v>
      </c>
      <c r="C1354" s="428" t="s">
        <v>1794</v>
      </c>
      <c r="D1354" s="429" t="s">
        <v>1795</v>
      </c>
      <c r="E1354" s="430">
        <v>50113001</v>
      </c>
      <c r="F1354" s="429" t="s">
        <v>403</v>
      </c>
      <c r="G1354" s="428" t="s">
        <v>404</v>
      </c>
      <c r="H1354" s="428">
        <v>130720</v>
      </c>
      <c r="I1354" s="428">
        <v>130720</v>
      </c>
      <c r="J1354" s="428" t="s">
        <v>1874</v>
      </c>
      <c r="K1354" s="428" t="s">
        <v>1875</v>
      </c>
      <c r="L1354" s="431">
        <v>173.09999999999997</v>
      </c>
      <c r="M1354" s="431">
        <v>1</v>
      </c>
      <c r="N1354" s="432">
        <v>173.09999999999997</v>
      </c>
    </row>
    <row r="1355" spans="1:14" ht="14.45" customHeight="1" x14ac:dyDescent="0.2">
      <c r="A1355" s="426" t="s">
        <v>1792</v>
      </c>
      <c r="B1355" s="427" t="s">
        <v>1793</v>
      </c>
      <c r="C1355" s="428" t="s">
        <v>1794</v>
      </c>
      <c r="D1355" s="429" t="s">
        <v>1795</v>
      </c>
      <c r="E1355" s="430">
        <v>50113001</v>
      </c>
      <c r="F1355" s="429" t="s">
        <v>403</v>
      </c>
      <c r="G1355" s="428" t="s">
        <v>404</v>
      </c>
      <c r="H1355" s="428">
        <v>500618</v>
      </c>
      <c r="I1355" s="428">
        <v>125753</v>
      </c>
      <c r="J1355" s="428" t="s">
        <v>1491</v>
      </c>
      <c r="K1355" s="428" t="s">
        <v>1492</v>
      </c>
      <c r="L1355" s="431">
        <v>303.53500033011949</v>
      </c>
      <c r="M1355" s="431">
        <v>4</v>
      </c>
      <c r="N1355" s="432">
        <v>1214.1400013204779</v>
      </c>
    </row>
    <row r="1356" spans="1:14" ht="14.45" customHeight="1" x14ac:dyDescent="0.2">
      <c r="A1356" s="426" t="s">
        <v>1792</v>
      </c>
      <c r="B1356" s="427" t="s">
        <v>1793</v>
      </c>
      <c r="C1356" s="428" t="s">
        <v>1794</v>
      </c>
      <c r="D1356" s="429" t="s">
        <v>1795</v>
      </c>
      <c r="E1356" s="430">
        <v>50113001</v>
      </c>
      <c r="F1356" s="429" t="s">
        <v>403</v>
      </c>
      <c r="G1356" s="428" t="s">
        <v>404</v>
      </c>
      <c r="H1356" s="428">
        <v>181293</v>
      </c>
      <c r="I1356" s="428">
        <v>181293</v>
      </c>
      <c r="J1356" s="428" t="s">
        <v>807</v>
      </c>
      <c r="K1356" s="428" t="s">
        <v>808</v>
      </c>
      <c r="L1356" s="431">
        <v>224.1100000000001</v>
      </c>
      <c r="M1356" s="431">
        <v>1</v>
      </c>
      <c r="N1356" s="432">
        <v>224.1100000000001</v>
      </c>
    </row>
    <row r="1357" spans="1:14" ht="14.45" customHeight="1" x14ac:dyDescent="0.2">
      <c r="A1357" s="426" t="s">
        <v>1792</v>
      </c>
      <c r="B1357" s="427" t="s">
        <v>1793</v>
      </c>
      <c r="C1357" s="428" t="s">
        <v>1794</v>
      </c>
      <c r="D1357" s="429" t="s">
        <v>1795</v>
      </c>
      <c r="E1357" s="430">
        <v>50113001</v>
      </c>
      <c r="F1357" s="429" t="s">
        <v>403</v>
      </c>
      <c r="G1357" s="428" t="s">
        <v>235</v>
      </c>
      <c r="H1357" s="428">
        <v>225510</v>
      </c>
      <c r="I1357" s="428">
        <v>225510</v>
      </c>
      <c r="J1357" s="428" t="s">
        <v>810</v>
      </c>
      <c r="K1357" s="428" t="s">
        <v>811</v>
      </c>
      <c r="L1357" s="431">
        <v>64.72</v>
      </c>
      <c r="M1357" s="431">
        <v>1</v>
      </c>
      <c r="N1357" s="432">
        <v>64.72</v>
      </c>
    </row>
    <row r="1358" spans="1:14" ht="14.45" customHeight="1" x14ac:dyDescent="0.2">
      <c r="A1358" s="426" t="s">
        <v>1792</v>
      </c>
      <c r="B1358" s="427" t="s">
        <v>1793</v>
      </c>
      <c r="C1358" s="428" t="s">
        <v>1794</v>
      </c>
      <c r="D1358" s="429" t="s">
        <v>1795</v>
      </c>
      <c r="E1358" s="430">
        <v>50113001</v>
      </c>
      <c r="F1358" s="429" t="s">
        <v>403</v>
      </c>
      <c r="G1358" s="428" t="s">
        <v>450</v>
      </c>
      <c r="H1358" s="428">
        <v>243136</v>
      </c>
      <c r="I1358" s="428">
        <v>243136</v>
      </c>
      <c r="J1358" s="428" t="s">
        <v>814</v>
      </c>
      <c r="K1358" s="428" t="s">
        <v>1876</v>
      </c>
      <c r="L1358" s="431">
        <v>125.04999999999997</v>
      </c>
      <c r="M1358" s="431">
        <v>1</v>
      </c>
      <c r="N1358" s="432">
        <v>125.04999999999997</v>
      </c>
    </row>
    <row r="1359" spans="1:14" ht="14.45" customHeight="1" x14ac:dyDescent="0.2">
      <c r="A1359" s="426" t="s">
        <v>1792</v>
      </c>
      <c r="B1359" s="427" t="s">
        <v>1793</v>
      </c>
      <c r="C1359" s="428" t="s">
        <v>1794</v>
      </c>
      <c r="D1359" s="429" t="s">
        <v>1795</v>
      </c>
      <c r="E1359" s="430">
        <v>50113001</v>
      </c>
      <c r="F1359" s="429" t="s">
        <v>403</v>
      </c>
      <c r="G1359" s="428" t="s">
        <v>450</v>
      </c>
      <c r="H1359" s="428">
        <v>243140</v>
      </c>
      <c r="I1359" s="428">
        <v>243140</v>
      </c>
      <c r="J1359" s="428" t="s">
        <v>1877</v>
      </c>
      <c r="K1359" s="428" t="s">
        <v>1878</v>
      </c>
      <c r="L1359" s="431">
        <v>104.94</v>
      </c>
      <c r="M1359" s="431">
        <v>1</v>
      </c>
      <c r="N1359" s="432">
        <v>104.94</v>
      </c>
    </row>
    <row r="1360" spans="1:14" ht="14.45" customHeight="1" x14ac:dyDescent="0.2">
      <c r="A1360" s="426" t="s">
        <v>1792</v>
      </c>
      <c r="B1360" s="427" t="s">
        <v>1793</v>
      </c>
      <c r="C1360" s="428" t="s">
        <v>1794</v>
      </c>
      <c r="D1360" s="429" t="s">
        <v>1795</v>
      </c>
      <c r="E1360" s="430">
        <v>50113001</v>
      </c>
      <c r="F1360" s="429" t="s">
        <v>403</v>
      </c>
      <c r="G1360" s="428" t="s">
        <v>450</v>
      </c>
      <c r="H1360" s="428">
        <v>243138</v>
      </c>
      <c r="I1360" s="428">
        <v>243138</v>
      </c>
      <c r="J1360" s="428" t="s">
        <v>817</v>
      </c>
      <c r="K1360" s="428" t="s">
        <v>818</v>
      </c>
      <c r="L1360" s="431">
        <v>55.3</v>
      </c>
      <c r="M1360" s="431">
        <v>2</v>
      </c>
      <c r="N1360" s="432">
        <v>110.6</v>
      </c>
    </row>
    <row r="1361" spans="1:14" ht="14.45" customHeight="1" x14ac:dyDescent="0.2">
      <c r="A1361" s="426" t="s">
        <v>1792</v>
      </c>
      <c r="B1361" s="427" t="s">
        <v>1793</v>
      </c>
      <c r="C1361" s="428" t="s">
        <v>1794</v>
      </c>
      <c r="D1361" s="429" t="s">
        <v>1795</v>
      </c>
      <c r="E1361" s="430">
        <v>50113001</v>
      </c>
      <c r="F1361" s="429" t="s">
        <v>403</v>
      </c>
      <c r="G1361" s="428" t="s">
        <v>450</v>
      </c>
      <c r="H1361" s="428">
        <v>243134</v>
      </c>
      <c r="I1361" s="428">
        <v>243134</v>
      </c>
      <c r="J1361" s="428" t="s">
        <v>1879</v>
      </c>
      <c r="K1361" s="428" t="s">
        <v>1880</v>
      </c>
      <c r="L1361" s="431">
        <v>92.974999999999994</v>
      </c>
      <c r="M1361" s="431">
        <v>2</v>
      </c>
      <c r="N1361" s="432">
        <v>185.95</v>
      </c>
    </row>
    <row r="1362" spans="1:14" ht="14.45" customHeight="1" x14ac:dyDescent="0.2">
      <c r="A1362" s="426" t="s">
        <v>1792</v>
      </c>
      <c r="B1362" s="427" t="s">
        <v>1793</v>
      </c>
      <c r="C1362" s="428" t="s">
        <v>1794</v>
      </c>
      <c r="D1362" s="429" t="s">
        <v>1795</v>
      </c>
      <c r="E1362" s="430">
        <v>50113001</v>
      </c>
      <c r="F1362" s="429" t="s">
        <v>403</v>
      </c>
      <c r="G1362" s="428" t="s">
        <v>404</v>
      </c>
      <c r="H1362" s="428">
        <v>142613</v>
      </c>
      <c r="I1362" s="428">
        <v>42613</v>
      </c>
      <c r="J1362" s="428" t="s">
        <v>1495</v>
      </c>
      <c r="K1362" s="428" t="s">
        <v>1881</v>
      </c>
      <c r="L1362" s="431">
        <v>130.27000000000001</v>
      </c>
      <c r="M1362" s="431">
        <v>3</v>
      </c>
      <c r="N1362" s="432">
        <v>390.81000000000006</v>
      </c>
    </row>
    <row r="1363" spans="1:14" ht="14.45" customHeight="1" x14ac:dyDescent="0.2">
      <c r="A1363" s="426" t="s">
        <v>1792</v>
      </c>
      <c r="B1363" s="427" t="s">
        <v>1793</v>
      </c>
      <c r="C1363" s="428" t="s">
        <v>1794</v>
      </c>
      <c r="D1363" s="429" t="s">
        <v>1795</v>
      </c>
      <c r="E1363" s="430">
        <v>50113001</v>
      </c>
      <c r="F1363" s="429" t="s">
        <v>403</v>
      </c>
      <c r="G1363" s="428" t="s">
        <v>404</v>
      </c>
      <c r="H1363" s="428">
        <v>149990</v>
      </c>
      <c r="I1363" s="428">
        <v>49990</v>
      </c>
      <c r="J1363" s="428" t="s">
        <v>1495</v>
      </c>
      <c r="K1363" s="428" t="s">
        <v>1496</v>
      </c>
      <c r="L1363" s="431">
        <v>170.13540540540538</v>
      </c>
      <c r="M1363" s="431">
        <v>37</v>
      </c>
      <c r="N1363" s="432">
        <v>6295.0099999999993</v>
      </c>
    </row>
    <row r="1364" spans="1:14" ht="14.45" customHeight="1" x14ac:dyDescent="0.2">
      <c r="A1364" s="426" t="s">
        <v>1792</v>
      </c>
      <c r="B1364" s="427" t="s">
        <v>1793</v>
      </c>
      <c r="C1364" s="428" t="s">
        <v>1794</v>
      </c>
      <c r="D1364" s="429" t="s">
        <v>1795</v>
      </c>
      <c r="E1364" s="430">
        <v>50113001</v>
      </c>
      <c r="F1364" s="429" t="s">
        <v>403</v>
      </c>
      <c r="G1364" s="428" t="s">
        <v>404</v>
      </c>
      <c r="H1364" s="428">
        <v>49505</v>
      </c>
      <c r="I1364" s="428">
        <v>49505</v>
      </c>
      <c r="J1364" s="428" t="s">
        <v>1882</v>
      </c>
      <c r="K1364" s="428" t="s">
        <v>1883</v>
      </c>
      <c r="L1364" s="431">
        <v>153.84</v>
      </c>
      <c r="M1364" s="431">
        <v>1</v>
      </c>
      <c r="N1364" s="432">
        <v>153.84</v>
      </c>
    </row>
    <row r="1365" spans="1:14" ht="14.45" customHeight="1" x14ac:dyDescent="0.2">
      <c r="A1365" s="426" t="s">
        <v>1792</v>
      </c>
      <c r="B1365" s="427" t="s">
        <v>1793</v>
      </c>
      <c r="C1365" s="428" t="s">
        <v>1794</v>
      </c>
      <c r="D1365" s="429" t="s">
        <v>1795</v>
      </c>
      <c r="E1365" s="430">
        <v>50113001</v>
      </c>
      <c r="F1365" s="429" t="s">
        <v>403</v>
      </c>
      <c r="G1365" s="428" t="s">
        <v>404</v>
      </c>
      <c r="H1365" s="428">
        <v>196193</v>
      </c>
      <c r="I1365" s="428">
        <v>96193</v>
      </c>
      <c r="J1365" s="428" t="s">
        <v>1884</v>
      </c>
      <c r="K1365" s="428" t="s">
        <v>1885</v>
      </c>
      <c r="L1365" s="431">
        <v>39.220000000000006</v>
      </c>
      <c r="M1365" s="431">
        <v>1</v>
      </c>
      <c r="N1365" s="432">
        <v>39.220000000000006</v>
      </c>
    </row>
    <row r="1366" spans="1:14" ht="14.45" customHeight="1" x14ac:dyDescent="0.2">
      <c r="A1366" s="426" t="s">
        <v>1792</v>
      </c>
      <c r="B1366" s="427" t="s">
        <v>1793</v>
      </c>
      <c r="C1366" s="428" t="s">
        <v>1794</v>
      </c>
      <c r="D1366" s="429" t="s">
        <v>1795</v>
      </c>
      <c r="E1366" s="430">
        <v>50113001</v>
      </c>
      <c r="F1366" s="429" t="s">
        <v>403</v>
      </c>
      <c r="G1366" s="428" t="s">
        <v>404</v>
      </c>
      <c r="H1366" s="428">
        <v>173500</v>
      </c>
      <c r="I1366" s="428">
        <v>173500</v>
      </c>
      <c r="J1366" s="428" t="s">
        <v>825</v>
      </c>
      <c r="K1366" s="428" t="s">
        <v>1886</v>
      </c>
      <c r="L1366" s="431">
        <v>152.33000000000001</v>
      </c>
      <c r="M1366" s="431">
        <v>2</v>
      </c>
      <c r="N1366" s="432">
        <v>304.66000000000003</v>
      </c>
    </row>
    <row r="1367" spans="1:14" ht="14.45" customHeight="1" x14ac:dyDescent="0.2">
      <c r="A1367" s="426" t="s">
        <v>1792</v>
      </c>
      <c r="B1367" s="427" t="s">
        <v>1793</v>
      </c>
      <c r="C1367" s="428" t="s">
        <v>1794</v>
      </c>
      <c r="D1367" s="429" t="s">
        <v>1795</v>
      </c>
      <c r="E1367" s="430">
        <v>50113001</v>
      </c>
      <c r="F1367" s="429" t="s">
        <v>403</v>
      </c>
      <c r="G1367" s="428" t="s">
        <v>404</v>
      </c>
      <c r="H1367" s="428">
        <v>214598</v>
      </c>
      <c r="I1367" s="428">
        <v>214598</v>
      </c>
      <c r="J1367" s="428" t="s">
        <v>1887</v>
      </c>
      <c r="K1367" s="428" t="s">
        <v>1888</v>
      </c>
      <c r="L1367" s="431">
        <v>181.02500000000003</v>
      </c>
      <c r="M1367" s="431">
        <v>2</v>
      </c>
      <c r="N1367" s="432">
        <v>362.05000000000007</v>
      </c>
    </row>
    <row r="1368" spans="1:14" ht="14.45" customHeight="1" x14ac:dyDescent="0.2">
      <c r="A1368" s="426" t="s">
        <v>1792</v>
      </c>
      <c r="B1368" s="427" t="s">
        <v>1793</v>
      </c>
      <c r="C1368" s="428" t="s">
        <v>1794</v>
      </c>
      <c r="D1368" s="429" t="s">
        <v>1795</v>
      </c>
      <c r="E1368" s="430">
        <v>50113001</v>
      </c>
      <c r="F1368" s="429" t="s">
        <v>403</v>
      </c>
      <c r="G1368" s="428" t="s">
        <v>404</v>
      </c>
      <c r="H1368" s="428">
        <v>499365</v>
      </c>
      <c r="I1368" s="428">
        <v>9999999</v>
      </c>
      <c r="J1368" s="428" t="s">
        <v>831</v>
      </c>
      <c r="K1368" s="428" t="s">
        <v>832</v>
      </c>
      <c r="L1368" s="431">
        <v>1012</v>
      </c>
      <c r="M1368" s="431">
        <v>1</v>
      </c>
      <c r="N1368" s="432">
        <v>1012</v>
      </c>
    </row>
    <row r="1369" spans="1:14" ht="14.45" customHeight="1" x14ac:dyDescent="0.2">
      <c r="A1369" s="426" t="s">
        <v>1792</v>
      </c>
      <c r="B1369" s="427" t="s">
        <v>1793</v>
      </c>
      <c r="C1369" s="428" t="s">
        <v>1794</v>
      </c>
      <c r="D1369" s="429" t="s">
        <v>1795</v>
      </c>
      <c r="E1369" s="430">
        <v>50113001</v>
      </c>
      <c r="F1369" s="429" t="s">
        <v>403</v>
      </c>
      <c r="G1369" s="428" t="s">
        <v>450</v>
      </c>
      <c r="H1369" s="428">
        <v>149195</v>
      </c>
      <c r="I1369" s="428">
        <v>49195</v>
      </c>
      <c r="J1369" s="428" t="s">
        <v>835</v>
      </c>
      <c r="K1369" s="428" t="s">
        <v>836</v>
      </c>
      <c r="L1369" s="431">
        <v>99.23</v>
      </c>
      <c r="M1369" s="431">
        <v>1</v>
      </c>
      <c r="N1369" s="432">
        <v>99.23</v>
      </c>
    </row>
    <row r="1370" spans="1:14" ht="14.45" customHeight="1" x14ac:dyDescent="0.2">
      <c r="A1370" s="426" t="s">
        <v>1792</v>
      </c>
      <c r="B1370" s="427" t="s">
        <v>1793</v>
      </c>
      <c r="C1370" s="428" t="s">
        <v>1794</v>
      </c>
      <c r="D1370" s="429" t="s">
        <v>1795</v>
      </c>
      <c r="E1370" s="430">
        <v>50113001</v>
      </c>
      <c r="F1370" s="429" t="s">
        <v>403</v>
      </c>
      <c r="G1370" s="428" t="s">
        <v>404</v>
      </c>
      <c r="H1370" s="428">
        <v>243143</v>
      </c>
      <c r="I1370" s="428">
        <v>243143</v>
      </c>
      <c r="J1370" s="428" t="s">
        <v>1889</v>
      </c>
      <c r="K1370" s="428" t="s">
        <v>1890</v>
      </c>
      <c r="L1370" s="431">
        <v>293.91000000000008</v>
      </c>
      <c r="M1370" s="431">
        <v>1</v>
      </c>
      <c r="N1370" s="432">
        <v>293.91000000000008</v>
      </c>
    </row>
    <row r="1371" spans="1:14" ht="14.45" customHeight="1" x14ac:dyDescent="0.2">
      <c r="A1371" s="426" t="s">
        <v>1792</v>
      </c>
      <c r="B1371" s="427" t="s">
        <v>1793</v>
      </c>
      <c r="C1371" s="428" t="s">
        <v>1794</v>
      </c>
      <c r="D1371" s="429" t="s">
        <v>1795</v>
      </c>
      <c r="E1371" s="430">
        <v>50113001</v>
      </c>
      <c r="F1371" s="429" t="s">
        <v>403</v>
      </c>
      <c r="G1371" s="428" t="s">
        <v>450</v>
      </c>
      <c r="H1371" s="428">
        <v>213477</v>
      </c>
      <c r="I1371" s="428">
        <v>213477</v>
      </c>
      <c r="J1371" s="428" t="s">
        <v>1891</v>
      </c>
      <c r="K1371" s="428" t="s">
        <v>1892</v>
      </c>
      <c r="L1371" s="431">
        <v>3299.89</v>
      </c>
      <c r="M1371" s="431">
        <v>7</v>
      </c>
      <c r="N1371" s="432">
        <v>23099.23</v>
      </c>
    </row>
    <row r="1372" spans="1:14" ht="14.45" customHeight="1" x14ac:dyDescent="0.2">
      <c r="A1372" s="426" t="s">
        <v>1792</v>
      </c>
      <c r="B1372" s="427" t="s">
        <v>1793</v>
      </c>
      <c r="C1372" s="428" t="s">
        <v>1794</v>
      </c>
      <c r="D1372" s="429" t="s">
        <v>1795</v>
      </c>
      <c r="E1372" s="430">
        <v>50113001</v>
      </c>
      <c r="F1372" s="429" t="s">
        <v>403</v>
      </c>
      <c r="G1372" s="428" t="s">
        <v>450</v>
      </c>
      <c r="H1372" s="428">
        <v>213490</v>
      </c>
      <c r="I1372" s="428">
        <v>213490</v>
      </c>
      <c r="J1372" s="428" t="s">
        <v>841</v>
      </c>
      <c r="K1372" s="428" t="s">
        <v>845</v>
      </c>
      <c r="L1372" s="431">
        <v>913.55</v>
      </c>
      <c r="M1372" s="431">
        <v>1</v>
      </c>
      <c r="N1372" s="432">
        <v>913.55</v>
      </c>
    </row>
    <row r="1373" spans="1:14" ht="14.45" customHeight="1" x14ac:dyDescent="0.2">
      <c r="A1373" s="426" t="s">
        <v>1792</v>
      </c>
      <c r="B1373" s="427" t="s">
        <v>1793</v>
      </c>
      <c r="C1373" s="428" t="s">
        <v>1794</v>
      </c>
      <c r="D1373" s="429" t="s">
        <v>1795</v>
      </c>
      <c r="E1373" s="430">
        <v>50113001</v>
      </c>
      <c r="F1373" s="429" t="s">
        <v>403</v>
      </c>
      <c r="G1373" s="428" t="s">
        <v>450</v>
      </c>
      <c r="H1373" s="428">
        <v>213485</v>
      </c>
      <c r="I1373" s="428">
        <v>213485</v>
      </c>
      <c r="J1373" s="428" t="s">
        <v>841</v>
      </c>
      <c r="K1373" s="428" t="s">
        <v>846</v>
      </c>
      <c r="L1373" s="431">
        <v>721.16</v>
      </c>
      <c r="M1373" s="431">
        <v>27</v>
      </c>
      <c r="N1373" s="432">
        <v>19471.32</v>
      </c>
    </row>
    <row r="1374" spans="1:14" ht="14.45" customHeight="1" x14ac:dyDescent="0.2">
      <c r="A1374" s="426" t="s">
        <v>1792</v>
      </c>
      <c r="B1374" s="427" t="s">
        <v>1793</v>
      </c>
      <c r="C1374" s="428" t="s">
        <v>1794</v>
      </c>
      <c r="D1374" s="429" t="s">
        <v>1795</v>
      </c>
      <c r="E1374" s="430">
        <v>50113001</v>
      </c>
      <c r="F1374" s="429" t="s">
        <v>403</v>
      </c>
      <c r="G1374" s="428" t="s">
        <v>450</v>
      </c>
      <c r="H1374" s="428">
        <v>213489</v>
      </c>
      <c r="I1374" s="428">
        <v>213489</v>
      </c>
      <c r="J1374" s="428" t="s">
        <v>841</v>
      </c>
      <c r="K1374" s="428" t="s">
        <v>843</v>
      </c>
      <c r="L1374" s="431">
        <v>541.02922083857425</v>
      </c>
      <c r="M1374" s="431">
        <v>77</v>
      </c>
      <c r="N1374" s="432">
        <v>41659.250004570218</v>
      </c>
    </row>
    <row r="1375" spans="1:14" ht="14.45" customHeight="1" x14ac:dyDescent="0.2">
      <c r="A1375" s="426" t="s">
        <v>1792</v>
      </c>
      <c r="B1375" s="427" t="s">
        <v>1793</v>
      </c>
      <c r="C1375" s="428" t="s">
        <v>1794</v>
      </c>
      <c r="D1375" s="429" t="s">
        <v>1795</v>
      </c>
      <c r="E1375" s="430">
        <v>50113001</v>
      </c>
      <c r="F1375" s="429" t="s">
        <v>403</v>
      </c>
      <c r="G1375" s="428" t="s">
        <v>450</v>
      </c>
      <c r="H1375" s="428">
        <v>213494</v>
      </c>
      <c r="I1375" s="428">
        <v>213494</v>
      </c>
      <c r="J1375" s="428" t="s">
        <v>841</v>
      </c>
      <c r="K1375" s="428" t="s">
        <v>842</v>
      </c>
      <c r="L1375" s="431">
        <v>350.14528481335219</v>
      </c>
      <c r="M1375" s="431">
        <v>193</v>
      </c>
      <c r="N1375" s="432">
        <v>67578.039968976969</v>
      </c>
    </row>
    <row r="1376" spans="1:14" ht="14.45" customHeight="1" x14ac:dyDescent="0.2">
      <c r="A1376" s="426" t="s">
        <v>1792</v>
      </c>
      <c r="B1376" s="427" t="s">
        <v>1793</v>
      </c>
      <c r="C1376" s="428" t="s">
        <v>1794</v>
      </c>
      <c r="D1376" s="429" t="s">
        <v>1795</v>
      </c>
      <c r="E1376" s="430">
        <v>50113001</v>
      </c>
      <c r="F1376" s="429" t="s">
        <v>403</v>
      </c>
      <c r="G1376" s="428" t="s">
        <v>450</v>
      </c>
      <c r="H1376" s="428">
        <v>213487</v>
      </c>
      <c r="I1376" s="428">
        <v>213487</v>
      </c>
      <c r="J1376" s="428" t="s">
        <v>841</v>
      </c>
      <c r="K1376" s="428" t="s">
        <v>844</v>
      </c>
      <c r="L1376" s="431">
        <v>262.44810126582274</v>
      </c>
      <c r="M1376" s="431">
        <v>79</v>
      </c>
      <c r="N1376" s="432">
        <v>20733.399999999998</v>
      </c>
    </row>
    <row r="1377" spans="1:14" ht="14.45" customHeight="1" x14ac:dyDescent="0.2">
      <c r="A1377" s="426" t="s">
        <v>1792</v>
      </c>
      <c r="B1377" s="427" t="s">
        <v>1793</v>
      </c>
      <c r="C1377" s="428" t="s">
        <v>1794</v>
      </c>
      <c r="D1377" s="429" t="s">
        <v>1795</v>
      </c>
      <c r="E1377" s="430">
        <v>50113001</v>
      </c>
      <c r="F1377" s="429" t="s">
        <v>403</v>
      </c>
      <c r="G1377" s="428" t="s">
        <v>450</v>
      </c>
      <c r="H1377" s="428">
        <v>213480</v>
      </c>
      <c r="I1377" s="428">
        <v>213480</v>
      </c>
      <c r="J1377" s="428" t="s">
        <v>847</v>
      </c>
      <c r="K1377" s="428" t="s">
        <v>843</v>
      </c>
      <c r="L1377" s="431">
        <v>1106.1600000000001</v>
      </c>
      <c r="M1377" s="431">
        <v>2</v>
      </c>
      <c r="N1377" s="432">
        <v>2212.3200000000002</v>
      </c>
    </row>
    <row r="1378" spans="1:14" ht="14.45" customHeight="1" x14ac:dyDescent="0.2">
      <c r="A1378" s="426" t="s">
        <v>1792</v>
      </c>
      <c r="B1378" s="427" t="s">
        <v>1793</v>
      </c>
      <c r="C1378" s="428" t="s">
        <v>1794</v>
      </c>
      <c r="D1378" s="429" t="s">
        <v>1795</v>
      </c>
      <c r="E1378" s="430">
        <v>50113001</v>
      </c>
      <c r="F1378" s="429" t="s">
        <v>403</v>
      </c>
      <c r="G1378" s="428" t="s">
        <v>450</v>
      </c>
      <c r="H1378" s="428">
        <v>156805</v>
      </c>
      <c r="I1378" s="428">
        <v>56805</v>
      </c>
      <c r="J1378" s="428" t="s">
        <v>851</v>
      </c>
      <c r="K1378" s="428" t="s">
        <v>853</v>
      </c>
      <c r="L1378" s="431">
        <v>58.390000000000015</v>
      </c>
      <c r="M1378" s="431">
        <v>2</v>
      </c>
      <c r="N1378" s="432">
        <v>116.78000000000003</v>
      </c>
    </row>
    <row r="1379" spans="1:14" ht="14.45" customHeight="1" x14ac:dyDescent="0.2">
      <c r="A1379" s="426" t="s">
        <v>1792</v>
      </c>
      <c r="B1379" s="427" t="s">
        <v>1793</v>
      </c>
      <c r="C1379" s="428" t="s">
        <v>1794</v>
      </c>
      <c r="D1379" s="429" t="s">
        <v>1795</v>
      </c>
      <c r="E1379" s="430">
        <v>50113001</v>
      </c>
      <c r="F1379" s="429" t="s">
        <v>403</v>
      </c>
      <c r="G1379" s="428" t="s">
        <v>404</v>
      </c>
      <c r="H1379" s="428">
        <v>207941</v>
      </c>
      <c r="I1379" s="428">
        <v>207941</v>
      </c>
      <c r="J1379" s="428" t="s">
        <v>854</v>
      </c>
      <c r="K1379" s="428" t="s">
        <v>855</v>
      </c>
      <c r="L1379" s="431">
        <v>48.406666666666666</v>
      </c>
      <c r="M1379" s="431">
        <v>9</v>
      </c>
      <c r="N1379" s="432">
        <v>435.66</v>
      </c>
    </row>
    <row r="1380" spans="1:14" ht="14.45" customHeight="1" x14ac:dyDescent="0.2">
      <c r="A1380" s="426" t="s">
        <v>1792</v>
      </c>
      <c r="B1380" s="427" t="s">
        <v>1793</v>
      </c>
      <c r="C1380" s="428" t="s">
        <v>1794</v>
      </c>
      <c r="D1380" s="429" t="s">
        <v>1795</v>
      </c>
      <c r="E1380" s="430">
        <v>50113001</v>
      </c>
      <c r="F1380" s="429" t="s">
        <v>403</v>
      </c>
      <c r="G1380" s="428" t="s">
        <v>450</v>
      </c>
      <c r="H1380" s="428">
        <v>239807</v>
      </c>
      <c r="I1380" s="428">
        <v>239807</v>
      </c>
      <c r="J1380" s="428" t="s">
        <v>1501</v>
      </c>
      <c r="K1380" s="428" t="s">
        <v>1502</v>
      </c>
      <c r="L1380" s="431">
        <v>40.39</v>
      </c>
      <c r="M1380" s="431">
        <v>12</v>
      </c>
      <c r="N1380" s="432">
        <v>484.68</v>
      </c>
    </row>
    <row r="1381" spans="1:14" ht="14.45" customHeight="1" x14ac:dyDescent="0.2">
      <c r="A1381" s="426" t="s">
        <v>1792</v>
      </c>
      <c r="B1381" s="427" t="s">
        <v>1793</v>
      </c>
      <c r="C1381" s="428" t="s">
        <v>1794</v>
      </c>
      <c r="D1381" s="429" t="s">
        <v>1795</v>
      </c>
      <c r="E1381" s="430">
        <v>50113001</v>
      </c>
      <c r="F1381" s="429" t="s">
        <v>403</v>
      </c>
      <c r="G1381" s="428" t="s">
        <v>404</v>
      </c>
      <c r="H1381" s="428">
        <v>243407</v>
      </c>
      <c r="I1381" s="428">
        <v>243407</v>
      </c>
      <c r="J1381" s="428" t="s">
        <v>856</v>
      </c>
      <c r="K1381" s="428" t="s">
        <v>857</v>
      </c>
      <c r="L1381" s="431">
        <v>255.22752709946661</v>
      </c>
      <c r="M1381" s="431">
        <v>203.8</v>
      </c>
      <c r="N1381" s="432">
        <v>52015.370022871299</v>
      </c>
    </row>
    <row r="1382" spans="1:14" ht="14.45" customHeight="1" x14ac:dyDescent="0.2">
      <c r="A1382" s="426" t="s">
        <v>1792</v>
      </c>
      <c r="B1382" s="427" t="s">
        <v>1793</v>
      </c>
      <c r="C1382" s="428" t="s">
        <v>1794</v>
      </c>
      <c r="D1382" s="429" t="s">
        <v>1795</v>
      </c>
      <c r="E1382" s="430">
        <v>50113001</v>
      </c>
      <c r="F1382" s="429" t="s">
        <v>403</v>
      </c>
      <c r="G1382" s="428" t="s">
        <v>404</v>
      </c>
      <c r="H1382" s="428">
        <v>221744</v>
      </c>
      <c r="I1382" s="428">
        <v>221744</v>
      </c>
      <c r="J1382" s="428" t="s">
        <v>858</v>
      </c>
      <c r="K1382" s="428" t="s">
        <v>859</v>
      </c>
      <c r="L1382" s="431">
        <v>33</v>
      </c>
      <c r="M1382" s="431">
        <v>511</v>
      </c>
      <c r="N1382" s="432">
        <v>16863</v>
      </c>
    </row>
    <row r="1383" spans="1:14" ht="14.45" customHeight="1" x14ac:dyDescent="0.2">
      <c r="A1383" s="426" t="s">
        <v>1792</v>
      </c>
      <c r="B1383" s="427" t="s">
        <v>1793</v>
      </c>
      <c r="C1383" s="428" t="s">
        <v>1794</v>
      </c>
      <c r="D1383" s="429" t="s">
        <v>1795</v>
      </c>
      <c r="E1383" s="430">
        <v>50113001</v>
      </c>
      <c r="F1383" s="429" t="s">
        <v>403</v>
      </c>
      <c r="G1383" s="428" t="s">
        <v>404</v>
      </c>
      <c r="H1383" s="428">
        <v>198864</v>
      </c>
      <c r="I1383" s="428">
        <v>98864</v>
      </c>
      <c r="J1383" s="428" t="s">
        <v>530</v>
      </c>
      <c r="K1383" s="428" t="s">
        <v>532</v>
      </c>
      <c r="L1383" s="431">
        <v>537.9</v>
      </c>
      <c r="M1383" s="431">
        <v>3</v>
      </c>
      <c r="N1383" s="432">
        <v>1613.6999999999998</v>
      </c>
    </row>
    <row r="1384" spans="1:14" ht="14.45" customHeight="1" x14ac:dyDescent="0.2">
      <c r="A1384" s="426" t="s">
        <v>1792</v>
      </c>
      <c r="B1384" s="427" t="s">
        <v>1793</v>
      </c>
      <c r="C1384" s="428" t="s">
        <v>1794</v>
      </c>
      <c r="D1384" s="429" t="s">
        <v>1795</v>
      </c>
      <c r="E1384" s="430">
        <v>50113001</v>
      </c>
      <c r="F1384" s="429" t="s">
        <v>403</v>
      </c>
      <c r="G1384" s="428" t="s">
        <v>404</v>
      </c>
      <c r="H1384" s="428">
        <v>499428</v>
      </c>
      <c r="I1384" s="428">
        <v>237468</v>
      </c>
      <c r="J1384" s="428" t="s">
        <v>530</v>
      </c>
      <c r="K1384" s="428" t="s">
        <v>531</v>
      </c>
      <c r="L1384" s="431">
        <v>762.3</v>
      </c>
      <c r="M1384" s="431">
        <v>2</v>
      </c>
      <c r="N1384" s="432">
        <v>1524.6</v>
      </c>
    </row>
    <row r="1385" spans="1:14" ht="14.45" customHeight="1" x14ac:dyDescent="0.2">
      <c r="A1385" s="426" t="s">
        <v>1792</v>
      </c>
      <c r="B1385" s="427" t="s">
        <v>1793</v>
      </c>
      <c r="C1385" s="428" t="s">
        <v>1794</v>
      </c>
      <c r="D1385" s="429" t="s">
        <v>1795</v>
      </c>
      <c r="E1385" s="430">
        <v>50113001</v>
      </c>
      <c r="F1385" s="429" t="s">
        <v>403</v>
      </c>
      <c r="G1385" s="428" t="s">
        <v>404</v>
      </c>
      <c r="H1385" s="428">
        <v>165633</v>
      </c>
      <c r="I1385" s="428">
        <v>165751</v>
      </c>
      <c r="J1385" s="428" t="s">
        <v>860</v>
      </c>
      <c r="K1385" s="428" t="s">
        <v>861</v>
      </c>
      <c r="L1385" s="431">
        <v>3951.6400000000003</v>
      </c>
      <c r="M1385" s="431">
        <v>19</v>
      </c>
      <c r="N1385" s="432">
        <v>75081.16</v>
      </c>
    </row>
    <row r="1386" spans="1:14" ht="14.45" customHeight="1" x14ac:dyDescent="0.2">
      <c r="A1386" s="426" t="s">
        <v>1792</v>
      </c>
      <c r="B1386" s="427" t="s">
        <v>1793</v>
      </c>
      <c r="C1386" s="428" t="s">
        <v>1794</v>
      </c>
      <c r="D1386" s="429" t="s">
        <v>1795</v>
      </c>
      <c r="E1386" s="430">
        <v>50113001</v>
      </c>
      <c r="F1386" s="429" t="s">
        <v>403</v>
      </c>
      <c r="G1386" s="428" t="s">
        <v>404</v>
      </c>
      <c r="H1386" s="428">
        <v>111337</v>
      </c>
      <c r="I1386" s="428">
        <v>52421</v>
      </c>
      <c r="J1386" s="428" t="s">
        <v>1503</v>
      </c>
      <c r="K1386" s="428" t="s">
        <v>1504</v>
      </c>
      <c r="L1386" s="431">
        <v>75.899999999999991</v>
      </c>
      <c r="M1386" s="431">
        <v>98</v>
      </c>
      <c r="N1386" s="432">
        <v>7438.2</v>
      </c>
    </row>
    <row r="1387" spans="1:14" ht="14.45" customHeight="1" x14ac:dyDescent="0.2">
      <c r="A1387" s="426" t="s">
        <v>1792</v>
      </c>
      <c r="B1387" s="427" t="s">
        <v>1793</v>
      </c>
      <c r="C1387" s="428" t="s">
        <v>1794</v>
      </c>
      <c r="D1387" s="429" t="s">
        <v>1795</v>
      </c>
      <c r="E1387" s="430">
        <v>50113001</v>
      </c>
      <c r="F1387" s="429" t="s">
        <v>403</v>
      </c>
      <c r="G1387" s="428" t="s">
        <v>404</v>
      </c>
      <c r="H1387" s="428">
        <v>31915</v>
      </c>
      <c r="I1387" s="428">
        <v>31915</v>
      </c>
      <c r="J1387" s="428" t="s">
        <v>867</v>
      </c>
      <c r="K1387" s="428" t="s">
        <v>868</v>
      </c>
      <c r="L1387" s="431">
        <v>173.68999999999997</v>
      </c>
      <c r="M1387" s="431">
        <v>143</v>
      </c>
      <c r="N1387" s="432">
        <v>24837.669999999995</v>
      </c>
    </row>
    <row r="1388" spans="1:14" ht="14.45" customHeight="1" x14ac:dyDescent="0.2">
      <c r="A1388" s="426" t="s">
        <v>1792</v>
      </c>
      <c r="B1388" s="427" t="s">
        <v>1793</v>
      </c>
      <c r="C1388" s="428" t="s">
        <v>1794</v>
      </c>
      <c r="D1388" s="429" t="s">
        <v>1795</v>
      </c>
      <c r="E1388" s="430">
        <v>50113001</v>
      </c>
      <c r="F1388" s="429" t="s">
        <v>403</v>
      </c>
      <c r="G1388" s="428" t="s">
        <v>404</v>
      </c>
      <c r="H1388" s="428">
        <v>47706</v>
      </c>
      <c r="I1388" s="428">
        <v>47706</v>
      </c>
      <c r="J1388" s="428" t="s">
        <v>1893</v>
      </c>
      <c r="K1388" s="428" t="s">
        <v>1894</v>
      </c>
      <c r="L1388" s="431">
        <v>288.52999999999997</v>
      </c>
      <c r="M1388" s="431">
        <v>9</v>
      </c>
      <c r="N1388" s="432">
        <v>2596.7699999999995</v>
      </c>
    </row>
    <row r="1389" spans="1:14" ht="14.45" customHeight="1" x14ac:dyDescent="0.2">
      <c r="A1389" s="426" t="s">
        <v>1792</v>
      </c>
      <c r="B1389" s="427" t="s">
        <v>1793</v>
      </c>
      <c r="C1389" s="428" t="s">
        <v>1794</v>
      </c>
      <c r="D1389" s="429" t="s">
        <v>1795</v>
      </c>
      <c r="E1389" s="430">
        <v>50113001</v>
      </c>
      <c r="F1389" s="429" t="s">
        <v>403</v>
      </c>
      <c r="G1389" s="428" t="s">
        <v>404</v>
      </c>
      <c r="H1389" s="428">
        <v>207771</v>
      </c>
      <c r="I1389" s="428">
        <v>207771</v>
      </c>
      <c r="J1389" s="428" t="s">
        <v>869</v>
      </c>
      <c r="K1389" s="428" t="s">
        <v>870</v>
      </c>
      <c r="L1389" s="431">
        <v>365.97</v>
      </c>
      <c r="M1389" s="431">
        <v>4</v>
      </c>
      <c r="N1389" s="432">
        <v>1463.88</v>
      </c>
    </row>
    <row r="1390" spans="1:14" ht="14.45" customHeight="1" x14ac:dyDescent="0.2">
      <c r="A1390" s="426" t="s">
        <v>1792</v>
      </c>
      <c r="B1390" s="427" t="s">
        <v>1793</v>
      </c>
      <c r="C1390" s="428" t="s">
        <v>1794</v>
      </c>
      <c r="D1390" s="429" t="s">
        <v>1795</v>
      </c>
      <c r="E1390" s="430">
        <v>50113001</v>
      </c>
      <c r="F1390" s="429" t="s">
        <v>403</v>
      </c>
      <c r="G1390" s="428" t="s">
        <v>404</v>
      </c>
      <c r="H1390" s="428">
        <v>47256</v>
      </c>
      <c r="I1390" s="428">
        <v>47256</v>
      </c>
      <c r="J1390" s="428" t="s">
        <v>871</v>
      </c>
      <c r="K1390" s="428" t="s">
        <v>872</v>
      </c>
      <c r="L1390" s="431">
        <v>222.20000000000005</v>
      </c>
      <c r="M1390" s="431">
        <v>5</v>
      </c>
      <c r="N1390" s="432">
        <v>1111.0000000000002</v>
      </c>
    </row>
    <row r="1391" spans="1:14" ht="14.45" customHeight="1" x14ac:dyDescent="0.2">
      <c r="A1391" s="426" t="s">
        <v>1792</v>
      </c>
      <c r="B1391" s="427" t="s">
        <v>1793</v>
      </c>
      <c r="C1391" s="428" t="s">
        <v>1794</v>
      </c>
      <c r="D1391" s="429" t="s">
        <v>1795</v>
      </c>
      <c r="E1391" s="430">
        <v>50113001</v>
      </c>
      <c r="F1391" s="429" t="s">
        <v>403</v>
      </c>
      <c r="G1391" s="428" t="s">
        <v>404</v>
      </c>
      <c r="H1391" s="428">
        <v>47244</v>
      </c>
      <c r="I1391" s="428">
        <v>47244</v>
      </c>
      <c r="J1391" s="428" t="s">
        <v>871</v>
      </c>
      <c r="K1391" s="428" t="s">
        <v>868</v>
      </c>
      <c r="L1391" s="431">
        <v>143</v>
      </c>
      <c r="M1391" s="431">
        <v>32</v>
      </c>
      <c r="N1391" s="432">
        <v>4576</v>
      </c>
    </row>
    <row r="1392" spans="1:14" ht="14.45" customHeight="1" x14ac:dyDescent="0.2">
      <c r="A1392" s="426" t="s">
        <v>1792</v>
      </c>
      <c r="B1392" s="427" t="s">
        <v>1793</v>
      </c>
      <c r="C1392" s="428" t="s">
        <v>1794</v>
      </c>
      <c r="D1392" s="429" t="s">
        <v>1795</v>
      </c>
      <c r="E1392" s="430">
        <v>50113001</v>
      </c>
      <c r="F1392" s="429" t="s">
        <v>403</v>
      </c>
      <c r="G1392" s="428" t="s">
        <v>404</v>
      </c>
      <c r="H1392" s="428">
        <v>47249</v>
      </c>
      <c r="I1392" s="428">
        <v>47249</v>
      </c>
      <c r="J1392" s="428" t="s">
        <v>871</v>
      </c>
      <c r="K1392" s="428" t="s">
        <v>1506</v>
      </c>
      <c r="L1392" s="431">
        <v>126.5</v>
      </c>
      <c r="M1392" s="431">
        <v>125</v>
      </c>
      <c r="N1392" s="432">
        <v>15812.5</v>
      </c>
    </row>
    <row r="1393" spans="1:14" ht="14.45" customHeight="1" x14ac:dyDescent="0.2">
      <c r="A1393" s="426" t="s">
        <v>1792</v>
      </c>
      <c r="B1393" s="427" t="s">
        <v>1793</v>
      </c>
      <c r="C1393" s="428" t="s">
        <v>1794</v>
      </c>
      <c r="D1393" s="429" t="s">
        <v>1795</v>
      </c>
      <c r="E1393" s="430">
        <v>50113001</v>
      </c>
      <c r="F1393" s="429" t="s">
        <v>403</v>
      </c>
      <c r="G1393" s="428" t="s">
        <v>404</v>
      </c>
      <c r="H1393" s="428">
        <v>848335</v>
      </c>
      <c r="I1393" s="428">
        <v>155782</v>
      </c>
      <c r="J1393" s="428" t="s">
        <v>873</v>
      </c>
      <c r="K1393" s="428" t="s">
        <v>874</v>
      </c>
      <c r="L1393" s="431">
        <v>54.84</v>
      </c>
      <c r="M1393" s="431">
        <v>6</v>
      </c>
      <c r="N1393" s="432">
        <v>329.04</v>
      </c>
    </row>
    <row r="1394" spans="1:14" ht="14.45" customHeight="1" x14ac:dyDescent="0.2">
      <c r="A1394" s="426" t="s">
        <v>1792</v>
      </c>
      <c r="B1394" s="427" t="s">
        <v>1793</v>
      </c>
      <c r="C1394" s="428" t="s">
        <v>1794</v>
      </c>
      <c r="D1394" s="429" t="s">
        <v>1795</v>
      </c>
      <c r="E1394" s="430">
        <v>50113001</v>
      </c>
      <c r="F1394" s="429" t="s">
        <v>403</v>
      </c>
      <c r="G1394" s="428" t="s">
        <v>404</v>
      </c>
      <c r="H1394" s="428">
        <v>848930</v>
      </c>
      <c r="I1394" s="428">
        <v>155781</v>
      </c>
      <c r="J1394" s="428" t="s">
        <v>873</v>
      </c>
      <c r="K1394" s="428" t="s">
        <v>875</v>
      </c>
      <c r="L1394" s="431">
        <v>34.33</v>
      </c>
      <c r="M1394" s="431">
        <v>1</v>
      </c>
      <c r="N1394" s="432">
        <v>34.33</v>
      </c>
    </row>
    <row r="1395" spans="1:14" ht="14.45" customHeight="1" x14ac:dyDescent="0.2">
      <c r="A1395" s="426" t="s">
        <v>1792</v>
      </c>
      <c r="B1395" s="427" t="s">
        <v>1793</v>
      </c>
      <c r="C1395" s="428" t="s">
        <v>1794</v>
      </c>
      <c r="D1395" s="429" t="s">
        <v>1795</v>
      </c>
      <c r="E1395" s="430">
        <v>50113001</v>
      </c>
      <c r="F1395" s="429" t="s">
        <v>403</v>
      </c>
      <c r="G1395" s="428" t="s">
        <v>404</v>
      </c>
      <c r="H1395" s="428">
        <v>106093</v>
      </c>
      <c r="I1395" s="428">
        <v>6093</v>
      </c>
      <c r="J1395" s="428" t="s">
        <v>1895</v>
      </c>
      <c r="K1395" s="428" t="s">
        <v>1896</v>
      </c>
      <c r="L1395" s="431">
        <v>174.09750000000003</v>
      </c>
      <c r="M1395" s="431">
        <v>4</v>
      </c>
      <c r="N1395" s="432">
        <v>696.3900000000001</v>
      </c>
    </row>
    <row r="1396" spans="1:14" ht="14.45" customHeight="1" x14ac:dyDescent="0.2">
      <c r="A1396" s="426" t="s">
        <v>1792</v>
      </c>
      <c r="B1396" s="427" t="s">
        <v>1793</v>
      </c>
      <c r="C1396" s="428" t="s">
        <v>1794</v>
      </c>
      <c r="D1396" s="429" t="s">
        <v>1795</v>
      </c>
      <c r="E1396" s="430">
        <v>50113001</v>
      </c>
      <c r="F1396" s="429" t="s">
        <v>403</v>
      </c>
      <c r="G1396" s="428" t="s">
        <v>404</v>
      </c>
      <c r="H1396" s="428">
        <v>106091</v>
      </c>
      <c r="I1396" s="428">
        <v>6091</v>
      </c>
      <c r="J1396" s="428" t="s">
        <v>1895</v>
      </c>
      <c r="K1396" s="428" t="s">
        <v>1897</v>
      </c>
      <c r="L1396" s="431">
        <v>90.303333333333327</v>
      </c>
      <c r="M1396" s="431">
        <v>6</v>
      </c>
      <c r="N1396" s="432">
        <v>541.81999999999994</v>
      </c>
    </row>
    <row r="1397" spans="1:14" ht="14.45" customHeight="1" x14ac:dyDescent="0.2">
      <c r="A1397" s="426" t="s">
        <v>1792</v>
      </c>
      <c r="B1397" s="427" t="s">
        <v>1793</v>
      </c>
      <c r="C1397" s="428" t="s">
        <v>1794</v>
      </c>
      <c r="D1397" s="429" t="s">
        <v>1795</v>
      </c>
      <c r="E1397" s="430">
        <v>50113001</v>
      </c>
      <c r="F1397" s="429" t="s">
        <v>403</v>
      </c>
      <c r="G1397" s="428" t="s">
        <v>404</v>
      </c>
      <c r="H1397" s="428">
        <v>106092</v>
      </c>
      <c r="I1397" s="428">
        <v>6092</v>
      </c>
      <c r="J1397" s="428" t="s">
        <v>1898</v>
      </c>
      <c r="K1397" s="428" t="s">
        <v>1899</v>
      </c>
      <c r="L1397" s="431">
        <v>280.14999999999998</v>
      </c>
      <c r="M1397" s="431">
        <v>4</v>
      </c>
      <c r="N1397" s="432">
        <v>1120.5999999999999</v>
      </c>
    </row>
    <row r="1398" spans="1:14" ht="14.45" customHeight="1" x14ac:dyDescent="0.2">
      <c r="A1398" s="426" t="s">
        <v>1792</v>
      </c>
      <c r="B1398" s="427" t="s">
        <v>1793</v>
      </c>
      <c r="C1398" s="428" t="s">
        <v>1794</v>
      </c>
      <c r="D1398" s="429" t="s">
        <v>1795</v>
      </c>
      <c r="E1398" s="430">
        <v>50113001</v>
      </c>
      <c r="F1398" s="429" t="s">
        <v>403</v>
      </c>
      <c r="G1398" s="428" t="s">
        <v>404</v>
      </c>
      <c r="H1398" s="428">
        <v>102538</v>
      </c>
      <c r="I1398" s="428">
        <v>2538</v>
      </c>
      <c r="J1398" s="428" t="s">
        <v>881</v>
      </c>
      <c r="K1398" s="428" t="s">
        <v>882</v>
      </c>
      <c r="L1398" s="431">
        <v>51.570769230769223</v>
      </c>
      <c r="M1398" s="431">
        <v>39</v>
      </c>
      <c r="N1398" s="432">
        <v>2011.2599999999998</v>
      </c>
    </row>
    <row r="1399" spans="1:14" ht="14.45" customHeight="1" x14ac:dyDescent="0.2">
      <c r="A1399" s="426" t="s">
        <v>1792</v>
      </c>
      <c r="B1399" s="427" t="s">
        <v>1793</v>
      </c>
      <c r="C1399" s="428" t="s">
        <v>1794</v>
      </c>
      <c r="D1399" s="429" t="s">
        <v>1795</v>
      </c>
      <c r="E1399" s="430">
        <v>50113001</v>
      </c>
      <c r="F1399" s="429" t="s">
        <v>403</v>
      </c>
      <c r="G1399" s="428" t="s">
        <v>404</v>
      </c>
      <c r="H1399" s="428">
        <v>125366</v>
      </c>
      <c r="I1399" s="428">
        <v>25366</v>
      </c>
      <c r="J1399" s="428" t="s">
        <v>885</v>
      </c>
      <c r="K1399" s="428" t="s">
        <v>886</v>
      </c>
      <c r="L1399" s="431">
        <v>65.42000029751992</v>
      </c>
      <c r="M1399" s="431">
        <v>7</v>
      </c>
      <c r="N1399" s="432">
        <v>457.94000208263941</v>
      </c>
    </row>
    <row r="1400" spans="1:14" ht="14.45" customHeight="1" x14ac:dyDescent="0.2">
      <c r="A1400" s="426" t="s">
        <v>1792</v>
      </c>
      <c r="B1400" s="427" t="s">
        <v>1793</v>
      </c>
      <c r="C1400" s="428" t="s">
        <v>1794</v>
      </c>
      <c r="D1400" s="429" t="s">
        <v>1795</v>
      </c>
      <c r="E1400" s="430">
        <v>50113001</v>
      </c>
      <c r="F1400" s="429" t="s">
        <v>403</v>
      </c>
      <c r="G1400" s="428" t="s">
        <v>404</v>
      </c>
      <c r="H1400" s="428">
        <v>215605</v>
      </c>
      <c r="I1400" s="428">
        <v>215605</v>
      </c>
      <c r="J1400" s="428" t="s">
        <v>885</v>
      </c>
      <c r="K1400" s="428" t="s">
        <v>1900</v>
      </c>
      <c r="L1400" s="431">
        <v>20.355</v>
      </c>
      <c r="M1400" s="431">
        <v>2</v>
      </c>
      <c r="N1400" s="432">
        <v>40.71</v>
      </c>
    </row>
    <row r="1401" spans="1:14" ht="14.45" customHeight="1" x14ac:dyDescent="0.2">
      <c r="A1401" s="426" t="s">
        <v>1792</v>
      </c>
      <c r="B1401" s="427" t="s">
        <v>1793</v>
      </c>
      <c r="C1401" s="428" t="s">
        <v>1794</v>
      </c>
      <c r="D1401" s="429" t="s">
        <v>1795</v>
      </c>
      <c r="E1401" s="430">
        <v>50113001</v>
      </c>
      <c r="F1401" s="429" t="s">
        <v>403</v>
      </c>
      <c r="G1401" s="428" t="s">
        <v>404</v>
      </c>
      <c r="H1401" s="428">
        <v>109139</v>
      </c>
      <c r="I1401" s="428">
        <v>176129</v>
      </c>
      <c r="J1401" s="428" t="s">
        <v>887</v>
      </c>
      <c r="K1401" s="428" t="s">
        <v>888</v>
      </c>
      <c r="L1401" s="431">
        <v>639.13999999999987</v>
      </c>
      <c r="M1401" s="431">
        <v>1</v>
      </c>
      <c r="N1401" s="432">
        <v>639.13999999999987</v>
      </c>
    </row>
    <row r="1402" spans="1:14" ht="14.45" customHeight="1" x14ac:dyDescent="0.2">
      <c r="A1402" s="426" t="s">
        <v>1792</v>
      </c>
      <c r="B1402" s="427" t="s">
        <v>1793</v>
      </c>
      <c r="C1402" s="428" t="s">
        <v>1794</v>
      </c>
      <c r="D1402" s="429" t="s">
        <v>1795</v>
      </c>
      <c r="E1402" s="430">
        <v>50113001</v>
      </c>
      <c r="F1402" s="429" t="s">
        <v>403</v>
      </c>
      <c r="G1402" s="428" t="s">
        <v>404</v>
      </c>
      <c r="H1402" s="428">
        <v>193746</v>
      </c>
      <c r="I1402" s="428">
        <v>93746</v>
      </c>
      <c r="J1402" s="428" t="s">
        <v>469</v>
      </c>
      <c r="K1402" s="428" t="s">
        <v>470</v>
      </c>
      <c r="L1402" s="431">
        <v>523.95999897632237</v>
      </c>
      <c r="M1402" s="431">
        <v>17</v>
      </c>
      <c r="N1402" s="432">
        <v>8907.3199825974807</v>
      </c>
    </row>
    <row r="1403" spans="1:14" ht="14.45" customHeight="1" x14ac:dyDescent="0.2">
      <c r="A1403" s="426" t="s">
        <v>1792</v>
      </c>
      <c r="B1403" s="427" t="s">
        <v>1793</v>
      </c>
      <c r="C1403" s="428" t="s">
        <v>1794</v>
      </c>
      <c r="D1403" s="429" t="s">
        <v>1795</v>
      </c>
      <c r="E1403" s="430">
        <v>50113001</v>
      </c>
      <c r="F1403" s="429" t="s">
        <v>403</v>
      </c>
      <c r="G1403" s="428" t="s">
        <v>235</v>
      </c>
      <c r="H1403" s="428">
        <v>103575</v>
      </c>
      <c r="I1403" s="428">
        <v>3575</v>
      </c>
      <c r="J1403" s="428" t="s">
        <v>1901</v>
      </c>
      <c r="K1403" s="428" t="s">
        <v>1320</v>
      </c>
      <c r="L1403" s="431">
        <v>79.220869565217399</v>
      </c>
      <c r="M1403" s="431">
        <v>23</v>
      </c>
      <c r="N1403" s="432">
        <v>1822.0800000000002</v>
      </c>
    </row>
    <row r="1404" spans="1:14" ht="14.45" customHeight="1" x14ac:dyDescent="0.2">
      <c r="A1404" s="426" t="s">
        <v>1792</v>
      </c>
      <c r="B1404" s="427" t="s">
        <v>1793</v>
      </c>
      <c r="C1404" s="428" t="s">
        <v>1794</v>
      </c>
      <c r="D1404" s="429" t="s">
        <v>1795</v>
      </c>
      <c r="E1404" s="430">
        <v>50113001</v>
      </c>
      <c r="F1404" s="429" t="s">
        <v>403</v>
      </c>
      <c r="G1404" s="428" t="s">
        <v>450</v>
      </c>
      <c r="H1404" s="428">
        <v>100308</v>
      </c>
      <c r="I1404" s="428">
        <v>100308</v>
      </c>
      <c r="J1404" s="428" t="s">
        <v>891</v>
      </c>
      <c r="K1404" s="428" t="s">
        <v>893</v>
      </c>
      <c r="L1404" s="431">
        <v>44.494000000000014</v>
      </c>
      <c r="M1404" s="431">
        <v>5</v>
      </c>
      <c r="N1404" s="432">
        <v>222.47000000000006</v>
      </c>
    </row>
    <row r="1405" spans="1:14" ht="14.45" customHeight="1" x14ac:dyDescent="0.2">
      <c r="A1405" s="426" t="s">
        <v>1792</v>
      </c>
      <c r="B1405" s="427" t="s">
        <v>1793</v>
      </c>
      <c r="C1405" s="428" t="s">
        <v>1794</v>
      </c>
      <c r="D1405" s="429" t="s">
        <v>1795</v>
      </c>
      <c r="E1405" s="430">
        <v>50113001</v>
      </c>
      <c r="F1405" s="429" t="s">
        <v>403</v>
      </c>
      <c r="G1405" s="428" t="s">
        <v>404</v>
      </c>
      <c r="H1405" s="428">
        <v>216572</v>
      </c>
      <c r="I1405" s="428">
        <v>216572</v>
      </c>
      <c r="J1405" s="428" t="s">
        <v>899</v>
      </c>
      <c r="K1405" s="428" t="s">
        <v>900</v>
      </c>
      <c r="L1405" s="431">
        <v>43.812815330897656</v>
      </c>
      <c r="M1405" s="431">
        <v>810</v>
      </c>
      <c r="N1405" s="432">
        <v>35488.380418027104</v>
      </c>
    </row>
    <row r="1406" spans="1:14" ht="14.45" customHeight="1" x14ac:dyDescent="0.2">
      <c r="A1406" s="426" t="s">
        <v>1792</v>
      </c>
      <c r="B1406" s="427" t="s">
        <v>1793</v>
      </c>
      <c r="C1406" s="428" t="s">
        <v>1794</v>
      </c>
      <c r="D1406" s="429" t="s">
        <v>1795</v>
      </c>
      <c r="E1406" s="430">
        <v>50113001</v>
      </c>
      <c r="F1406" s="429" t="s">
        <v>403</v>
      </c>
      <c r="G1406" s="428" t="s">
        <v>404</v>
      </c>
      <c r="H1406" s="428">
        <v>223200</v>
      </c>
      <c r="I1406" s="428">
        <v>223200</v>
      </c>
      <c r="J1406" s="428" t="s">
        <v>903</v>
      </c>
      <c r="K1406" s="428" t="s">
        <v>904</v>
      </c>
      <c r="L1406" s="431">
        <v>71.53</v>
      </c>
      <c r="M1406" s="431">
        <v>12</v>
      </c>
      <c r="N1406" s="432">
        <v>858.36</v>
      </c>
    </row>
    <row r="1407" spans="1:14" ht="14.45" customHeight="1" x14ac:dyDescent="0.2">
      <c r="A1407" s="426" t="s">
        <v>1792</v>
      </c>
      <c r="B1407" s="427" t="s">
        <v>1793</v>
      </c>
      <c r="C1407" s="428" t="s">
        <v>1794</v>
      </c>
      <c r="D1407" s="429" t="s">
        <v>1795</v>
      </c>
      <c r="E1407" s="430">
        <v>50113001</v>
      </c>
      <c r="F1407" s="429" t="s">
        <v>403</v>
      </c>
      <c r="G1407" s="428" t="s">
        <v>404</v>
      </c>
      <c r="H1407" s="428">
        <v>241678</v>
      </c>
      <c r="I1407" s="428">
        <v>241678</v>
      </c>
      <c r="J1407" s="428" t="s">
        <v>1902</v>
      </c>
      <c r="K1407" s="428" t="s">
        <v>1903</v>
      </c>
      <c r="L1407" s="431">
        <v>94.325999999999993</v>
      </c>
      <c r="M1407" s="431">
        <v>5</v>
      </c>
      <c r="N1407" s="432">
        <v>471.63</v>
      </c>
    </row>
    <row r="1408" spans="1:14" ht="14.45" customHeight="1" x14ac:dyDescent="0.2">
      <c r="A1408" s="426" t="s">
        <v>1792</v>
      </c>
      <c r="B1408" s="427" t="s">
        <v>1793</v>
      </c>
      <c r="C1408" s="428" t="s">
        <v>1794</v>
      </c>
      <c r="D1408" s="429" t="s">
        <v>1795</v>
      </c>
      <c r="E1408" s="430">
        <v>50113001</v>
      </c>
      <c r="F1408" s="429" t="s">
        <v>403</v>
      </c>
      <c r="G1408" s="428" t="s">
        <v>404</v>
      </c>
      <c r="H1408" s="428">
        <v>51366</v>
      </c>
      <c r="I1408" s="428">
        <v>51366</v>
      </c>
      <c r="J1408" s="428" t="s">
        <v>905</v>
      </c>
      <c r="K1408" s="428" t="s">
        <v>906</v>
      </c>
      <c r="L1408" s="431">
        <v>171.59999999999997</v>
      </c>
      <c r="M1408" s="431">
        <v>130</v>
      </c>
      <c r="N1408" s="432">
        <v>22307.999999999996</v>
      </c>
    </row>
    <row r="1409" spans="1:14" ht="14.45" customHeight="1" x14ac:dyDescent="0.2">
      <c r="A1409" s="426" t="s">
        <v>1792</v>
      </c>
      <c r="B1409" s="427" t="s">
        <v>1793</v>
      </c>
      <c r="C1409" s="428" t="s">
        <v>1794</v>
      </c>
      <c r="D1409" s="429" t="s">
        <v>1795</v>
      </c>
      <c r="E1409" s="430">
        <v>50113001</v>
      </c>
      <c r="F1409" s="429" t="s">
        <v>403</v>
      </c>
      <c r="G1409" s="428" t="s">
        <v>404</v>
      </c>
      <c r="H1409" s="428">
        <v>51384</v>
      </c>
      <c r="I1409" s="428">
        <v>51384</v>
      </c>
      <c r="J1409" s="428" t="s">
        <v>905</v>
      </c>
      <c r="K1409" s="428" t="s">
        <v>908</v>
      </c>
      <c r="L1409" s="431">
        <v>192.49999999999997</v>
      </c>
      <c r="M1409" s="431">
        <v>38</v>
      </c>
      <c r="N1409" s="432">
        <v>7314.9999999999991</v>
      </c>
    </row>
    <row r="1410" spans="1:14" ht="14.45" customHeight="1" x14ac:dyDescent="0.2">
      <c r="A1410" s="426" t="s">
        <v>1792</v>
      </c>
      <c r="B1410" s="427" t="s">
        <v>1793</v>
      </c>
      <c r="C1410" s="428" t="s">
        <v>1794</v>
      </c>
      <c r="D1410" s="429" t="s">
        <v>1795</v>
      </c>
      <c r="E1410" s="430">
        <v>50113001</v>
      </c>
      <c r="F1410" s="429" t="s">
        <v>403</v>
      </c>
      <c r="G1410" s="428" t="s">
        <v>404</v>
      </c>
      <c r="H1410" s="428">
        <v>51383</v>
      </c>
      <c r="I1410" s="428">
        <v>51383</v>
      </c>
      <c r="J1410" s="428" t="s">
        <v>905</v>
      </c>
      <c r="K1410" s="428" t="s">
        <v>909</v>
      </c>
      <c r="L1410" s="431">
        <v>93.5</v>
      </c>
      <c r="M1410" s="431">
        <v>151</v>
      </c>
      <c r="N1410" s="432">
        <v>14118.5</v>
      </c>
    </row>
    <row r="1411" spans="1:14" ht="14.45" customHeight="1" x14ac:dyDescent="0.2">
      <c r="A1411" s="426" t="s">
        <v>1792</v>
      </c>
      <c r="B1411" s="427" t="s">
        <v>1793</v>
      </c>
      <c r="C1411" s="428" t="s">
        <v>1794</v>
      </c>
      <c r="D1411" s="429" t="s">
        <v>1795</v>
      </c>
      <c r="E1411" s="430">
        <v>50113001</v>
      </c>
      <c r="F1411" s="429" t="s">
        <v>403</v>
      </c>
      <c r="G1411" s="428" t="s">
        <v>404</v>
      </c>
      <c r="H1411" s="428">
        <v>51367</v>
      </c>
      <c r="I1411" s="428">
        <v>51367</v>
      </c>
      <c r="J1411" s="428" t="s">
        <v>905</v>
      </c>
      <c r="K1411" s="428" t="s">
        <v>907</v>
      </c>
      <c r="L1411" s="431">
        <v>92.950000000000017</v>
      </c>
      <c r="M1411" s="431">
        <v>375</v>
      </c>
      <c r="N1411" s="432">
        <v>34856.250000000007</v>
      </c>
    </row>
    <row r="1412" spans="1:14" ht="14.45" customHeight="1" x14ac:dyDescent="0.2">
      <c r="A1412" s="426" t="s">
        <v>1792</v>
      </c>
      <c r="B1412" s="427" t="s">
        <v>1793</v>
      </c>
      <c r="C1412" s="428" t="s">
        <v>1794</v>
      </c>
      <c r="D1412" s="429" t="s">
        <v>1795</v>
      </c>
      <c r="E1412" s="430">
        <v>50113001</v>
      </c>
      <c r="F1412" s="429" t="s">
        <v>403</v>
      </c>
      <c r="G1412" s="428" t="s">
        <v>404</v>
      </c>
      <c r="H1412" s="428">
        <v>241993</v>
      </c>
      <c r="I1412" s="428">
        <v>241993</v>
      </c>
      <c r="J1412" s="428" t="s">
        <v>423</v>
      </c>
      <c r="K1412" s="428" t="s">
        <v>424</v>
      </c>
      <c r="L1412" s="431">
        <v>94.29000000000002</v>
      </c>
      <c r="M1412" s="431">
        <v>2</v>
      </c>
      <c r="N1412" s="432">
        <v>188.58000000000004</v>
      </c>
    </row>
    <row r="1413" spans="1:14" ht="14.45" customHeight="1" x14ac:dyDescent="0.2">
      <c r="A1413" s="426" t="s">
        <v>1792</v>
      </c>
      <c r="B1413" s="427" t="s">
        <v>1793</v>
      </c>
      <c r="C1413" s="428" t="s">
        <v>1794</v>
      </c>
      <c r="D1413" s="429" t="s">
        <v>1795</v>
      </c>
      <c r="E1413" s="430">
        <v>50113001</v>
      </c>
      <c r="F1413" s="429" t="s">
        <v>403</v>
      </c>
      <c r="G1413" s="428" t="s">
        <v>404</v>
      </c>
      <c r="H1413" s="428">
        <v>208988</v>
      </c>
      <c r="I1413" s="428">
        <v>208988</v>
      </c>
      <c r="J1413" s="428" t="s">
        <v>1904</v>
      </c>
      <c r="K1413" s="428" t="s">
        <v>927</v>
      </c>
      <c r="L1413" s="431">
        <v>555.16999999999985</v>
      </c>
      <c r="M1413" s="431">
        <v>49</v>
      </c>
      <c r="N1413" s="432">
        <v>27203.329999999994</v>
      </c>
    </row>
    <row r="1414" spans="1:14" ht="14.45" customHeight="1" x14ac:dyDescent="0.2">
      <c r="A1414" s="426" t="s">
        <v>1792</v>
      </c>
      <c r="B1414" s="427" t="s">
        <v>1793</v>
      </c>
      <c r="C1414" s="428" t="s">
        <v>1794</v>
      </c>
      <c r="D1414" s="429" t="s">
        <v>1795</v>
      </c>
      <c r="E1414" s="430">
        <v>50113001</v>
      </c>
      <c r="F1414" s="429" t="s">
        <v>403</v>
      </c>
      <c r="G1414" s="428" t="s">
        <v>404</v>
      </c>
      <c r="H1414" s="428">
        <v>208990</v>
      </c>
      <c r="I1414" s="428">
        <v>208990</v>
      </c>
      <c r="J1414" s="428" t="s">
        <v>926</v>
      </c>
      <c r="K1414" s="428" t="s">
        <v>927</v>
      </c>
      <c r="L1414" s="431">
        <v>668.47000000000014</v>
      </c>
      <c r="M1414" s="431">
        <v>55</v>
      </c>
      <c r="N1414" s="432">
        <v>36765.850000000006</v>
      </c>
    </row>
    <row r="1415" spans="1:14" ht="14.45" customHeight="1" x14ac:dyDescent="0.2">
      <c r="A1415" s="426" t="s">
        <v>1792</v>
      </c>
      <c r="B1415" s="427" t="s">
        <v>1793</v>
      </c>
      <c r="C1415" s="428" t="s">
        <v>1794</v>
      </c>
      <c r="D1415" s="429" t="s">
        <v>1795</v>
      </c>
      <c r="E1415" s="430">
        <v>50113001</v>
      </c>
      <c r="F1415" s="429" t="s">
        <v>403</v>
      </c>
      <c r="G1415" s="428" t="s">
        <v>404</v>
      </c>
      <c r="H1415" s="428">
        <v>850638</v>
      </c>
      <c r="I1415" s="428">
        <v>500886</v>
      </c>
      <c r="J1415" s="428" t="s">
        <v>1905</v>
      </c>
      <c r="K1415" s="428" t="s">
        <v>1906</v>
      </c>
      <c r="L1415" s="431">
        <v>49.319999999999993</v>
      </c>
      <c r="M1415" s="431">
        <v>1</v>
      </c>
      <c r="N1415" s="432">
        <v>49.319999999999993</v>
      </c>
    </row>
    <row r="1416" spans="1:14" ht="14.45" customHeight="1" x14ac:dyDescent="0.2">
      <c r="A1416" s="426" t="s">
        <v>1792</v>
      </c>
      <c r="B1416" s="427" t="s">
        <v>1793</v>
      </c>
      <c r="C1416" s="428" t="s">
        <v>1794</v>
      </c>
      <c r="D1416" s="429" t="s">
        <v>1795</v>
      </c>
      <c r="E1416" s="430">
        <v>50113001</v>
      </c>
      <c r="F1416" s="429" t="s">
        <v>403</v>
      </c>
      <c r="G1416" s="428" t="s">
        <v>404</v>
      </c>
      <c r="H1416" s="428">
        <v>224965</v>
      </c>
      <c r="I1416" s="428">
        <v>224965</v>
      </c>
      <c r="J1416" s="428" t="s">
        <v>930</v>
      </c>
      <c r="K1416" s="428" t="s">
        <v>931</v>
      </c>
      <c r="L1416" s="431">
        <v>108.04374999999999</v>
      </c>
      <c r="M1416" s="431">
        <v>24</v>
      </c>
      <c r="N1416" s="432">
        <v>2593.0499999999997</v>
      </c>
    </row>
    <row r="1417" spans="1:14" ht="14.45" customHeight="1" x14ac:dyDescent="0.2">
      <c r="A1417" s="426" t="s">
        <v>1792</v>
      </c>
      <c r="B1417" s="427" t="s">
        <v>1793</v>
      </c>
      <c r="C1417" s="428" t="s">
        <v>1794</v>
      </c>
      <c r="D1417" s="429" t="s">
        <v>1795</v>
      </c>
      <c r="E1417" s="430">
        <v>50113001</v>
      </c>
      <c r="F1417" s="429" t="s">
        <v>403</v>
      </c>
      <c r="G1417" s="428" t="s">
        <v>235</v>
      </c>
      <c r="H1417" s="428">
        <v>227475</v>
      </c>
      <c r="I1417" s="428">
        <v>227475</v>
      </c>
      <c r="J1417" s="428" t="s">
        <v>1907</v>
      </c>
      <c r="K1417" s="428" t="s">
        <v>1908</v>
      </c>
      <c r="L1417" s="431">
        <v>1282.4393684210524</v>
      </c>
      <c r="M1417" s="431">
        <v>19</v>
      </c>
      <c r="N1417" s="432">
        <v>24366.347999999998</v>
      </c>
    </row>
    <row r="1418" spans="1:14" ht="14.45" customHeight="1" x14ac:dyDescent="0.2">
      <c r="A1418" s="426" t="s">
        <v>1792</v>
      </c>
      <c r="B1418" s="427" t="s">
        <v>1793</v>
      </c>
      <c r="C1418" s="428" t="s">
        <v>1794</v>
      </c>
      <c r="D1418" s="429" t="s">
        <v>1795</v>
      </c>
      <c r="E1418" s="430">
        <v>50113001</v>
      </c>
      <c r="F1418" s="429" t="s">
        <v>403</v>
      </c>
      <c r="G1418" s="428" t="s">
        <v>404</v>
      </c>
      <c r="H1418" s="428">
        <v>187299</v>
      </c>
      <c r="I1418" s="428">
        <v>87299</v>
      </c>
      <c r="J1418" s="428" t="s">
        <v>1510</v>
      </c>
      <c r="K1418" s="428" t="s">
        <v>1511</v>
      </c>
      <c r="L1418" s="431">
        <v>1003.6299999999998</v>
      </c>
      <c r="M1418" s="431">
        <v>21</v>
      </c>
      <c r="N1418" s="432">
        <v>21076.229999999996</v>
      </c>
    </row>
    <row r="1419" spans="1:14" ht="14.45" customHeight="1" x14ac:dyDescent="0.2">
      <c r="A1419" s="426" t="s">
        <v>1792</v>
      </c>
      <c r="B1419" s="427" t="s">
        <v>1793</v>
      </c>
      <c r="C1419" s="428" t="s">
        <v>1794</v>
      </c>
      <c r="D1419" s="429" t="s">
        <v>1795</v>
      </c>
      <c r="E1419" s="430">
        <v>50113001</v>
      </c>
      <c r="F1419" s="429" t="s">
        <v>403</v>
      </c>
      <c r="G1419" s="428" t="s">
        <v>404</v>
      </c>
      <c r="H1419" s="428">
        <v>193724</v>
      </c>
      <c r="I1419" s="428">
        <v>93724</v>
      </c>
      <c r="J1419" s="428" t="s">
        <v>1512</v>
      </c>
      <c r="K1419" s="428" t="s">
        <v>1513</v>
      </c>
      <c r="L1419" s="431">
        <v>68.239999999999981</v>
      </c>
      <c r="M1419" s="431">
        <v>8</v>
      </c>
      <c r="N1419" s="432">
        <v>545.91999999999985</v>
      </c>
    </row>
    <row r="1420" spans="1:14" ht="14.45" customHeight="1" x14ac:dyDescent="0.2">
      <c r="A1420" s="426" t="s">
        <v>1792</v>
      </c>
      <c r="B1420" s="427" t="s">
        <v>1793</v>
      </c>
      <c r="C1420" s="428" t="s">
        <v>1794</v>
      </c>
      <c r="D1420" s="429" t="s">
        <v>1795</v>
      </c>
      <c r="E1420" s="430">
        <v>50113001</v>
      </c>
      <c r="F1420" s="429" t="s">
        <v>403</v>
      </c>
      <c r="G1420" s="428" t="s">
        <v>404</v>
      </c>
      <c r="H1420" s="428">
        <v>193723</v>
      </c>
      <c r="I1420" s="428">
        <v>93723</v>
      </c>
      <c r="J1420" s="428" t="s">
        <v>1514</v>
      </c>
      <c r="K1420" s="428" t="s">
        <v>1515</v>
      </c>
      <c r="L1420" s="431">
        <v>40.234166666666674</v>
      </c>
      <c r="M1420" s="431">
        <v>12</v>
      </c>
      <c r="N1420" s="432">
        <v>482.81000000000006</v>
      </c>
    </row>
    <row r="1421" spans="1:14" ht="14.45" customHeight="1" x14ac:dyDescent="0.2">
      <c r="A1421" s="426" t="s">
        <v>1792</v>
      </c>
      <c r="B1421" s="427" t="s">
        <v>1793</v>
      </c>
      <c r="C1421" s="428" t="s">
        <v>1794</v>
      </c>
      <c r="D1421" s="429" t="s">
        <v>1795</v>
      </c>
      <c r="E1421" s="430">
        <v>50113001</v>
      </c>
      <c r="F1421" s="429" t="s">
        <v>403</v>
      </c>
      <c r="G1421" s="428" t="s">
        <v>450</v>
      </c>
      <c r="H1421" s="428">
        <v>219052</v>
      </c>
      <c r="I1421" s="428">
        <v>219052</v>
      </c>
      <c r="J1421" s="428" t="s">
        <v>1516</v>
      </c>
      <c r="K1421" s="428" t="s">
        <v>1517</v>
      </c>
      <c r="L1421" s="431">
        <v>480.7</v>
      </c>
      <c r="M1421" s="431">
        <v>1</v>
      </c>
      <c r="N1421" s="432">
        <v>480.7</v>
      </c>
    </row>
    <row r="1422" spans="1:14" ht="14.45" customHeight="1" x14ac:dyDescent="0.2">
      <c r="A1422" s="426" t="s">
        <v>1792</v>
      </c>
      <c r="B1422" s="427" t="s">
        <v>1793</v>
      </c>
      <c r="C1422" s="428" t="s">
        <v>1794</v>
      </c>
      <c r="D1422" s="429" t="s">
        <v>1795</v>
      </c>
      <c r="E1422" s="430">
        <v>50113001</v>
      </c>
      <c r="F1422" s="429" t="s">
        <v>403</v>
      </c>
      <c r="G1422" s="428" t="s">
        <v>235</v>
      </c>
      <c r="H1422" s="428">
        <v>233123</v>
      </c>
      <c r="I1422" s="428">
        <v>233123</v>
      </c>
      <c r="J1422" s="428" t="s">
        <v>1909</v>
      </c>
      <c r="K1422" s="428" t="s">
        <v>1910</v>
      </c>
      <c r="L1422" s="431">
        <v>3077.0299999999997</v>
      </c>
      <c r="M1422" s="431">
        <v>1</v>
      </c>
      <c r="N1422" s="432">
        <v>3077.0299999999997</v>
      </c>
    </row>
    <row r="1423" spans="1:14" ht="14.45" customHeight="1" x14ac:dyDescent="0.2">
      <c r="A1423" s="426" t="s">
        <v>1792</v>
      </c>
      <c r="B1423" s="427" t="s">
        <v>1793</v>
      </c>
      <c r="C1423" s="428" t="s">
        <v>1794</v>
      </c>
      <c r="D1423" s="429" t="s">
        <v>1795</v>
      </c>
      <c r="E1423" s="430">
        <v>50113001</v>
      </c>
      <c r="F1423" s="429" t="s">
        <v>403</v>
      </c>
      <c r="G1423" s="428" t="s">
        <v>450</v>
      </c>
      <c r="H1423" s="428">
        <v>219054</v>
      </c>
      <c r="I1423" s="428">
        <v>219054</v>
      </c>
      <c r="J1423" s="428" t="s">
        <v>1518</v>
      </c>
      <c r="K1423" s="428" t="s">
        <v>1519</v>
      </c>
      <c r="L1423" s="431">
        <v>618.19999999999993</v>
      </c>
      <c r="M1423" s="431">
        <v>6</v>
      </c>
      <c r="N1423" s="432">
        <v>3709.2</v>
      </c>
    </row>
    <row r="1424" spans="1:14" ht="14.45" customHeight="1" x14ac:dyDescent="0.2">
      <c r="A1424" s="426" t="s">
        <v>1792</v>
      </c>
      <c r="B1424" s="427" t="s">
        <v>1793</v>
      </c>
      <c r="C1424" s="428" t="s">
        <v>1794</v>
      </c>
      <c r="D1424" s="429" t="s">
        <v>1795</v>
      </c>
      <c r="E1424" s="430">
        <v>50113001</v>
      </c>
      <c r="F1424" s="429" t="s">
        <v>403</v>
      </c>
      <c r="G1424" s="428" t="s">
        <v>404</v>
      </c>
      <c r="H1424" s="428">
        <v>502059</v>
      </c>
      <c r="I1424" s="428">
        <v>0</v>
      </c>
      <c r="J1424" s="428" t="s">
        <v>1522</v>
      </c>
      <c r="K1424" s="428" t="s">
        <v>1523</v>
      </c>
      <c r="L1424" s="431">
        <v>254.09999999999997</v>
      </c>
      <c r="M1424" s="431">
        <v>144</v>
      </c>
      <c r="N1424" s="432">
        <v>36590.399999999994</v>
      </c>
    </row>
    <row r="1425" spans="1:14" ht="14.45" customHeight="1" x14ac:dyDescent="0.2">
      <c r="A1425" s="426" t="s">
        <v>1792</v>
      </c>
      <c r="B1425" s="427" t="s">
        <v>1793</v>
      </c>
      <c r="C1425" s="428" t="s">
        <v>1794</v>
      </c>
      <c r="D1425" s="429" t="s">
        <v>1795</v>
      </c>
      <c r="E1425" s="430">
        <v>50113001</v>
      </c>
      <c r="F1425" s="429" t="s">
        <v>403</v>
      </c>
      <c r="G1425" s="428" t="s">
        <v>404</v>
      </c>
      <c r="H1425" s="428">
        <v>394712</v>
      </c>
      <c r="I1425" s="428">
        <v>0</v>
      </c>
      <c r="J1425" s="428" t="s">
        <v>473</v>
      </c>
      <c r="K1425" s="428" t="s">
        <v>474</v>
      </c>
      <c r="L1425" s="431">
        <v>28.75</v>
      </c>
      <c r="M1425" s="431">
        <v>24</v>
      </c>
      <c r="N1425" s="432">
        <v>690</v>
      </c>
    </row>
    <row r="1426" spans="1:14" ht="14.45" customHeight="1" x14ac:dyDescent="0.2">
      <c r="A1426" s="426" t="s">
        <v>1792</v>
      </c>
      <c r="B1426" s="427" t="s">
        <v>1793</v>
      </c>
      <c r="C1426" s="428" t="s">
        <v>1794</v>
      </c>
      <c r="D1426" s="429" t="s">
        <v>1795</v>
      </c>
      <c r="E1426" s="430">
        <v>50113001</v>
      </c>
      <c r="F1426" s="429" t="s">
        <v>403</v>
      </c>
      <c r="G1426" s="428" t="s">
        <v>404</v>
      </c>
      <c r="H1426" s="428">
        <v>902048</v>
      </c>
      <c r="I1426" s="428">
        <v>0</v>
      </c>
      <c r="J1426" s="428" t="s">
        <v>1524</v>
      </c>
      <c r="K1426" s="428" t="s">
        <v>1525</v>
      </c>
      <c r="L1426" s="431">
        <v>331.2</v>
      </c>
      <c r="M1426" s="431">
        <v>106</v>
      </c>
      <c r="N1426" s="432">
        <v>35107.199999999997</v>
      </c>
    </row>
    <row r="1427" spans="1:14" ht="14.45" customHeight="1" x14ac:dyDescent="0.2">
      <c r="A1427" s="426" t="s">
        <v>1792</v>
      </c>
      <c r="B1427" s="427" t="s">
        <v>1793</v>
      </c>
      <c r="C1427" s="428" t="s">
        <v>1794</v>
      </c>
      <c r="D1427" s="429" t="s">
        <v>1795</v>
      </c>
      <c r="E1427" s="430">
        <v>50113001</v>
      </c>
      <c r="F1427" s="429" t="s">
        <v>403</v>
      </c>
      <c r="G1427" s="428" t="s">
        <v>404</v>
      </c>
      <c r="H1427" s="428">
        <v>498359</v>
      </c>
      <c r="I1427" s="428">
        <v>0</v>
      </c>
      <c r="J1427" s="428" t="s">
        <v>1911</v>
      </c>
      <c r="K1427" s="428" t="s">
        <v>1525</v>
      </c>
      <c r="L1427" s="431">
        <v>331.2</v>
      </c>
      <c r="M1427" s="431">
        <v>826</v>
      </c>
      <c r="N1427" s="432">
        <v>273571.20000000001</v>
      </c>
    </row>
    <row r="1428" spans="1:14" ht="14.45" customHeight="1" x14ac:dyDescent="0.2">
      <c r="A1428" s="426" t="s">
        <v>1792</v>
      </c>
      <c r="B1428" s="427" t="s">
        <v>1793</v>
      </c>
      <c r="C1428" s="428" t="s">
        <v>1794</v>
      </c>
      <c r="D1428" s="429" t="s">
        <v>1795</v>
      </c>
      <c r="E1428" s="430">
        <v>50113001</v>
      </c>
      <c r="F1428" s="429" t="s">
        <v>403</v>
      </c>
      <c r="G1428" s="428" t="s">
        <v>404</v>
      </c>
      <c r="H1428" s="428">
        <v>500899</v>
      </c>
      <c r="I1428" s="428">
        <v>0</v>
      </c>
      <c r="J1428" s="428" t="s">
        <v>1912</v>
      </c>
      <c r="K1428" s="428" t="s">
        <v>1913</v>
      </c>
      <c r="L1428" s="431">
        <v>331.2</v>
      </c>
      <c r="M1428" s="431">
        <v>250</v>
      </c>
      <c r="N1428" s="432">
        <v>82800</v>
      </c>
    </row>
    <row r="1429" spans="1:14" ht="14.45" customHeight="1" x14ac:dyDescent="0.2">
      <c r="A1429" s="426" t="s">
        <v>1792</v>
      </c>
      <c r="B1429" s="427" t="s">
        <v>1793</v>
      </c>
      <c r="C1429" s="428" t="s">
        <v>1794</v>
      </c>
      <c r="D1429" s="429" t="s">
        <v>1795</v>
      </c>
      <c r="E1429" s="430">
        <v>50113001</v>
      </c>
      <c r="F1429" s="429" t="s">
        <v>403</v>
      </c>
      <c r="G1429" s="428" t="s">
        <v>404</v>
      </c>
      <c r="H1429" s="428">
        <v>499276</v>
      </c>
      <c r="I1429" s="428">
        <v>0</v>
      </c>
      <c r="J1429" s="428" t="s">
        <v>1526</v>
      </c>
      <c r="K1429" s="428" t="s">
        <v>1523</v>
      </c>
      <c r="L1429" s="431">
        <v>272.9593103448276</v>
      </c>
      <c r="M1429" s="431">
        <v>232</v>
      </c>
      <c r="N1429" s="432">
        <v>63326.559999999998</v>
      </c>
    </row>
    <row r="1430" spans="1:14" ht="14.45" customHeight="1" x14ac:dyDescent="0.2">
      <c r="A1430" s="426" t="s">
        <v>1792</v>
      </c>
      <c r="B1430" s="427" t="s">
        <v>1793</v>
      </c>
      <c r="C1430" s="428" t="s">
        <v>1794</v>
      </c>
      <c r="D1430" s="429" t="s">
        <v>1795</v>
      </c>
      <c r="E1430" s="430">
        <v>50113001</v>
      </c>
      <c r="F1430" s="429" t="s">
        <v>403</v>
      </c>
      <c r="G1430" s="428" t="s">
        <v>404</v>
      </c>
      <c r="H1430" s="428">
        <v>398077</v>
      </c>
      <c r="I1430" s="428">
        <v>0</v>
      </c>
      <c r="J1430" s="428" t="s">
        <v>1527</v>
      </c>
      <c r="K1430" s="428" t="s">
        <v>1528</v>
      </c>
      <c r="L1430" s="431">
        <v>42.55</v>
      </c>
      <c r="M1430" s="431">
        <v>130</v>
      </c>
      <c r="N1430" s="432">
        <v>5531.5</v>
      </c>
    </row>
    <row r="1431" spans="1:14" ht="14.45" customHeight="1" x14ac:dyDescent="0.2">
      <c r="A1431" s="426" t="s">
        <v>1792</v>
      </c>
      <c r="B1431" s="427" t="s">
        <v>1793</v>
      </c>
      <c r="C1431" s="428" t="s">
        <v>1794</v>
      </c>
      <c r="D1431" s="429" t="s">
        <v>1795</v>
      </c>
      <c r="E1431" s="430">
        <v>50113001</v>
      </c>
      <c r="F1431" s="429" t="s">
        <v>403</v>
      </c>
      <c r="G1431" s="428" t="s">
        <v>404</v>
      </c>
      <c r="H1431" s="428">
        <v>397413</v>
      </c>
      <c r="I1431" s="428">
        <v>0</v>
      </c>
      <c r="J1431" s="428" t="s">
        <v>1914</v>
      </c>
      <c r="K1431" s="428" t="s">
        <v>1915</v>
      </c>
      <c r="L1431" s="431">
        <v>195.17526807297881</v>
      </c>
      <c r="M1431" s="431">
        <v>10</v>
      </c>
      <c r="N1431" s="432">
        <v>1951.7526807297882</v>
      </c>
    </row>
    <row r="1432" spans="1:14" ht="14.45" customHeight="1" x14ac:dyDescent="0.2">
      <c r="A1432" s="426" t="s">
        <v>1792</v>
      </c>
      <c r="B1432" s="427" t="s">
        <v>1793</v>
      </c>
      <c r="C1432" s="428" t="s">
        <v>1794</v>
      </c>
      <c r="D1432" s="429" t="s">
        <v>1795</v>
      </c>
      <c r="E1432" s="430">
        <v>50113001</v>
      </c>
      <c r="F1432" s="429" t="s">
        <v>403</v>
      </c>
      <c r="G1432" s="428" t="s">
        <v>404</v>
      </c>
      <c r="H1432" s="428">
        <v>218183</v>
      </c>
      <c r="I1432" s="428">
        <v>218183</v>
      </c>
      <c r="J1432" s="428" t="s">
        <v>938</v>
      </c>
      <c r="K1432" s="428" t="s">
        <v>939</v>
      </c>
      <c r="L1432" s="431">
        <v>565.88</v>
      </c>
      <c r="M1432" s="431">
        <v>16</v>
      </c>
      <c r="N1432" s="432">
        <v>9054.08</v>
      </c>
    </row>
    <row r="1433" spans="1:14" ht="14.45" customHeight="1" x14ac:dyDescent="0.2">
      <c r="A1433" s="426" t="s">
        <v>1792</v>
      </c>
      <c r="B1433" s="427" t="s">
        <v>1793</v>
      </c>
      <c r="C1433" s="428" t="s">
        <v>1794</v>
      </c>
      <c r="D1433" s="429" t="s">
        <v>1795</v>
      </c>
      <c r="E1433" s="430">
        <v>50113001</v>
      </c>
      <c r="F1433" s="429" t="s">
        <v>403</v>
      </c>
      <c r="G1433" s="428" t="s">
        <v>404</v>
      </c>
      <c r="H1433" s="428">
        <v>250742</v>
      </c>
      <c r="I1433" s="428">
        <v>250742</v>
      </c>
      <c r="J1433" s="428" t="s">
        <v>944</v>
      </c>
      <c r="K1433" s="428" t="s">
        <v>945</v>
      </c>
      <c r="L1433" s="431">
        <v>524.42999999999995</v>
      </c>
      <c r="M1433" s="431">
        <v>2</v>
      </c>
      <c r="N1433" s="432">
        <v>1048.8599999999999</v>
      </c>
    </row>
    <row r="1434" spans="1:14" ht="14.45" customHeight="1" x14ac:dyDescent="0.2">
      <c r="A1434" s="426" t="s">
        <v>1792</v>
      </c>
      <c r="B1434" s="427" t="s">
        <v>1793</v>
      </c>
      <c r="C1434" s="428" t="s">
        <v>1794</v>
      </c>
      <c r="D1434" s="429" t="s">
        <v>1795</v>
      </c>
      <c r="E1434" s="430">
        <v>50113001</v>
      </c>
      <c r="F1434" s="429" t="s">
        <v>403</v>
      </c>
      <c r="G1434" s="428" t="s">
        <v>450</v>
      </c>
      <c r="H1434" s="428">
        <v>162748</v>
      </c>
      <c r="I1434" s="428">
        <v>162748</v>
      </c>
      <c r="J1434" s="428" t="s">
        <v>946</v>
      </c>
      <c r="K1434" s="428" t="s">
        <v>1916</v>
      </c>
      <c r="L1434" s="431">
        <v>753.9</v>
      </c>
      <c r="M1434" s="431">
        <v>3</v>
      </c>
      <c r="N1434" s="432">
        <v>2261.6999999999998</v>
      </c>
    </row>
    <row r="1435" spans="1:14" ht="14.45" customHeight="1" x14ac:dyDescent="0.2">
      <c r="A1435" s="426" t="s">
        <v>1792</v>
      </c>
      <c r="B1435" s="427" t="s">
        <v>1793</v>
      </c>
      <c r="C1435" s="428" t="s">
        <v>1794</v>
      </c>
      <c r="D1435" s="429" t="s">
        <v>1795</v>
      </c>
      <c r="E1435" s="430">
        <v>50113001</v>
      </c>
      <c r="F1435" s="429" t="s">
        <v>403</v>
      </c>
      <c r="G1435" s="428" t="s">
        <v>450</v>
      </c>
      <c r="H1435" s="428">
        <v>844716</v>
      </c>
      <c r="I1435" s="428">
        <v>107676</v>
      </c>
      <c r="J1435" s="428" t="s">
        <v>946</v>
      </c>
      <c r="K1435" s="428" t="s">
        <v>947</v>
      </c>
      <c r="L1435" s="431">
        <v>363.73749999999995</v>
      </c>
      <c r="M1435" s="431">
        <v>4</v>
      </c>
      <c r="N1435" s="432">
        <v>1454.9499999999998</v>
      </c>
    </row>
    <row r="1436" spans="1:14" ht="14.45" customHeight="1" x14ac:dyDescent="0.2">
      <c r="A1436" s="426" t="s">
        <v>1792</v>
      </c>
      <c r="B1436" s="427" t="s">
        <v>1793</v>
      </c>
      <c r="C1436" s="428" t="s">
        <v>1794</v>
      </c>
      <c r="D1436" s="429" t="s">
        <v>1795</v>
      </c>
      <c r="E1436" s="430">
        <v>50113001</v>
      </c>
      <c r="F1436" s="429" t="s">
        <v>403</v>
      </c>
      <c r="G1436" s="428" t="s">
        <v>404</v>
      </c>
      <c r="H1436" s="428">
        <v>502387</v>
      </c>
      <c r="I1436" s="428">
        <v>999999</v>
      </c>
      <c r="J1436" s="428" t="s">
        <v>1917</v>
      </c>
      <c r="K1436" s="428" t="s">
        <v>947</v>
      </c>
      <c r="L1436" s="431">
        <v>352</v>
      </c>
      <c r="M1436" s="431">
        <v>1</v>
      </c>
      <c r="N1436" s="432">
        <v>352</v>
      </c>
    </row>
    <row r="1437" spans="1:14" ht="14.45" customHeight="1" x14ac:dyDescent="0.2">
      <c r="A1437" s="426" t="s">
        <v>1792</v>
      </c>
      <c r="B1437" s="427" t="s">
        <v>1793</v>
      </c>
      <c r="C1437" s="428" t="s">
        <v>1794</v>
      </c>
      <c r="D1437" s="429" t="s">
        <v>1795</v>
      </c>
      <c r="E1437" s="430">
        <v>50113001</v>
      </c>
      <c r="F1437" s="429" t="s">
        <v>403</v>
      </c>
      <c r="G1437" s="428" t="s">
        <v>404</v>
      </c>
      <c r="H1437" s="428">
        <v>233478</v>
      </c>
      <c r="I1437" s="428">
        <v>233478</v>
      </c>
      <c r="J1437" s="428" t="s">
        <v>1918</v>
      </c>
      <c r="K1437" s="428" t="s">
        <v>1919</v>
      </c>
      <c r="L1437" s="431">
        <v>110.60999999999997</v>
      </c>
      <c r="M1437" s="431">
        <v>1</v>
      </c>
      <c r="N1437" s="432">
        <v>110.60999999999997</v>
      </c>
    </row>
    <row r="1438" spans="1:14" ht="14.45" customHeight="1" x14ac:dyDescent="0.2">
      <c r="A1438" s="426" t="s">
        <v>1792</v>
      </c>
      <c r="B1438" s="427" t="s">
        <v>1793</v>
      </c>
      <c r="C1438" s="428" t="s">
        <v>1794</v>
      </c>
      <c r="D1438" s="429" t="s">
        <v>1795</v>
      </c>
      <c r="E1438" s="430">
        <v>50113001</v>
      </c>
      <c r="F1438" s="429" t="s">
        <v>403</v>
      </c>
      <c r="G1438" s="428" t="s">
        <v>450</v>
      </c>
      <c r="H1438" s="428">
        <v>178686</v>
      </c>
      <c r="I1438" s="428">
        <v>178686</v>
      </c>
      <c r="J1438" s="428" t="s">
        <v>1920</v>
      </c>
      <c r="K1438" s="428" t="s">
        <v>1921</v>
      </c>
      <c r="L1438" s="431">
        <v>84.59</v>
      </c>
      <c r="M1438" s="431">
        <v>1</v>
      </c>
      <c r="N1438" s="432">
        <v>84.59</v>
      </c>
    </row>
    <row r="1439" spans="1:14" ht="14.45" customHeight="1" x14ac:dyDescent="0.2">
      <c r="A1439" s="426" t="s">
        <v>1792</v>
      </c>
      <c r="B1439" s="427" t="s">
        <v>1793</v>
      </c>
      <c r="C1439" s="428" t="s">
        <v>1794</v>
      </c>
      <c r="D1439" s="429" t="s">
        <v>1795</v>
      </c>
      <c r="E1439" s="430">
        <v>50113001</v>
      </c>
      <c r="F1439" s="429" t="s">
        <v>403</v>
      </c>
      <c r="G1439" s="428" t="s">
        <v>450</v>
      </c>
      <c r="H1439" s="428">
        <v>178682</v>
      </c>
      <c r="I1439" s="428">
        <v>178682</v>
      </c>
      <c r="J1439" s="428" t="s">
        <v>1922</v>
      </c>
      <c r="K1439" s="428" t="s">
        <v>1923</v>
      </c>
      <c r="L1439" s="431">
        <v>43.70000000000001</v>
      </c>
      <c r="M1439" s="431">
        <v>1</v>
      </c>
      <c r="N1439" s="432">
        <v>43.70000000000001</v>
      </c>
    </row>
    <row r="1440" spans="1:14" ht="14.45" customHeight="1" x14ac:dyDescent="0.2">
      <c r="A1440" s="426" t="s">
        <v>1792</v>
      </c>
      <c r="B1440" s="427" t="s">
        <v>1793</v>
      </c>
      <c r="C1440" s="428" t="s">
        <v>1794</v>
      </c>
      <c r="D1440" s="429" t="s">
        <v>1795</v>
      </c>
      <c r="E1440" s="430">
        <v>50113001</v>
      </c>
      <c r="F1440" s="429" t="s">
        <v>403</v>
      </c>
      <c r="G1440" s="428" t="s">
        <v>404</v>
      </c>
      <c r="H1440" s="428">
        <v>117189</v>
      </c>
      <c r="I1440" s="428">
        <v>17189</v>
      </c>
      <c r="J1440" s="428" t="s">
        <v>1531</v>
      </c>
      <c r="K1440" s="428" t="s">
        <v>1532</v>
      </c>
      <c r="L1440" s="431">
        <v>72.620000000000019</v>
      </c>
      <c r="M1440" s="431">
        <v>1</v>
      </c>
      <c r="N1440" s="432">
        <v>72.620000000000019</v>
      </c>
    </row>
    <row r="1441" spans="1:14" ht="14.45" customHeight="1" x14ac:dyDescent="0.2">
      <c r="A1441" s="426" t="s">
        <v>1792</v>
      </c>
      <c r="B1441" s="427" t="s">
        <v>1793</v>
      </c>
      <c r="C1441" s="428" t="s">
        <v>1794</v>
      </c>
      <c r="D1441" s="429" t="s">
        <v>1795</v>
      </c>
      <c r="E1441" s="430">
        <v>50113001</v>
      </c>
      <c r="F1441" s="429" t="s">
        <v>403</v>
      </c>
      <c r="G1441" s="428" t="s">
        <v>404</v>
      </c>
      <c r="H1441" s="428">
        <v>848725</v>
      </c>
      <c r="I1441" s="428">
        <v>107677</v>
      </c>
      <c r="J1441" s="428" t="s">
        <v>951</v>
      </c>
      <c r="K1441" s="428" t="s">
        <v>953</v>
      </c>
      <c r="L1441" s="431">
        <v>462.85782608695672</v>
      </c>
      <c r="M1441" s="431">
        <v>115</v>
      </c>
      <c r="N1441" s="432">
        <v>53228.650000000023</v>
      </c>
    </row>
    <row r="1442" spans="1:14" ht="14.45" customHeight="1" x14ac:dyDescent="0.2">
      <c r="A1442" s="426" t="s">
        <v>1792</v>
      </c>
      <c r="B1442" s="427" t="s">
        <v>1793</v>
      </c>
      <c r="C1442" s="428" t="s">
        <v>1794</v>
      </c>
      <c r="D1442" s="429" t="s">
        <v>1795</v>
      </c>
      <c r="E1442" s="430">
        <v>50113001</v>
      </c>
      <c r="F1442" s="429" t="s">
        <v>403</v>
      </c>
      <c r="G1442" s="428" t="s">
        <v>404</v>
      </c>
      <c r="H1442" s="428">
        <v>100489</v>
      </c>
      <c r="I1442" s="428">
        <v>489</v>
      </c>
      <c r="J1442" s="428" t="s">
        <v>956</v>
      </c>
      <c r="K1442" s="428" t="s">
        <v>1924</v>
      </c>
      <c r="L1442" s="431">
        <v>47.14</v>
      </c>
      <c r="M1442" s="431">
        <v>80</v>
      </c>
      <c r="N1442" s="432">
        <v>3771.2</v>
      </c>
    </row>
    <row r="1443" spans="1:14" ht="14.45" customHeight="1" x14ac:dyDescent="0.2">
      <c r="A1443" s="426" t="s">
        <v>1792</v>
      </c>
      <c r="B1443" s="427" t="s">
        <v>1793</v>
      </c>
      <c r="C1443" s="428" t="s">
        <v>1794</v>
      </c>
      <c r="D1443" s="429" t="s">
        <v>1795</v>
      </c>
      <c r="E1443" s="430">
        <v>50113001</v>
      </c>
      <c r="F1443" s="429" t="s">
        <v>403</v>
      </c>
      <c r="G1443" s="428" t="s">
        <v>404</v>
      </c>
      <c r="H1443" s="428">
        <v>230426</v>
      </c>
      <c r="I1443" s="428">
        <v>230426</v>
      </c>
      <c r="J1443" s="428" t="s">
        <v>956</v>
      </c>
      <c r="K1443" s="428" t="s">
        <v>957</v>
      </c>
      <c r="L1443" s="431">
        <v>77.87</v>
      </c>
      <c r="M1443" s="431">
        <v>2</v>
      </c>
      <c r="N1443" s="432">
        <v>155.74</v>
      </c>
    </row>
    <row r="1444" spans="1:14" ht="14.45" customHeight="1" x14ac:dyDescent="0.2">
      <c r="A1444" s="426" t="s">
        <v>1792</v>
      </c>
      <c r="B1444" s="427" t="s">
        <v>1793</v>
      </c>
      <c r="C1444" s="428" t="s">
        <v>1794</v>
      </c>
      <c r="D1444" s="429" t="s">
        <v>1795</v>
      </c>
      <c r="E1444" s="430">
        <v>50113001</v>
      </c>
      <c r="F1444" s="429" t="s">
        <v>403</v>
      </c>
      <c r="G1444" s="428" t="s">
        <v>404</v>
      </c>
      <c r="H1444" s="428">
        <v>29938</v>
      </c>
      <c r="I1444" s="428">
        <v>29938</v>
      </c>
      <c r="J1444" s="428" t="s">
        <v>1925</v>
      </c>
      <c r="K1444" s="428" t="s">
        <v>1926</v>
      </c>
      <c r="L1444" s="431">
        <v>2057.2799999999997</v>
      </c>
      <c r="M1444" s="431">
        <v>1</v>
      </c>
      <c r="N1444" s="432">
        <v>2057.2799999999997</v>
      </c>
    </row>
    <row r="1445" spans="1:14" ht="14.45" customHeight="1" x14ac:dyDescent="0.2">
      <c r="A1445" s="426" t="s">
        <v>1792</v>
      </c>
      <c r="B1445" s="427" t="s">
        <v>1793</v>
      </c>
      <c r="C1445" s="428" t="s">
        <v>1794</v>
      </c>
      <c r="D1445" s="429" t="s">
        <v>1795</v>
      </c>
      <c r="E1445" s="430">
        <v>50113001</v>
      </c>
      <c r="F1445" s="429" t="s">
        <v>403</v>
      </c>
      <c r="G1445" s="428" t="s">
        <v>450</v>
      </c>
      <c r="H1445" s="428">
        <v>237595</v>
      </c>
      <c r="I1445" s="428">
        <v>237595</v>
      </c>
      <c r="J1445" s="428" t="s">
        <v>960</v>
      </c>
      <c r="K1445" s="428" t="s">
        <v>961</v>
      </c>
      <c r="L1445" s="431">
        <v>122.11000000000001</v>
      </c>
      <c r="M1445" s="431">
        <v>2</v>
      </c>
      <c r="N1445" s="432">
        <v>244.22000000000003</v>
      </c>
    </row>
    <row r="1446" spans="1:14" ht="14.45" customHeight="1" x14ac:dyDescent="0.2">
      <c r="A1446" s="426" t="s">
        <v>1792</v>
      </c>
      <c r="B1446" s="427" t="s">
        <v>1793</v>
      </c>
      <c r="C1446" s="428" t="s">
        <v>1794</v>
      </c>
      <c r="D1446" s="429" t="s">
        <v>1795</v>
      </c>
      <c r="E1446" s="430">
        <v>50113001</v>
      </c>
      <c r="F1446" s="429" t="s">
        <v>403</v>
      </c>
      <c r="G1446" s="428" t="s">
        <v>404</v>
      </c>
      <c r="H1446" s="428">
        <v>930224</v>
      </c>
      <c r="I1446" s="428">
        <v>0</v>
      </c>
      <c r="J1446" s="428" t="s">
        <v>1789</v>
      </c>
      <c r="K1446" s="428" t="s">
        <v>235</v>
      </c>
      <c r="L1446" s="431">
        <v>247.74354664017213</v>
      </c>
      <c r="M1446" s="431">
        <v>1</v>
      </c>
      <c r="N1446" s="432">
        <v>247.74354664017213</v>
      </c>
    </row>
    <row r="1447" spans="1:14" ht="14.45" customHeight="1" x14ac:dyDescent="0.2">
      <c r="A1447" s="426" t="s">
        <v>1792</v>
      </c>
      <c r="B1447" s="427" t="s">
        <v>1793</v>
      </c>
      <c r="C1447" s="428" t="s">
        <v>1794</v>
      </c>
      <c r="D1447" s="429" t="s">
        <v>1795</v>
      </c>
      <c r="E1447" s="430">
        <v>50113001</v>
      </c>
      <c r="F1447" s="429" t="s">
        <v>403</v>
      </c>
      <c r="G1447" s="428" t="s">
        <v>404</v>
      </c>
      <c r="H1447" s="428">
        <v>911927</v>
      </c>
      <c r="I1447" s="428">
        <v>0</v>
      </c>
      <c r="J1447" s="428" t="s">
        <v>1927</v>
      </c>
      <c r="K1447" s="428" t="s">
        <v>235</v>
      </c>
      <c r="L1447" s="431">
        <v>78.19364650006186</v>
      </c>
      <c r="M1447" s="431">
        <v>1</v>
      </c>
      <c r="N1447" s="432">
        <v>78.19364650006186</v>
      </c>
    </row>
    <row r="1448" spans="1:14" ht="14.45" customHeight="1" x14ac:dyDescent="0.2">
      <c r="A1448" s="426" t="s">
        <v>1792</v>
      </c>
      <c r="B1448" s="427" t="s">
        <v>1793</v>
      </c>
      <c r="C1448" s="428" t="s">
        <v>1794</v>
      </c>
      <c r="D1448" s="429" t="s">
        <v>1795</v>
      </c>
      <c r="E1448" s="430">
        <v>50113001</v>
      </c>
      <c r="F1448" s="429" t="s">
        <v>403</v>
      </c>
      <c r="G1448" s="428" t="s">
        <v>404</v>
      </c>
      <c r="H1448" s="428">
        <v>900513</v>
      </c>
      <c r="I1448" s="428">
        <v>0</v>
      </c>
      <c r="J1448" s="428" t="s">
        <v>1928</v>
      </c>
      <c r="K1448" s="428" t="s">
        <v>235</v>
      </c>
      <c r="L1448" s="431">
        <v>87.766995527494089</v>
      </c>
      <c r="M1448" s="431">
        <v>1</v>
      </c>
      <c r="N1448" s="432">
        <v>87.766995527494089</v>
      </c>
    </row>
    <row r="1449" spans="1:14" ht="14.45" customHeight="1" x14ac:dyDescent="0.2">
      <c r="A1449" s="426" t="s">
        <v>1792</v>
      </c>
      <c r="B1449" s="427" t="s">
        <v>1793</v>
      </c>
      <c r="C1449" s="428" t="s">
        <v>1794</v>
      </c>
      <c r="D1449" s="429" t="s">
        <v>1795</v>
      </c>
      <c r="E1449" s="430">
        <v>50113001</v>
      </c>
      <c r="F1449" s="429" t="s">
        <v>403</v>
      </c>
      <c r="G1449" s="428" t="s">
        <v>404</v>
      </c>
      <c r="H1449" s="428">
        <v>397238</v>
      </c>
      <c r="I1449" s="428">
        <v>0</v>
      </c>
      <c r="J1449" s="428" t="s">
        <v>1929</v>
      </c>
      <c r="K1449" s="428" t="s">
        <v>235</v>
      </c>
      <c r="L1449" s="431">
        <v>142.8425103010905</v>
      </c>
      <c r="M1449" s="431">
        <v>2</v>
      </c>
      <c r="N1449" s="432">
        <v>285.685020602181</v>
      </c>
    </row>
    <row r="1450" spans="1:14" ht="14.45" customHeight="1" x14ac:dyDescent="0.2">
      <c r="A1450" s="426" t="s">
        <v>1792</v>
      </c>
      <c r="B1450" s="427" t="s">
        <v>1793</v>
      </c>
      <c r="C1450" s="428" t="s">
        <v>1794</v>
      </c>
      <c r="D1450" s="429" t="s">
        <v>1795</v>
      </c>
      <c r="E1450" s="430">
        <v>50113001</v>
      </c>
      <c r="F1450" s="429" t="s">
        <v>403</v>
      </c>
      <c r="G1450" s="428" t="s">
        <v>404</v>
      </c>
      <c r="H1450" s="428">
        <v>930589</v>
      </c>
      <c r="I1450" s="428">
        <v>0</v>
      </c>
      <c r="J1450" s="428" t="s">
        <v>476</v>
      </c>
      <c r="K1450" s="428" t="s">
        <v>235</v>
      </c>
      <c r="L1450" s="431">
        <v>228.8177835149796</v>
      </c>
      <c r="M1450" s="431">
        <v>1</v>
      </c>
      <c r="N1450" s="432">
        <v>228.8177835149796</v>
      </c>
    </row>
    <row r="1451" spans="1:14" ht="14.45" customHeight="1" x14ac:dyDescent="0.2">
      <c r="A1451" s="426" t="s">
        <v>1792</v>
      </c>
      <c r="B1451" s="427" t="s">
        <v>1793</v>
      </c>
      <c r="C1451" s="428" t="s">
        <v>1794</v>
      </c>
      <c r="D1451" s="429" t="s">
        <v>1795</v>
      </c>
      <c r="E1451" s="430">
        <v>50113001</v>
      </c>
      <c r="F1451" s="429" t="s">
        <v>403</v>
      </c>
      <c r="G1451" s="428" t="s">
        <v>404</v>
      </c>
      <c r="H1451" s="428">
        <v>921458</v>
      </c>
      <c r="I1451" s="428">
        <v>0</v>
      </c>
      <c r="J1451" s="428" t="s">
        <v>538</v>
      </c>
      <c r="K1451" s="428" t="s">
        <v>235</v>
      </c>
      <c r="L1451" s="431">
        <v>208.30032943252718</v>
      </c>
      <c r="M1451" s="431">
        <v>12</v>
      </c>
      <c r="N1451" s="432">
        <v>2499.6039531903261</v>
      </c>
    </row>
    <row r="1452" spans="1:14" ht="14.45" customHeight="1" x14ac:dyDescent="0.2">
      <c r="A1452" s="426" t="s">
        <v>1792</v>
      </c>
      <c r="B1452" s="427" t="s">
        <v>1793</v>
      </c>
      <c r="C1452" s="428" t="s">
        <v>1794</v>
      </c>
      <c r="D1452" s="429" t="s">
        <v>1795</v>
      </c>
      <c r="E1452" s="430">
        <v>50113001</v>
      </c>
      <c r="F1452" s="429" t="s">
        <v>403</v>
      </c>
      <c r="G1452" s="428" t="s">
        <v>404</v>
      </c>
      <c r="H1452" s="428">
        <v>900441</v>
      </c>
      <c r="I1452" s="428">
        <v>0</v>
      </c>
      <c r="J1452" s="428" t="s">
        <v>1534</v>
      </c>
      <c r="K1452" s="428" t="s">
        <v>1535</v>
      </c>
      <c r="L1452" s="431">
        <v>443.71097792134998</v>
      </c>
      <c r="M1452" s="431">
        <v>2</v>
      </c>
      <c r="N1452" s="432">
        <v>887.42195584269996</v>
      </c>
    </row>
    <row r="1453" spans="1:14" ht="14.45" customHeight="1" x14ac:dyDescent="0.2">
      <c r="A1453" s="426" t="s">
        <v>1792</v>
      </c>
      <c r="B1453" s="427" t="s">
        <v>1793</v>
      </c>
      <c r="C1453" s="428" t="s">
        <v>1794</v>
      </c>
      <c r="D1453" s="429" t="s">
        <v>1795</v>
      </c>
      <c r="E1453" s="430">
        <v>50113001</v>
      </c>
      <c r="F1453" s="429" t="s">
        <v>403</v>
      </c>
      <c r="G1453" s="428" t="s">
        <v>404</v>
      </c>
      <c r="H1453" s="428">
        <v>900539</v>
      </c>
      <c r="I1453" s="428">
        <v>0</v>
      </c>
      <c r="J1453" s="428" t="s">
        <v>1930</v>
      </c>
      <c r="K1453" s="428" t="s">
        <v>235</v>
      </c>
      <c r="L1453" s="431">
        <v>146.48793907097215</v>
      </c>
      <c r="M1453" s="431">
        <v>200</v>
      </c>
      <c r="N1453" s="432">
        <v>29297.587814194427</v>
      </c>
    </row>
    <row r="1454" spans="1:14" ht="14.45" customHeight="1" x14ac:dyDescent="0.2">
      <c r="A1454" s="426" t="s">
        <v>1792</v>
      </c>
      <c r="B1454" s="427" t="s">
        <v>1793</v>
      </c>
      <c r="C1454" s="428" t="s">
        <v>1794</v>
      </c>
      <c r="D1454" s="429" t="s">
        <v>1795</v>
      </c>
      <c r="E1454" s="430">
        <v>50113001</v>
      </c>
      <c r="F1454" s="429" t="s">
        <v>403</v>
      </c>
      <c r="G1454" s="428" t="s">
        <v>404</v>
      </c>
      <c r="H1454" s="428">
        <v>921231</v>
      </c>
      <c r="I1454" s="428">
        <v>0</v>
      </c>
      <c r="J1454" s="428" t="s">
        <v>1931</v>
      </c>
      <c r="K1454" s="428" t="s">
        <v>235</v>
      </c>
      <c r="L1454" s="431">
        <v>69.900180620821345</v>
      </c>
      <c r="M1454" s="431">
        <v>270</v>
      </c>
      <c r="N1454" s="432">
        <v>18873.048767621764</v>
      </c>
    </row>
    <row r="1455" spans="1:14" ht="14.45" customHeight="1" x14ac:dyDescent="0.2">
      <c r="A1455" s="426" t="s">
        <v>1792</v>
      </c>
      <c r="B1455" s="427" t="s">
        <v>1793</v>
      </c>
      <c r="C1455" s="428" t="s">
        <v>1794</v>
      </c>
      <c r="D1455" s="429" t="s">
        <v>1795</v>
      </c>
      <c r="E1455" s="430">
        <v>50113001</v>
      </c>
      <c r="F1455" s="429" t="s">
        <v>403</v>
      </c>
      <c r="G1455" s="428" t="s">
        <v>404</v>
      </c>
      <c r="H1455" s="428">
        <v>501736</v>
      </c>
      <c r="I1455" s="428">
        <v>0</v>
      </c>
      <c r="J1455" s="428" t="s">
        <v>1932</v>
      </c>
      <c r="K1455" s="428" t="s">
        <v>235</v>
      </c>
      <c r="L1455" s="431">
        <v>202.10587110160506</v>
      </c>
      <c r="M1455" s="431">
        <v>110</v>
      </c>
      <c r="N1455" s="432">
        <v>22231.645821176557</v>
      </c>
    </row>
    <row r="1456" spans="1:14" ht="14.45" customHeight="1" x14ac:dyDescent="0.2">
      <c r="A1456" s="426" t="s">
        <v>1792</v>
      </c>
      <c r="B1456" s="427" t="s">
        <v>1793</v>
      </c>
      <c r="C1456" s="428" t="s">
        <v>1794</v>
      </c>
      <c r="D1456" s="429" t="s">
        <v>1795</v>
      </c>
      <c r="E1456" s="430">
        <v>50113001</v>
      </c>
      <c r="F1456" s="429" t="s">
        <v>403</v>
      </c>
      <c r="G1456" s="428" t="s">
        <v>404</v>
      </c>
      <c r="H1456" s="428">
        <v>500979</v>
      </c>
      <c r="I1456" s="428">
        <v>0</v>
      </c>
      <c r="J1456" s="428" t="s">
        <v>540</v>
      </c>
      <c r="K1456" s="428" t="s">
        <v>235</v>
      </c>
      <c r="L1456" s="431">
        <v>112.9935120438809</v>
      </c>
      <c r="M1456" s="431">
        <v>3</v>
      </c>
      <c r="N1456" s="432">
        <v>338.98053613164268</v>
      </c>
    </row>
    <row r="1457" spans="1:14" ht="14.45" customHeight="1" x14ac:dyDescent="0.2">
      <c r="A1457" s="426" t="s">
        <v>1792</v>
      </c>
      <c r="B1457" s="427" t="s">
        <v>1793</v>
      </c>
      <c r="C1457" s="428" t="s">
        <v>1794</v>
      </c>
      <c r="D1457" s="429" t="s">
        <v>1795</v>
      </c>
      <c r="E1457" s="430">
        <v>50113001</v>
      </c>
      <c r="F1457" s="429" t="s">
        <v>403</v>
      </c>
      <c r="G1457" s="428" t="s">
        <v>404</v>
      </c>
      <c r="H1457" s="428">
        <v>930078</v>
      </c>
      <c r="I1457" s="428">
        <v>0</v>
      </c>
      <c r="J1457" s="428" t="s">
        <v>1933</v>
      </c>
      <c r="K1457" s="428" t="s">
        <v>235</v>
      </c>
      <c r="L1457" s="431">
        <v>133.01954174825943</v>
      </c>
      <c r="M1457" s="431">
        <v>47</v>
      </c>
      <c r="N1457" s="432">
        <v>6251.9184621681925</v>
      </c>
    </row>
    <row r="1458" spans="1:14" ht="14.45" customHeight="1" x14ac:dyDescent="0.2">
      <c r="A1458" s="426" t="s">
        <v>1792</v>
      </c>
      <c r="B1458" s="427" t="s">
        <v>1793</v>
      </c>
      <c r="C1458" s="428" t="s">
        <v>1794</v>
      </c>
      <c r="D1458" s="429" t="s">
        <v>1795</v>
      </c>
      <c r="E1458" s="430">
        <v>50113001</v>
      </c>
      <c r="F1458" s="429" t="s">
        <v>403</v>
      </c>
      <c r="G1458" s="428" t="s">
        <v>404</v>
      </c>
      <c r="H1458" s="428">
        <v>921117</v>
      </c>
      <c r="I1458" s="428">
        <v>0</v>
      </c>
      <c r="J1458" s="428" t="s">
        <v>1934</v>
      </c>
      <c r="K1458" s="428" t="s">
        <v>235</v>
      </c>
      <c r="L1458" s="431">
        <v>76.722252880972633</v>
      </c>
      <c r="M1458" s="431">
        <v>76</v>
      </c>
      <c r="N1458" s="432">
        <v>5830.8912189539196</v>
      </c>
    </row>
    <row r="1459" spans="1:14" ht="14.45" customHeight="1" x14ac:dyDescent="0.2">
      <c r="A1459" s="426" t="s">
        <v>1792</v>
      </c>
      <c r="B1459" s="427" t="s">
        <v>1793</v>
      </c>
      <c r="C1459" s="428" t="s">
        <v>1794</v>
      </c>
      <c r="D1459" s="429" t="s">
        <v>1795</v>
      </c>
      <c r="E1459" s="430">
        <v>50113001</v>
      </c>
      <c r="F1459" s="429" t="s">
        <v>403</v>
      </c>
      <c r="G1459" s="428" t="s">
        <v>404</v>
      </c>
      <c r="H1459" s="428">
        <v>501065</v>
      </c>
      <c r="I1459" s="428">
        <v>0</v>
      </c>
      <c r="J1459" s="428" t="s">
        <v>1935</v>
      </c>
      <c r="K1459" s="428" t="s">
        <v>235</v>
      </c>
      <c r="L1459" s="431">
        <v>238.32132593810371</v>
      </c>
      <c r="M1459" s="431">
        <v>2</v>
      </c>
      <c r="N1459" s="432">
        <v>476.64265187620742</v>
      </c>
    </row>
    <row r="1460" spans="1:14" ht="14.45" customHeight="1" x14ac:dyDescent="0.2">
      <c r="A1460" s="426" t="s">
        <v>1792</v>
      </c>
      <c r="B1460" s="427" t="s">
        <v>1793</v>
      </c>
      <c r="C1460" s="428" t="s">
        <v>1794</v>
      </c>
      <c r="D1460" s="429" t="s">
        <v>1795</v>
      </c>
      <c r="E1460" s="430">
        <v>50113001</v>
      </c>
      <c r="F1460" s="429" t="s">
        <v>403</v>
      </c>
      <c r="G1460" s="428" t="s">
        <v>404</v>
      </c>
      <c r="H1460" s="428">
        <v>840522</v>
      </c>
      <c r="I1460" s="428">
        <v>0</v>
      </c>
      <c r="J1460" s="428" t="s">
        <v>1537</v>
      </c>
      <c r="K1460" s="428" t="s">
        <v>235</v>
      </c>
      <c r="L1460" s="431">
        <v>676.56674754498079</v>
      </c>
      <c r="M1460" s="431">
        <v>3</v>
      </c>
      <c r="N1460" s="432">
        <v>2029.7002426349425</v>
      </c>
    </row>
    <row r="1461" spans="1:14" ht="14.45" customHeight="1" x14ac:dyDescent="0.2">
      <c r="A1461" s="426" t="s">
        <v>1792</v>
      </c>
      <c r="B1461" s="427" t="s">
        <v>1793</v>
      </c>
      <c r="C1461" s="428" t="s">
        <v>1794</v>
      </c>
      <c r="D1461" s="429" t="s">
        <v>1795</v>
      </c>
      <c r="E1461" s="430">
        <v>50113001</v>
      </c>
      <c r="F1461" s="429" t="s">
        <v>403</v>
      </c>
      <c r="G1461" s="428" t="s">
        <v>404</v>
      </c>
      <c r="H1461" s="428">
        <v>900007</v>
      </c>
      <c r="I1461" s="428">
        <v>0</v>
      </c>
      <c r="J1461" s="428" t="s">
        <v>440</v>
      </c>
      <c r="K1461" s="428" t="s">
        <v>235</v>
      </c>
      <c r="L1461" s="431">
        <v>98.856675001524764</v>
      </c>
      <c r="M1461" s="431">
        <v>3</v>
      </c>
      <c r="N1461" s="432">
        <v>296.57002500457429</v>
      </c>
    </row>
    <row r="1462" spans="1:14" ht="14.45" customHeight="1" x14ac:dyDescent="0.2">
      <c r="A1462" s="426" t="s">
        <v>1792</v>
      </c>
      <c r="B1462" s="427" t="s">
        <v>1793</v>
      </c>
      <c r="C1462" s="428" t="s">
        <v>1794</v>
      </c>
      <c r="D1462" s="429" t="s">
        <v>1795</v>
      </c>
      <c r="E1462" s="430">
        <v>50113001</v>
      </c>
      <c r="F1462" s="429" t="s">
        <v>403</v>
      </c>
      <c r="G1462" s="428" t="s">
        <v>404</v>
      </c>
      <c r="H1462" s="428">
        <v>900012</v>
      </c>
      <c r="I1462" s="428">
        <v>0</v>
      </c>
      <c r="J1462" s="428" t="s">
        <v>1936</v>
      </c>
      <c r="K1462" s="428" t="s">
        <v>235</v>
      </c>
      <c r="L1462" s="431">
        <v>97.163875232093218</v>
      </c>
      <c r="M1462" s="431">
        <v>3</v>
      </c>
      <c r="N1462" s="432">
        <v>291.49162569627964</v>
      </c>
    </row>
    <row r="1463" spans="1:14" ht="14.45" customHeight="1" x14ac:dyDescent="0.2">
      <c r="A1463" s="426" t="s">
        <v>1792</v>
      </c>
      <c r="B1463" s="427" t="s">
        <v>1793</v>
      </c>
      <c r="C1463" s="428" t="s">
        <v>1794</v>
      </c>
      <c r="D1463" s="429" t="s">
        <v>1795</v>
      </c>
      <c r="E1463" s="430">
        <v>50113001</v>
      </c>
      <c r="F1463" s="429" t="s">
        <v>403</v>
      </c>
      <c r="G1463" s="428" t="s">
        <v>404</v>
      </c>
      <c r="H1463" s="428">
        <v>921048</v>
      </c>
      <c r="I1463" s="428">
        <v>0</v>
      </c>
      <c r="J1463" s="428" t="s">
        <v>1937</v>
      </c>
      <c r="K1463" s="428" t="s">
        <v>235</v>
      </c>
      <c r="L1463" s="431">
        <v>88.227999916724059</v>
      </c>
      <c r="M1463" s="431">
        <v>9</v>
      </c>
      <c r="N1463" s="432">
        <v>794.05199925051647</v>
      </c>
    </row>
    <row r="1464" spans="1:14" ht="14.45" customHeight="1" x14ac:dyDescent="0.2">
      <c r="A1464" s="426" t="s">
        <v>1792</v>
      </c>
      <c r="B1464" s="427" t="s">
        <v>1793</v>
      </c>
      <c r="C1464" s="428" t="s">
        <v>1794</v>
      </c>
      <c r="D1464" s="429" t="s">
        <v>1795</v>
      </c>
      <c r="E1464" s="430">
        <v>50113001</v>
      </c>
      <c r="F1464" s="429" t="s">
        <v>403</v>
      </c>
      <c r="G1464" s="428" t="s">
        <v>404</v>
      </c>
      <c r="H1464" s="428">
        <v>920377</v>
      </c>
      <c r="I1464" s="428">
        <v>0</v>
      </c>
      <c r="J1464" s="428" t="s">
        <v>1938</v>
      </c>
      <c r="K1464" s="428" t="s">
        <v>235</v>
      </c>
      <c r="L1464" s="431">
        <v>177.1957442399644</v>
      </c>
      <c r="M1464" s="431">
        <v>3</v>
      </c>
      <c r="N1464" s="432">
        <v>531.58723271989322</v>
      </c>
    </row>
    <row r="1465" spans="1:14" ht="14.45" customHeight="1" x14ac:dyDescent="0.2">
      <c r="A1465" s="426" t="s">
        <v>1792</v>
      </c>
      <c r="B1465" s="427" t="s">
        <v>1793</v>
      </c>
      <c r="C1465" s="428" t="s">
        <v>1794</v>
      </c>
      <c r="D1465" s="429" t="s">
        <v>1795</v>
      </c>
      <c r="E1465" s="430">
        <v>50113001</v>
      </c>
      <c r="F1465" s="429" t="s">
        <v>403</v>
      </c>
      <c r="G1465" s="428" t="s">
        <v>404</v>
      </c>
      <c r="H1465" s="428">
        <v>921134</v>
      </c>
      <c r="I1465" s="428">
        <v>0</v>
      </c>
      <c r="J1465" s="428" t="s">
        <v>1939</v>
      </c>
      <c r="K1465" s="428" t="s">
        <v>235</v>
      </c>
      <c r="L1465" s="431">
        <v>135.06059784981349</v>
      </c>
      <c r="M1465" s="431">
        <v>10</v>
      </c>
      <c r="N1465" s="432">
        <v>1350.6059784981348</v>
      </c>
    </row>
    <row r="1466" spans="1:14" ht="14.45" customHeight="1" x14ac:dyDescent="0.2">
      <c r="A1466" s="426" t="s">
        <v>1792</v>
      </c>
      <c r="B1466" s="427" t="s">
        <v>1793</v>
      </c>
      <c r="C1466" s="428" t="s">
        <v>1794</v>
      </c>
      <c r="D1466" s="429" t="s">
        <v>1795</v>
      </c>
      <c r="E1466" s="430">
        <v>50113001</v>
      </c>
      <c r="F1466" s="429" t="s">
        <v>403</v>
      </c>
      <c r="G1466" s="428" t="s">
        <v>404</v>
      </c>
      <c r="H1466" s="428">
        <v>500258</v>
      </c>
      <c r="I1466" s="428">
        <v>0</v>
      </c>
      <c r="J1466" s="428" t="s">
        <v>1940</v>
      </c>
      <c r="K1466" s="428" t="s">
        <v>1941</v>
      </c>
      <c r="L1466" s="431">
        <v>454.89507055084033</v>
      </c>
      <c r="M1466" s="431">
        <v>6</v>
      </c>
      <c r="N1466" s="432">
        <v>2729.3704233050421</v>
      </c>
    </row>
    <row r="1467" spans="1:14" ht="14.45" customHeight="1" x14ac:dyDescent="0.2">
      <c r="A1467" s="426" t="s">
        <v>1792</v>
      </c>
      <c r="B1467" s="427" t="s">
        <v>1793</v>
      </c>
      <c r="C1467" s="428" t="s">
        <v>1794</v>
      </c>
      <c r="D1467" s="429" t="s">
        <v>1795</v>
      </c>
      <c r="E1467" s="430">
        <v>50113001</v>
      </c>
      <c r="F1467" s="429" t="s">
        <v>403</v>
      </c>
      <c r="G1467" s="428" t="s">
        <v>404</v>
      </c>
      <c r="H1467" s="428">
        <v>921135</v>
      </c>
      <c r="I1467" s="428">
        <v>0</v>
      </c>
      <c r="J1467" s="428" t="s">
        <v>1942</v>
      </c>
      <c r="K1467" s="428" t="s">
        <v>1943</v>
      </c>
      <c r="L1467" s="431">
        <v>130.31787925965563</v>
      </c>
      <c r="M1467" s="431">
        <v>40</v>
      </c>
      <c r="N1467" s="432">
        <v>5212.7151703862255</v>
      </c>
    </row>
    <row r="1468" spans="1:14" ht="14.45" customHeight="1" x14ac:dyDescent="0.2">
      <c r="A1468" s="426" t="s">
        <v>1792</v>
      </c>
      <c r="B1468" s="427" t="s">
        <v>1793</v>
      </c>
      <c r="C1468" s="428" t="s">
        <v>1794</v>
      </c>
      <c r="D1468" s="429" t="s">
        <v>1795</v>
      </c>
      <c r="E1468" s="430">
        <v>50113001</v>
      </c>
      <c r="F1468" s="429" t="s">
        <v>403</v>
      </c>
      <c r="G1468" s="428" t="s">
        <v>404</v>
      </c>
      <c r="H1468" s="428">
        <v>921412</v>
      </c>
      <c r="I1468" s="428">
        <v>0</v>
      </c>
      <c r="J1468" s="428" t="s">
        <v>1944</v>
      </c>
      <c r="K1468" s="428" t="s">
        <v>235</v>
      </c>
      <c r="L1468" s="431">
        <v>57.578015761685322</v>
      </c>
      <c r="M1468" s="431">
        <v>10</v>
      </c>
      <c r="N1468" s="432">
        <v>575.78015761685322</v>
      </c>
    </row>
    <row r="1469" spans="1:14" ht="14.45" customHeight="1" x14ac:dyDescent="0.2">
      <c r="A1469" s="426" t="s">
        <v>1792</v>
      </c>
      <c r="B1469" s="427" t="s">
        <v>1793</v>
      </c>
      <c r="C1469" s="428" t="s">
        <v>1794</v>
      </c>
      <c r="D1469" s="429" t="s">
        <v>1795</v>
      </c>
      <c r="E1469" s="430">
        <v>50113001</v>
      </c>
      <c r="F1469" s="429" t="s">
        <v>403</v>
      </c>
      <c r="G1469" s="428" t="s">
        <v>404</v>
      </c>
      <c r="H1469" s="428">
        <v>921230</v>
      </c>
      <c r="I1469" s="428">
        <v>0</v>
      </c>
      <c r="J1469" s="428" t="s">
        <v>1945</v>
      </c>
      <c r="K1469" s="428" t="s">
        <v>235</v>
      </c>
      <c r="L1469" s="431">
        <v>47.859454224507651</v>
      </c>
      <c r="M1469" s="431">
        <v>360</v>
      </c>
      <c r="N1469" s="432">
        <v>17229.403520822754</v>
      </c>
    </row>
    <row r="1470" spans="1:14" ht="14.45" customHeight="1" x14ac:dyDescent="0.2">
      <c r="A1470" s="426" t="s">
        <v>1792</v>
      </c>
      <c r="B1470" s="427" t="s">
        <v>1793</v>
      </c>
      <c r="C1470" s="428" t="s">
        <v>1794</v>
      </c>
      <c r="D1470" s="429" t="s">
        <v>1795</v>
      </c>
      <c r="E1470" s="430">
        <v>50113001</v>
      </c>
      <c r="F1470" s="429" t="s">
        <v>403</v>
      </c>
      <c r="G1470" s="428" t="s">
        <v>404</v>
      </c>
      <c r="H1470" s="428">
        <v>840220</v>
      </c>
      <c r="I1470" s="428">
        <v>0</v>
      </c>
      <c r="J1470" s="428" t="s">
        <v>1946</v>
      </c>
      <c r="K1470" s="428" t="s">
        <v>235</v>
      </c>
      <c r="L1470" s="431">
        <v>214.36399999999998</v>
      </c>
      <c r="M1470" s="431">
        <v>25</v>
      </c>
      <c r="N1470" s="432">
        <v>5359.0999999999995</v>
      </c>
    </row>
    <row r="1471" spans="1:14" ht="14.45" customHeight="1" x14ac:dyDescent="0.2">
      <c r="A1471" s="426" t="s">
        <v>1792</v>
      </c>
      <c r="B1471" s="427" t="s">
        <v>1793</v>
      </c>
      <c r="C1471" s="428" t="s">
        <v>1794</v>
      </c>
      <c r="D1471" s="429" t="s">
        <v>1795</v>
      </c>
      <c r="E1471" s="430">
        <v>50113001</v>
      </c>
      <c r="F1471" s="429" t="s">
        <v>403</v>
      </c>
      <c r="G1471" s="428" t="s">
        <v>450</v>
      </c>
      <c r="H1471" s="428">
        <v>142547</v>
      </c>
      <c r="I1471" s="428">
        <v>42547</v>
      </c>
      <c r="J1471" s="428" t="s">
        <v>977</v>
      </c>
      <c r="K1471" s="428" t="s">
        <v>978</v>
      </c>
      <c r="L1471" s="431">
        <v>88.13</v>
      </c>
      <c r="M1471" s="431">
        <v>2</v>
      </c>
      <c r="N1471" s="432">
        <v>176.26</v>
      </c>
    </row>
    <row r="1472" spans="1:14" ht="14.45" customHeight="1" x14ac:dyDescent="0.2">
      <c r="A1472" s="426" t="s">
        <v>1792</v>
      </c>
      <c r="B1472" s="427" t="s">
        <v>1793</v>
      </c>
      <c r="C1472" s="428" t="s">
        <v>1794</v>
      </c>
      <c r="D1472" s="429" t="s">
        <v>1795</v>
      </c>
      <c r="E1472" s="430">
        <v>50113001</v>
      </c>
      <c r="F1472" s="429" t="s">
        <v>403</v>
      </c>
      <c r="G1472" s="428" t="s">
        <v>404</v>
      </c>
      <c r="H1472" s="428">
        <v>119571</v>
      </c>
      <c r="I1472" s="428">
        <v>19571</v>
      </c>
      <c r="J1472" s="428" t="s">
        <v>1947</v>
      </c>
      <c r="K1472" s="428" t="s">
        <v>1948</v>
      </c>
      <c r="L1472" s="431">
        <v>257.17999999999995</v>
      </c>
      <c r="M1472" s="431">
        <v>1</v>
      </c>
      <c r="N1472" s="432">
        <v>257.17999999999995</v>
      </c>
    </row>
    <row r="1473" spans="1:14" ht="14.45" customHeight="1" x14ac:dyDescent="0.2">
      <c r="A1473" s="426" t="s">
        <v>1792</v>
      </c>
      <c r="B1473" s="427" t="s">
        <v>1793</v>
      </c>
      <c r="C1473" s="428" t="s">
        <v>1794</v>
      </c>
      <c r="D1473" s="429" t="s">
        <v>1795</v>
      </c>
      <c r="E1473" s="430">
        <v>50113001</v>
      </c>
      <c r="F1473" s="429" t="s">
        <v>403</v>
      </c>
      <c r="G1473" s="428" t="s">
        <v>404</v>
      </c>
      <c r="H1473" s="428">
        <v>995129</v>
      </c>
      <c r="I1473" s="428">
        <v>0</v>
      </c>
      <c r="J1473" s="428" t="s">
        <v>1949</v>
      </c>
      <c r="K1473" s="428" t="s">
        <v>235</v>
      </c>
      <c r="L1473" s="431">
        <v>52.672879581151832</v>
      </c>
      <c r="M1473" s="431">
        <v>191</v>
      </c>
      <c r="N1473" s="432">
        <v>10060.52</v>
      </c>
    </row>
    <row r="1474" spans="1:14" ht="14.45" customHeight="1" x14ac:dyDescent="0.2">
      <c r="A1474" s="426" t="s">
        <v>1792</v>
      </c>
      <c r="B1474" s="427" t="s">
        <v>1793</v>
      </c>
      <c r="C1474" s="428" t="s">
        <v>1794</v>
      </c>
      <c r="D1474" s="429" t="s">
        <v>1795</v>
      </c>
      <c r="E1474" s="430">
        <v>50113001</v>
      </c>
      <c r="F1474" s="429" t="s">
        <v>403</v>
      </c>
      <c r="G1474" s="428" t="s">
        <v>450</v>
      </c>
      <c r="H1474" s="428">
        <v>187427</v>
      </c>
      <c r="I1474" s="428">
        <v>187427</v>
      </c>
      <c r="J1474" s="428" t="s">
        <v>1544</v>
      </c>
      <c r="K1474" s="428" t="s">
        <v>1545</v>
      </c>
      <c r="L1474" s="431">
        <v>60.678000027495685</v>
      </c>
      <c r="M1474" s="431">
        <v>10</v>
      </c>
      <c r="N1474" s="432">
        <v>606.78000027495682</v>
      </c>
    </row>
    <row r="1475" spans="1:14" ht="14.45" customHeight="1" x14ac:dyDescent="0.2">
      <c r="A1475" s="426" t="s">
        <v>1792</v>
      </c>
      <c r="B1475" s="427" t="s">
        <v>1793</v>
      </c>
      <c r="C1475" s="428" t="s">
        <v>1794</v>
      </c>
      <c r="D1475" s="429" t="s">
        <v>1795</v>
      </c>
      <c r="E1475" s="430">
        <v>50113001</v>
      </c>
      <c r="F1475" s="429" t="s">
        <v>403</v>
      </c>
      <c r="G1475" s="428" t="s">
        <v>450</v>
      </c>
      <c r="H1475" s="428">
        <v>147133</v>
      </c>
      <c r="I1475" s="428">
        <v>172044</v>
      </c>
      <c r="J1475" s="428" t="s">
        <v>1950</v>
      </c>
      <c r="K1475" s="428" t="s">
        <v>1951</v>
      </c>
      <c r="L1475" s="431">
        <v>110.898</v>
      </c>
      <c r="M1475" s="431">
        <v>5</v>
      </c>
      <c r="N1475" s="432">
        <v>554.49</v>
      </c>
    </row>
    <row r="1476" spans="1:14" ht="14.45" customHeight="1" x14ac:dyDescent="0.2">
      <c r="A1476" s="426" t="s">
        <v>1792</v>
      </c>
      <c r="B1476" s="427" t="s">
        <v>1793</v>
      </c>
      <c r="C1476" s="428" t="s">
        <v>1794</v>
      </c>
      <c r="D1476" s="429" t="s">
        <v>1795</v>
      </c>
      <c r="E1476" s="430">
        <v>50113001</v>
      </c>
      <c r="F1476" s="429" t="s">
        <v>403</v>
      </c>
      <c r="G1476" s="428" t="s">
        <v>450</v>
      </c>
      <c r="H1476" s="428">
        <v>187425</v>
      </c>
      <c r="I1476" s="428">
        <v>187425</v>
      </c>
      <c r="J1476" s="428" t="s">
        <v>1546</v>
      </c>
      <c r="K1476" s="428" t="s">
        <v>1547</v>
      </c>
      <c r="L1476" s="431">
        <v>49.305999162938136</v>
      </c>
      <c r="M1476" s="431">
        <v>5</v>
      </c>
      <c r="N1476" s="432">
        <v>246.52999581469066</v>
      </c>
    </row>
    <row r="1477" spans="1:14" ht="14.45" customHeight="1" x14ac:dyDescent="0.2">
      <c r="A1477" s="426" t="s">
        <v>1792</v>
      </c>
      <c r="B1477" s="427" t="s">
        <v>1793</v>
      </c>
      <c r="C1477" s="428" t="s">
        <v>1794</v>
      </c>
      <c r="D1477" s="429" t="s">
        <v>1795</v>
      </c>
      <c r="E1477" s="430">
        <v>50113001</v>
      </c>
      <c r="F1477" s="429" t="s">
        <v>403</v>
      </c>
      <c r="G1477" s="428" t="s">
        <v>450</v>
      </c>
      <c r="H1477" s="428">
        <v>184245</v>
      </c>
      <c r="I1477" s="428">
        <v>184245</v>
      </c>
      <c r="J1477" s="428" t="s">
        <v>1548</v>
      </c>
      <c r="K1477" s="428" t="s">
        <v>1549</v>
      </c>
      <c r="L1477" s="431">
        <v>60.460000000000015</v>
      </c>
      <c r="M1477" s="431">
        <v>1</v>
      </c>
      <c r="N1477" s="432">
        <v>60.460000000000015</v>
      </c>
    </row>
    <row r="1478" spans="1:14" ht="14.45" customHeight="1" x14ac:dyDescent="0.2">
      <c r="A1478" s="426" t="s">
        <v>1792</v>
      </c>
      <c r="B1478" s="427" t="s">
        <v>1793</v>
      </c>
      <c r="C1478" s="428" t="s">
        <v>1794</v>
      </c>
      <c r="D1478" s="429" t="s">
        <v>1795</v>
      </c>
      <c r="E1478" s="430">
        <v>50113001</v>
      </c>
      <c r="F1478" s="429" t="s">
        <v>403</v>
      </c>
      <c r="G1478" s="428" t="s">
        <v>404</v>
      </c>
      <c r="H1478" s="428">
        <v>188217</v>
      </c>
      <c r="I1478" s="428">
        <v>88217</v>
      </c>
      <c r="J1478" s="428" t="s">
        <v>1952</v>
      </c>
      <c r="K1478" s="428" t="s">
        <v>1953</v>
      </c>
      <c r="L1478" s="431">
        <v>126.54999968052248</v>
      </c>
      <c r="M1478" s="431">
        <v>37</v>
      </c>
      <c r="N1478" s="432">
        <v>4682.3499881793314</v>
      </c>
    </row>
    <row r="1479" spans="1:14" ht="14.45" customHeight="1" x14ac:dyDescent="0.2">
      <c r="A1479" s="426" t="s">
        <v>1792</v>
      </c>
      <c r="B1479" s="427" t="s">
        <v>1793</v>
      </c>
      <c r="C1479" s="428" t="s">
        <v>1794</v>
      </c>
      <c r="D1479" s="429" t="s">
        <v>1795</v>
      </c>
      <c r="E1479" s="430">
        <v>50113001</v>
      </c>
      <c r="F1479" s="429" t="s">
        <v>403</v>
      </c>
      <c r="G1479" s="428" t="s">
        <v>404</v>
      </c>
      <c r="H1479" s="428">
        <v>188219</v>
      </c>
      <c r="I1479" s="428">
        <v>88219</v>
      </c>
      <c r="J1479" s="428" t="s">
        <v>986</v>
      </c>
      <c r="K1479" s="428" t="s">
        <v>987</v>
      </c>
      <c r="L1479" s="431">
        <v>140.97749999999996</v>
      </c>
      <c r="M1479" s="431">
        <v>4</v>
      </c>
      <c r="N1479" s="432">
        <v>563.90999999999985</v>
      </c>
    </row>
    <row r="1480" spans="1:14" ht="14.45" customHeight="1" x14ac:dyDescent="0.2">
      <c r="A1480" s="426" t="s">
        <v>1792</v>
      </c>
      <c r="B1480" s="427" t="s">
        <v>1793</v>
      </c>
      <c r="C1480" s="428" t="s">
        <v>1794</v>
      </c>
      <c r="D1480" s="429" t="s">
        <v>1795</v>
      </c>
      <c r="E1480" s="430">
        <v>50113001</v>
      </c>
      <c r="F1480" s="429" t="s">
        <v>403</v>
      </c>
      <c r="G1480" s="428" t="s">
        <v>235</v>
      </c>
      <c r="H1480" s="428">
        <v>221742</v>
      </c>
      <c r="I1480" s="428">
        <v>221742</v>
      </c>
      <c r="J1480" s="428" t="s">
        <v>990</v>
      </c>
      <c r="K1480" s="428" t="s">
        <v>991</v>
      </c>
      <c r="L1480" s="431">
        <v>885.50999999999988</v>
      </c>
      <c r="M1480" s="431">
        <v>6</v>
      </c>
      <c r="N1480" s="432">
        <v>5313.0599999999995</v>
      </c>
    </row>
    <row r="1481" spans="1:14" ht="14.45" customHeight="1" x14ac:dyDescent="0.2">
      <c r="A1481" s="426" t="s">
        <v>1792</v>
      </c>
      <c r="B1481" s="427" t="s">
        <v>1793</v>
      </c>
      <c r="C1481" s="428" t="s">
        <v>1794</v>
      </c>
      <c r="D1481" s="429" t="s">
        <v>1795</v>
      </c>
      <c r="E1481" s="430">
        <v>50113001</v>
      </c>
      <c r="F1481" s="429" t="s">
        <v>403</v>
      </c>
      <c r="G1481" s="428" t="s">
        <v>404</v>
      </c>
      <c r="H1481" s="428">
        <v>192853</v>
      </c>
      <c r="I1481" s="428">
        <v>192853</v>
      </c>
      <c r="J1481" s="428" t="s">
        <v>994</v>
      </c>
      <c r="K1481" s="428" t="s">
        <v>996</v>
      </c>
      <c r="L1481" s="431">
        <v>107.81999999999998</v>
      </c>
      <c r="M1481" s="431">
        <v>15</v>
      </c>
      <c r="N1481" s="432">
        <v>1617.2999999999997</v>
      </c>
    </row>
    <row r="1482" spans="1:14" ht="14.45" customHeight="1" x14ac:dyDescent="0.2">
      <c r="A1482" s="426" t="s">
        <v>1792</v>
      </c>
      <c r="B1482" s="427" t="s">
        <v>1793</v>
      </c>
      <c r="C1482" s="428" t="s">
        <v>1794</v>
      </c>
      <c r="D1482" s="429" t="s">
        <v>1795</v>
      </c>
      <c r="E1482" s="430">
        <v>50113001</v>
      </c>
      <c r="F1482" s="429" t="s">
        <v>403</v>
      </c>
      <c r="G1482" s="428" t="s">
        <v>404</v>
      </c>
      <c r="H1482" s="428">
        <v>110151</v>
      </c>
      <c r="I1482" s="428">
        <v>10151</v>
      </c>
      <c r="J1482" s="428" t="s">
        <v>994</v>
      </c>
      <c r="K1482" s="428" t="s">
        <v>995</v>
      </c>
      <c r="L1482" s="431">
        <v>66.144285537470651</v>
      </c>
      <c r="M1482" s="431">
        <v>35</v>
      </c>
      <c r="N1482" s="432">
        <v>2315.0499938114726</v>
      </c>
    </row>
    <row r="1483" spans="1:14" ht="14.45" customHeight="1" x14ac:dyDescent="0.2">
      <c r="A1483" s="426" t="s">
        <v>1792</v>
      </c>
      <c r="B1483" s="427" t="s">
        <v>1793</v>
      </c>
      <c r="C1483" s="428" t="s">
        <v>1794</v>
      </c>
      <c r="D1483" s="429" t="s">
        <v>1795</v>
      </c>
      <c r="E1483" s="430">
        <v>50113001</v>
      </c>
      <c r="F1483" s="429" t="s">
        <v>403</v>
      </c>
      <c r="G1483" s="428" t="s">
        <v>404</v>
      </c>
      <c r="H1483" s="428">
        <v>128222</v>
      </c>
      <c r="I1483" s="428">
        <v>28222</v>
      </c>
      <c r="J1483" s="428" t="s">
        <v>1954</v>
      </c>
      <c r="K1483" s="428" t="s">
        <v>1955</v>
      </c>
      <c r="L1483" s="431">
        <v>89.77</v>
      </c>
      <c r="M1483" s="431">
        <v>1</v>
      </c>
      <c r="N1483" s="432">
        <v>89.77</v>
      </c>
    </row>
    <row r="1484" spans="1:14" ht="14.45" customHeight="1" x14ac:dyDescent="0.2">
      <c r="A1484" s="426" t="s">
        <v>1792</v>
      </c>
      <c r="B1484" s="427" t="s">
        <v>1793</v>
      </c>
      <c r="C1484" s="428" t="s">
        <v>1794</v>
      </c>
      <c r="D1484" s="429" t="s">
        <v>1795</v>
      </c>
      <c r="E1484" s="430">
        <v>50113001</v>
      </c>
      <c r="F1484" s="429" t="s">
        <v>403</v>
      </c>
      <c r="G1484" s="428" t="s">
        <v>404</v>
      </c>
      <c r="H1484" s="428">
        <v>28213</v>
      </c>
      <c r="I1484" s="428">
        <v>28213</v>
      </c>
      <c r="J1484" s="428" t="s">
        <v>1956</v>
      </c>
      <c r="K1484" s="428" t="s">
        <v>1957</v>
      </c>
      <c r="L1484" s="431">
        <v>97.57</v>
      </c>
      <c r="M1484" s="431">
        <v>1</v>
      </c>
      <c r="N1484" s="432">
        <v>97.57</v>
      </c>
    </row>
    <row r="1485" spans="1:14" ht="14.45" customHeight="1" x14ac:dyDescent="0.2">
      <c r="A1485" s="426" t="s">
        <v>1792</v>
      </c>
      <c r="B1485" s="427" t="s">
        <v>1793</v>
      </c>
      <c r="C1485" s="428" t="s">
        <v>1794</v>
      </c>
      <c r="D1485" s="429" t="s">
        <v>1795</v>
      </c>
      <c r="E1485" s="430">
        <v>50113001</v>
      </c>
      <c r="F1485" s="429" t="s">
        <v>403</v>
      </c>
      <c r="G1485" s="428" t="s">
        <v>404</v>
      </c>
      <c r="H1485" s="428">
        <v>128216</v>
      </c>
      <c r="I1485" s="428">
        <v>28216</v>
      </c>
      <c r="J1485" s="428" t="s">
        <v>1958</v>
      </c>
      <c r="K1485" s="428" t="s">
        <v>1959</v>
      </c>
      <c r="L1485" s="431">
        <v>42.655000000000001</v>
      </c>
      <c r="M1485" s="431">
        <v>2</v>
      </c>
      <c r="N1485" s="432">
        <v>85.31</v>
      </c>
    </row>
    <row r="1486" spans="1:14" ht="14.45" customHeight="1" x14ac:dyDescent="0.2">
      <c r="A1486" s="426" t="s">
        <v>1792</v>
      </c>
      <c r="B1486" s="427" t="s">
        <v>1793</v>
      </c>
      <c r="C1486" s="428" t="s">
        <v>1794</v>
      </c>
      <c r="D1486" s="429" t="s">
        <v>1795</v>
      </c>
      <c r="E1486" s="430">
        <v>50113001</v>
      </c>
      <c r="F1486" s="429" t="s">
        <v>403</v>
      </c>
      <c r="G1486" s="428" t="s">
        <v>404</v>
      </c>
      <c r="H1486" s="428">
        <v>196635</v>
      </c>
      <c r="I1486" s="428">
        <v>96635</v>
      </c>
      <c r="J1486" s="428" t="s">
        <v>1960</v>
      </c>
      <c r="K1486" s="428" t="s">
        <v>1961</v>
      </c>
      <c r="L1486" s="431">
        <v>111.45999999999998</v>
      </c>
      <c r="M1486" s="431">
        <v>1</v>
      </c>
      <c r="N1486" s="432">
        <v>111.45999999999998</v>
      </c>
    </row>
    <row r="1487" spans="1:14" ht="14.45" customHeight="1" x14ac:dyDescent="0.2">
      <c r="A1487" s="426" t="s">
        <v>1792</v>
      </c>
      <c r="B1487" s="427" t="s">
        <v>1793</v>
      </c>
      <c r="C1487" s="428" t="s">
        <v>1794</v>
      </c>
      <c r="D1487" s="429" t="s">
        <v>1795</v>
      </c>
      <c r="E1487" s="430">
        <v>50113001</v>
      </c>
      <c r="F1487" s="429" t="s">
        <v>403</v>
      </c>
      <c r="G1487" s="428" t="s">
        <v>404</v>
      </c>
      <c r="H1487" s="428">
        <v>231544</v>
      </c>
      <c r="I1487" s="428">
        <v>231544</v>
      </c>
      <c r="J1487" s="428" t="s">
        <v>1003</v>
      </c>
      <c r="K1487" s="428" t="s">
        <v>1005</v>
      </c>
      <c r="L1487" s="431">
        <v>80.712988350868585</v>
      </c>
      <c r="M1487" s="431">
        <v>87</v>
      </c>
      <c r="N1487" s="432">
        <v>7022.0299865255674</v>
      </c>
    </row>
    <row r="1488" spans="1:14" ht="14.45" customHeight="1" x14ac:dyDescent="0.2">
      <c r="A1488" s="426" t="s">
        <v>1792</v>
      </c>
      <c r="B1488" s="427" t="s">
        <v>1793</v>
      </c>
      <c r="C1488" s="428" t="s">
        <v>1794</v>
      </c>
      <c r="D1488" s="429" t="s">
        <v>1795</v>
      </c>
      <c r="E1488" s="430">
        <v>50113001</v>
      </c>
      <c r="F1488" s="429" t="s">
        <v>403</v>
      </c>
      <c r="G1488" s="428" t="s">
        <v>404</v>
      </c>
      <c r="H1488" s="428">
        <v>231541</v>
      </c>
      <c r="I1488" s="428">
        <v>231541</v>
      </c>
      <c r="J1488" s="428" t="s">
        <v>1003</v>
      </c>
      <c r="K1488" s="428" t="s">
        <v>1004</v>
      </c>
      <c r="L1488" s="431">
        <v>80.690930071866006</v>
      </c>
      <c r="M1488" s="431">
        <v>516</v>
      </c>
      <c r="N1488" s="432">
        <v>41636.519917082856</v>
      </c>
    </row>
    <row r="1489" spans="1:14" ht="14.45" customHeight="1" x14ac:dyDescent="0.2">
      <c r="A1489" s="426" t="s">
        <v>1792</v>
      </c>
      <c r="B1489" s="427" t="s">
        <v>1793</v>
      </c>
      <c r="C1489" s="428" t="s">
        <v>1794</v>
      </c>
      <c r="D1489" s="429" t="s">
        <v>1795</v>
      </c>
      <c r="E1489" s="430">
        <v>50113001</v>
      </c>
      <c r="F1489" s="429" t="s">
        <v>403</v>
      </c>
      <c r="G1489" s="428" t="s">
        <v>404</v>
      </c>
      <c r="H1489" s="428">
        <v>234736</v>
      </c>
      <c r="I1489" s="428">
        <v>234736</v>
      </c>
      <c r="J1489" s="428" t="s">
        <v>1007</v>
      </c>
      <c r="K1489" s="428" t="s">
        <v>1008</v>
      </c>
      <c r="L1489" s="431">
        <v>120.54000158026543</v>
      </c>
      <c r="M1489" s="431">
        <v>5</v>
      </c>
      <c r="N1489" s="432">
        <v>602.70000790132713</v>
      </c>
    </row>
    <row r="1490" spans="1:14" ht="14.45" customHeight="1" x14ac:dyDescent="0.2">
      <c r="A1490" s="426" t="s">
        <v>1792</v>
      </c>
      <c r="B1490" s="427" t="s">
        <v>1793</v>
      </c>
      <c r="C1490" s="428" t="s">
        <v>1794</v>
      </c>
      <c r="D1490" s="429" t="s">
        <v>1795</v>
      </c>
      <c r="E1490" s="430">
        <v>50113001</v>
      </c>
      <c r="F1490" s="429" t="s">
        <v>403</v>
      </c>
      <c r="G1490" s="428" t="s">
        <v>404</v>
      </c>
      <c r="H1490" s="428">
        <v>116593</v>
      </c>
      <c r="I1490" s="428">
        <v>16593</v>
      </c>
      <c r="J1490" s="428" t="s">
        <v>1962</v>
      </c>
      <c r="K1490" s="428" t="s">
        <v>1963</v>
      </c>
      <c r="L1490" s="431">
        <v>140.07001851865198</v>
      </c>
      <c r="M1490" s="431">
        <v>2</v>
      </c>
      <c r="N1490" s="432">
        <v>280.14003703730396</v>
      </c>
    </row>
    <row r="1491" spans="1:14" ht="14.45" customHeight="1" x14ac:dyDescent="0.2">
      <c r="A1491" s="426" t="s">
        <v>1792</v>
      </c>
      <c r="B1491" s="427" t="s">
        <v>1793</v>
      </c>
      <c r="C1491" s="428" t="s">
        <v>1794</v>
      </c>
      <c r="D1491" s="429" t="s">
        <v>1795</v>
      </c>
      <c r="E1491" s="430">
        <v>50113001</v>
      </c>
      <c r="F1491" s="429" t="s">
        <v>403</v>
      </c>
      <c r="G1491" s="428" t="s">
        <v>404</v>
      </c>
      <c r="H1491" s="428">
        <v>225891</v>
      </c>
      <c r="I1491" s="428">
        <v>225891</v>
      </c>
      <c r="J1491" s="428" t="s">
        <v>1554</v>
      </c>
      <c r="K1491" s="428" t="s">
        <v>1555</v>
      </c>
      <c r="L1491" s="431">
        <v>886.29079999999988</v>
      </c>
      <c r="M1491" s="431">
        <v>50</v>
      </c>
      <c r="N1491" s="432">
        <v>44314.539999999994</v>
      </c>
    </row>
    <row r="1492" spans="1:14" ht="14.45" customHeight="1" x14ac:dyDescent="0.2">
      <c r="A1492" s="426" t="s">
        <v>1792</v>
      </c>
      <c r="B1492" s="427" t="s">
        <v>1793</v>
      </c>
      <c r="C1492" s="428" t="s">
        <v>1794</v>
      </c>
      <c r="D1492" s="429" t="s">
        <v>1795</v>
      </c>
      <c r="E1492" s="430">
        <v>50113001</v>
      </c>
      <c r="F1492" s="429" t="s">
        <v>403</v>
      </c>
      <c r="G1492" s="428" t="s">
        <v>235</v>
      </c>
      <c r="H1492" s="428">
        <v>194043</v>
      </c>
      <c r="I1492" s="428">
        <v>194043</v>
      </c>
      <c r="J1492" s="428" t="s">
        <v>1964</v>
      </c>
      <c r="K1492" s="428" t="s">
        <v>1965</v>
      </c>
      <c r="L1492" s="431">
        <v>534.17999999999995</v>
      </c>
      <c r="M1492" s="431">
        <v>1</v>
      </c>
      <c r="N1492" s="432">
        <v>534.17999999999995</v>
      </c>
    </row>
    <row r="1493" spans="1:14" ht="14.45" customHeight="1" x14ac:dyDescent="0.2">
      <c r="A1493" s="426" t="s">
        <v>1792</v>
      </c>
      <c r="B1493" s="427" t="s">
        <v>1793</v>
      </c>
      <c r="C1493" s="428" t="s">
        <v>1794</v>
      </c>
      <c r="D1493" s="429" t="s">
        <v>1795</v>
      </c>
      <c r="E1493" s="430">
        <v>50113001</v>
      </c>
      <c r="F1493" s="429" t="s">
        <v>403</v>
      </c>
      <c r="G1493" s="428" t="s">
        <v>404</v>
      </c>
      <c r="H1493" s="428">
        <v>102684</v>
      </c>
      <c r="I1493" s="428">
        <v>2684</v>
      </c>
      <c r="J1493" s="428" t="s">
        <v>545</v>
      </c>
      <c r="K1493" s="428" t="s">
        <v>1011</v>
      </c>
      <c r="L1493" s="431">
        <v>132.09257621759502</v>
      </c>
      <c r="M1493" s="431">
        <v>66</v>
      </c>
      <c r="N1493" s="432">
        <v>8718.1100303612711</v>
      </c>
    </row>
    <row r="1494" spans="1:14" ht="14.45" customHeight="1" x14ac:dyDescent="0.2">
      <c r="A1494" s="426" t="s">
        <v>1792</v>
      </c>
      <c r="B1494" s="427" t="s">
        <v>1793</v>
      </c>
      <c r="C1494" s="428" t="s">
        <v>1794</v>
      </c>
      <c r="D1494" s="429" t="s">
        <v>1795</v>
      </c>
      <c r="E1494" s="430">
        <v>50113001</v>
      </c>
      <c r="F1494" s="429" t="s">
        <v>403</v>
      </c>
      <c r="G1494" s="428" t="s">
        <v>404</v>
      </c>
      <c r="H1494" s="428">
        <v>100502</v>
      </c>
      <c r="I1494" s="428">
        <v>502</v>
      </c>
      <c r="J1494" s="428" t="s">
        <v>545</v>
      </c>
      <c r="K1494" s="428" t="s">
        <v>546</v>
      </c>
      <c r="L1494" s="431">
        <v>268.58105263157887</v>
      </c>
      <c r="M1494" s="431">
        <v>19</v>
      </c>
      <c r="N1494" s="432">
        <v>5103.0399999999991</v>
      </c>
    </row>
    <row r="1495" spans="1:14" ht="14.45" customHeight="1" x14ac:dyDescent="0.2">
      <c r="A1495" s="426" t="s">
        <v>1792</v>
      </c>
      <c r="B1495" s="427" t="s">
        <v>1793</v>
      </c>
      <c r="C1495" s="428" t="s">
        <v>1794</v>
      </c>
      <c r="D1495" s="429" t="s">
        <v>1795</v>
      </c>
      <c r="E1495" s="430">
        <v>50113001</v>
      </c>
      <c r="F1495" s="429" t="s">
        <v>403</v>
      </c>
      <c r="G1495" s="428" t="s">
        <v>404</v>
      </c>
      <c r="H1495" s="428">
        <v>230933</v>
      </c>
      <c r="I1495" s="428">
        <v>230933</v>
      </c>
      <c r="J1495" s="428" t="s">
        <v>1966</v>
      </c>
      <c r="K1495" s="428" t="s">
        <v>1967</v>
      </c>
      <c r="L1495" s="431">
        <v>567.63</v>
      </c>
      <c r="M1495" s="431">
        <v>1</v>
      </c>
      <c r="N1495" s="432">
        <v>567.63</v>
      </c>
    </row>
    <row r="1496" spans="1:14" ht="14.45" customHeight="1" x14ac:dyDescent="0.2">
      <c r="A1496" s="426" t="s">
        <v>1792</v>
      </c>
      <c r="B1496" s="427" t="s">
        <v>1793</v>
      </c>
      <c r="C1496" s="428" t="s">
        <v>1794</v>
      </c>
      <c r="D1496" s="429" t="s">
        <v>1795</v>
      </c>
      <c r="E1496" s="430">
        <v>50113001</v>
      </c>
      <c r="F1496" s="429" t="s">
        <v>403</v>
      </c>
      <c r="G1496" s="428" t="s">
        <v>404</v>
      </c>
      <c r="H1496" s="428">
        <v>136712</v>
      </c>
      <c r="I1496" s="428">
        <v>136712</v>
      </c>
      <c r="J1496" s="428" t="s">
        <v>1012</v>
      </c>
      <c r="K1496" s="428" t="s">
        <v>1013</v>
      </c>
      <c r="L1496" s="431">
        <v>42.855999999999995</v>
      </c>
      <c r="M1496" s="431">
        <v>30</v>
      </c>
      <c r="N1496" s="432">
        <v>1285.6799999999998</v>
      </c>
    </row>
    <row r="1497" spans="1:14" ht="14.45" customHeight="1" x14ac:dyDescent="0.2">
      <c r="A1497" s="426" t="s">
        <v>1792</v>
      </c>
      <c r="B1497" s="427" t="s">
        <v>1793</v>
      </c>
      <c r="C1497" s="428" t="s">
        <v>1794</v>
      </c>
      <c r="D1497" s="429" t="s">
        <v>1795</v>
      </c>
      <c r="E1497" s="430">
        <v>50113001</v>
      </c>
      <c r="F1497" s="429" t="s">
        <v>403</v>
      </c>
      <c r="G1497" s="428" t="s">
        <v>450</v>
      </c>
      <c r="H1497" s="428">
        <v>239967</v>
      </c>
      <c r="I1497" s="428">
        <v>239967</v>
      </c>
      <c r="J1497" s="428" t="s">
        <v>1019</v>
      </c>
      <c r="K1497" s="428" t="s">
        <v>1968</v>
      </c>
      <c r="L1497" s="431">
        <v>280.57813084112149</v>
      </c>
      <c r="M1497" s="431">
        <v>107</v>
      </c>
      <c r="N1497" s="432">
        <v>30021.859999999997</v>
      </c>
    </row>
    <row r="1498" spans="1:14" ht="14.45" customHeight="1" x14ac:dyDescent="0.2">
      <c r="A1498" s="426" t="s">
        <v>1792</v>
      </c>
      <c r="B1498" s="427" t="s">
        <v>1793</v>
      </c>
      <c r="C1498" s="428" t="s">
        <v>1794</v>
      </c>
      <c r="D1498" s="429" t="s">
        <v>1795</v>
      </c>
      <c r="E1498" s="430">
        <v>50113001</v>
      </c>
      <c r="F1498" s="429" t="s">
        <v>403</v>
      </c>
      <c r="G1498" s="428" t="s">
        <v>450</v>
      </c>
      <c r="H1498" s="428">
        <v>239964</v>
      </c>
      <c r="I1498" s="428">
        <v>239964</v>
      </c>
      <c r="J1498" s="428" t="s">
        <v>1019</v>
      </c>
      <c r="K1498" s="428" t="s">
        <v>1020</v>
      </c>
      <c r="L1498" s="431">
        <v>134.51</v>
      </c>
      <c r="M1498" s="431">
        <v>50</v>
      </c>
      <c r="N1498" s="432">
        <v>6725.5</v>
      </c>
    </row>
    <row r="1499" spans="1:14" ht="14.45" customHeight="1" x14ac:dyDescent="0.2">
      <c r="A1499" s="426" t="s">
        <v>1792</v>
      </c>
      <c r="B1499" s="427" t="s">
        <v>1793</v>
      </c>
      <c r="C1499" s="428" t="s">
        <v>1794</v>
      </c>
      <c r="D1499" s="429" t="s">
        <v>1795</v>
      </c>
      <c r="E1499" s="430">
        <v>50113001</v>
      </c>
      <c r="F1499" s="429" t="s">
        <v>403</v>
      </c>
      <c r="G1499" s="428" t="s">
        <v>404</v>
      </c>
      <c r="H1499" s="428">
        <v>42477</v>
      </c>
      <c r="I1499" s="428">
        <v>42477</v>
      </c>
      <c r="J1499" s="428" t="s">
        <v>1969</v>
      </c>
      <c r="K1499" s="428" t="s">
        <v>1970</v>
      </c>
      <c r="L1499" s="431">
        <v>494.36</v>
      </c>
      <c r="M1499" s="431">
        <v>1</v>
      </c>
      <c r="N1499" s="432">
        <v>494.36</v>
      </c>
    </row>
    <row r="1500" spans="1:14" ht="14.45" customHeight="1" x14ac:dyDescent="0.2">
      <c r="A1500" s="426" t="s">
        <v>1792</v>
      </c>
      <c r="B1500" s="427" t="s">
        <v>1793</v>
      </c>
      <c r="C1500" s="428" t="s">
        <v>1794</v>
      </c>
      <c r="D1500" s="429" t="s">
        <v>1795</v>
      </c>
      <c r="E1500" s="430">
        <v>50113001</v>
      </c>
      <c r="F1500" s="429" t="s">
        <v>403</v>
      </c>
      <c r="G1500" s="428" t="s">
        <v>404</v>
      </c>
      <c r="H1500" s="428">
        <v>142476</v>
      </c>
      <c r="I1500" s="428">
        <v>42476</v>
      </c>
      <c r="J1500" s="428" t="s">
        <v>1969</v>
      </c>
      <c r="K1500" s="428" t="s">
        <v>1971</v>
      </c>
      <c r="L1500" s="431">
        <v>268.77500000000003</v>
      </c>
      <c r="M1500" s="431">
        <v>2</v>
      </c>
      <c r="N1500" s="432">
        <v>537.55000000000007</v>
      </c>
    </row>
    <row r="1501" spans="1:14" ht="14.45" customHeight="1" x14ac:dyDescent="0.2">
      <c r="A1501" s="426" t="s">
        <v>1792</v>
      </c>
      <c r="B1501" s="427" t="s">
        <v>1793</v>
      </c>
      <c r="C1501" s="428" t="s">
        <v>1794</v>
      </c>
      <c r="D1501" s="429" t="s">
        <v>1795</v>
      </c>
      <c r="E1501" s="430">
        <v>50113001</v>
      </c>
      <c r="F1501" s="429" t="s">
        <v>403</v>
      </c>
      <c r="G1501" s="428" t="s">
        <v>404</v>
      </c>
      <c r="H1501" s="428">
        <v>101125</v>
      </c>
      <c r="I1501" s="428">
        <v>1125</v>
      </c>
      <c r="J1501" s="428" t="s">
        <v>1032</v>
      </c>
      <c r="K1501" s="428" t="s">
        <v>1033</v>
      </c>
      <c r="L1501" s="431">
        <v>85.801999999999992</v>
      </c>
      <c r="M1501" s="431">
        <v>10</v>
      </c>
      <c r="N1501" s="432">
        <v>858.02</v>
      </c>
    </row>
    <row r="1502" spans="1:14" ht="14.45" customHeight="1" x14ac:dyDescent="0.2">
      <c r="A1502" s="426" t="s">
        <v>1792</v>
      </c>
      <c r="B1502" s="427" t="s">
        <v>1793</v>
      </c>
      <c r="C1502" s="428" t="s">
        <v>1794</v>
      </c>
      <c r="D1502" s="429" t="s">
        <v>1795</v>
      </c>
      <c r="E1502" s="430">
        <v>50113001</v>
      </c>
      <c r="F1502" s="429" t="s">
        <v>403</v>
      </c>
      <c r="G1502" s="428" t="s">
        <v>404</v>
      </c>
      <c r="H1502" s="428">
        <v>101127</v>
      </c>
      <c r="I1502" s="428">
        <v>1127</v>
      </c>
      <c r="J1502" s="428" t="s">
        <v>1032</v>
      </c>
      <c r="K1502" s="428" t="s">
        <v>1972</v>
      </c>
      <c r="L1502" s="431">
        <v>89.463846153846163</v>
      </c>
      <c r="M1502" s="431">
        <v>195</v>
      </c>
      <c r="N1502" s="432">
        <v>17445.45</v>
      </c>
    </row>
    <row r="1503" spans="1:14" ht="14.45" customHeight="1" x14ac:dyDescent="0.2">
      <c r="A1503" s="426" t="s">
        <v>1792</v>
      </c>
      <c r="B1503" s="427" t="s">
        <v>1793</v>
      </c>
      <c r="C1503" s="428" t="s">
        <v>1794</v>
      </c>
      <c r="D1503" s="429" t="s">
        <v>1795</v>
      </c>
      <c r="E1503" s="430">
        <v>50113001</v>
      </c>
      <c r="F1503" s="429" t="s">
        <v>403</v>
      </c>
      <c r="G1503" s="428" t="s">
        <v>404</v>
      </c>
      <c r="H1503" s="428">
        <v>226941</v>
      </c>
      <c r="I1503" s="428">
        <v>226941</v>
      </c>
      <c r="J1503" s="428" t="s">
        <v>1034</v>
      </c>
      <c r="K1503" s="428" t="s">
        <v>1035</v>
      </c>
      <c r="L1503" s="431">
        <v>77.990000000000009</v>
      </c>
      <c r="M1503" s="431">
        <v>6</v>
      </c>
      <c r="N1503" s="432">
        <v>467.94000000000005</v>
      </c>
    </row>
    <row r="1504" spans="1:14" ht="14.45" customHeight="1" x14ac:dyDescent="0.2">
      <c r="A1504" s="426" t="s">
        <v>1792</v>
      </c>
      <c r="B1504" s="427" t="s">
        <v>1793</v>
      </c>
      <c r="C1504" s="428" t="s">
        <v>1794</v>
      </c>
      <c r="D1504" s="429" t="s">
        <v>1795</v>
      </c>
      <c r="E1504" s="430">
        <v>50113001</v>
      </c>
      <c r="F1504" s="429" t="s">
        <v>403</v>
      </c>
      <c r="G1504" s="428" t="s">
        <v>404</v>
      </c>
      <c r="H1504" s="428">
        <v>223014</v>
      </c>
      <c r="I1504" s="428">
        <v>223014</v>
      </c>
      <c r="J1504" s="428" t="s">
        <v>1973</v>
      </c>
      <c r="K1504" s="428" t="s">
        <v>1974</v>
      </c>
      <c r="L1504" s="431">
        <v>1647.2399999999996</v>
      </c>
      <c r="M1504" s="431">
        <v>1</v>
      </c>
      <c r="N1504" s="432">
        <v>1647.2399999999996</v>
      </c>
    </row>
    <row r="1505" spans="1:14" ht="14.45" customHeight="1" x14ac:dyDescent="0.2">
      <c r="A1505" s="426" t="s">
        <v>1792</v>
      </c>
      <c r="B1505" s="427" t="s">
        <v>1793</v>
      </c>
      <c r="C1505" s="428" t="s">
        <v>1794</v>
      </c>
      <c r="D1505" s="429" t="s">
        <v>1795</v>
      </c>
      <c r="E1505" s="430">
        <v>50113001</v>
      </c>
      <c r="F1505" s="429" t="s">
        <v>403</v>
      </c>
      <c r="G1505" s="428" t="s">
        <v>450</v>
      </c>
      <c r="H1505" s="428">
        <v>116923</v>
      </c>
      <c r="I1505" s="428">
        <v>16923</v>
      </c>
      <c r="J1505" s="428" t="s">
        <v>1975</v>
      </c>
      <c r="K1505" s="428" t="s">
        <v>1976</v>
      </c>
      <c r="L1505" s="431">
        <v>77.740000000000009</v>
      </c>
      <c r="M1505" s="431">
        <v>1</v>
      </c>
      <c r="N1505" s="432">
        <v>77.740000000000009</v>
      </c>
    </row>
    <row r="1506" spans="1:14" ht="14.45" customHeight="1" x14ac:dyDescent="0.2">
      <c r="A1506" s="426" t="s">
        <v>1792</v>
      </c>
      <c r="B1506" s="427" t="s">
        <v>1793</v>
      </c>
      <c r="C1506" s="428" t="s">
        <v>1794</v>
      </c>
      <c r="D1506" s="429" t="s">
        <v>1795</v>
      </c>
      <c r="E1506" s="430">
        <v>50113001</v>
      </c>
      <c r="F1506" s="429" t="s">
        <v>403</v>
      </c>
      <c r="G1506" s="428" t="s">
        <v>404</v>
      </c>
      <c r="H1506" s="428">
        <v>223159</v>
      </c>
      <c r="I1506" s="428">
        <v>223159</v>
      </c>
      <c r="J1506" s="428" t="s">
        <v>1036</v>
      </c>
      <c r="K1506" s="428" t="s">
        <v>1037</v>
      </c>
      <c r="L1506" s="431">
        <v>74.926722987377275</v>
      </c>
      <c r="M1506" s="431">
        <v>177</v>
      </c>
      <c r="N1506" s="432">
        <v>13262.029968765779</v>
      </c>
    </row>
    <row r="1507" spans="1:14" ht="14.45" customHeight="1" x14ac:dyDescent="0.2">
      <c r="A1507" s="426" t="s">
        <v>1792</v>
      </c>
      <c r="B1507" s="427" t="s">
        <v>1793</v>
      </c>
      <c r="C1507" s="428" t="s">
        <v>1794</v>
      </c>
      <c r="D1507" s="429" t="s">
        <v>1795</v>
      </c>
      <c r="E1507" s="430">
        <v>50113001</v>
      </c>
      <c r="F1507" s="429" t="s">
        <v>403</v>
      </c>
      <c r="G1507" s="428" t="s">
        <v>404</v>
      </c>
      <c r="H1507" s="428">
        <v>162033</v>
      </c>
      <c r="I1507" s="428">
        <v>162033</v>
      </c>
      <c r="J1507" s="428" t="s">
        <v>1977</v>
      </c>
      <c r="K1507" s="428" t="s">
        <v>1978</v>
      </c>
      <c r="L1507" s="431">
        <v>805.97</v>
      </c>
      <c r="M1507" s="431">
        <v>16</v>
      </c>
      <c r="N1507" s="432">
        <v>12895.52</v>
      </c>
    </row>
    <row r="1508" spans="1:14" ht="14.45" customHeight="1" x14ac:dyDescent="0.2">
      <c r="A1508" s="426" t="s">
        <v>1792</v>
      </c>
      <c r="B1508" s="427" t="s">
        <v>1793</v>
      </c>
      <c r="C1508" s="428" t="s">
        <v>1794</v>
      </c>
      <c r="D1508" s="429" t="s">
        <v>1795</v>
      </c>
      <c r="E1508" s="430">
        <v>50113001</v>
      </c>
      <c r="F1508" s="429" t="s">
        <v>403</v>
      </c>
      <c r="G1508" s="428" t="s">
        <v>450</v>
      </c>
      <c r="H1508" s="428">
        <v>850405</v>
      </c>
      <c r="I1508" s="428">
        <v>100973</v>
      </c>
      <c r="J1508" s="428" t="s">
        <v>1979</v>
      </c>
      <c r="K1508" s="428" t="s">
        <v>1980</v>
      </c>
      <c r="L1508" s="431">
        <v>1058.78</v>
      </c>
      <c r="M1508" s="431">
        <v>1</v>
      </c>
      <c r="N1508" s="432">
        <v>1058.78</v>
      </c>
    </row>
    <row r="1509" spans="1:14" ht="14.45" customHeight="1" x14ac:dyDescent="0.2">
      <c r="A1509" s="426" t="s">
        <v>1792</v>
      </c>
      <c r="B1509" s="427" t="s">
        <v>1793</v>
      </c>
      <c r="C1509" s="428" t="s">
        <v>1794</v>
      </c>
      <c r="D1509" s="429" t="s">
        <v>1795</v>
      </c>
      <c r="E1509" s="430">
        <v>50113001</v>
      </c>
      <c r="F1509" s="429" t="s">
        <v>403</v>
      </c>
      <c r="G1509" s="428" t="s">
        <v>404</v>
      </c>
      <c r="H1509" s="428">
        <v>157525</v>
      </c>
      <c r="I1509" s="428">
        <v>57525</v>
      </c>
      <c r="J1509" s="428" t="s">
        <v>1981</v>
      </c>
      <c r="K1509" s="428" t="s">
        <v>1982</v>
      </c>
      <c r="L1509" s="431">
        <v>97.42</v>
      </c>
      <c r="M1509" s="431">
        <v>1</v>
      </c>
      <c r="N1509" s="432">
        <v>97.42</v>
      </c>
    </row>
    <row r="1510" spans="1:14" ht="14.45" customHeight="1" x14ac:dyDescent="0.2">
      <c r="A1510" s="426" t="s">
        <v>1792</v>
      </c>
      <c r="B1510" s="427" t="s">
        <v>1793</v>
      </c>
      <c r="C1510" s="428" t="s">
        <v>1794</v>
      </c>
      <c r="D1510" s="429" t="s">
        <v>1795</v>
      </c>
      <c r="E1510" s="430">
        <v>50113001</v>
      </c>
      <c r="F1510" s="429" t="s">
        <v>403</v>
      </c>
      <c r="G1510" s="428" t="s">
        <v>450</v>
      </c>
      <c r="H1510" s="428">
        <v>103591</v>
      </c>
      <c r="I1510" s="428">
        <v>3591</v>
      </c>
      <c r="J1510" s="428" t="s">
        <v>1983</v>
      </c>
      <c r="K1510" s="428" t="s">
        <v>1984</v>
      </c>
      <c r="L1510" s="431">
        <v>431.64000000000004</v>
      </c>
      <c r="M1510" s="431">
        <v>1</v>
      </c>
      <c r="N1510" s="432">
        <v>431.64000000000004</v>
      </c>
    </row>
    <row r="1511" spans="1:14" ht="14.45" customHeight="1" x14ac:dyDescent="0.2">
      <c r="A1511" s="426" t="s">
        <v>1792</v>
      </c>
      <c r="B1511" s="427" t="s">
        <v>1793</v>
      </c>
      <c r="C1511" s="428" t="s">
        <v>1794</v>
      </c>
      <c r="D1511" s="429" t="s">
        <v>1795</v>
      </c>
      <c r="E1511" s="430">
        <v>50113001</v>
      </c>
      <c r="F1511" s="429" t="s">
        <v>403</v>
      </c>
      <c r="G1511" s="428" t="s">
        <v>404</v>
      </c>
      <c r="H1511" s="428">
        <v>239549</v>
      </c>
      <c r="I1511" s="428">
        <v>239549</v>
      </c>
      <c r="J1511" s="428" t="s">
        <v>1049</v>
      </c>
      <c r="K1511" s="428" t="s">
        <v>1050</v>
      </c>
      <c r="L1511" s="431">
        <v>58.807500000000012</v>
      </c>
      <c r="M1511" s="431">
        <v>56</v>
      </c>
      <c r="N1511" s="432">
        <v>3293.2200000000007</v>
      </c>
    </row>
    <row r="1512" spans="1:14" ht="14.45" customHeight="1" x14ac:dyDescent="0.2">
      <c r="A1512" s="426" t="s">
        <v>1792</v>
      </c>
      <c r="B1512" s="427" t="s">
        <v>1793</v>
      </c>
      <c r="C1512" s="428" t="s">
        <v>1794</v>
      </c>
      <c r="D1512" s="429" t="s">
        <v>1795</v>
      </c>
      <c r="E1512" s="430">
        <v>50113001</v>
      </c>
      <c r="F1512" s="429" t="s">
        <v>403</v>
      </c>
      <c r="G1512" s="428" t="s">
        <v>235</v>
      </c>
      <c r="H1512" s="428">
        <v>53761</v>
      </c>
      <c r="I1512" s="428">
        <v>53761</v>
      </c>
      <c r="J1512" s="428" t="s">
        <v>1985</v>
      </c>
      <c r="K1512" s="428" t="s">
        <v>1052</v>
      </c>
      <c r="L1512" s="431">
        <v>93.52000000000001</v>
      </c>
      <c r="M1512" s="431">
        <v>1</v>
      </c>
      <c r="N1512" s="432">
        <v>93.52000000000001</v>
      </c>
    </row>
    <row r="1513" spans="1:14" ht="14.45" customHeight="1" x14ac:dyDescent="0.2">
      <c r="A1513" s="426" t="s">
        <v>1792</v>
      </c>
      <c r="B1513" s="427" t="s">
        <v>1793</v>
      </c>
      <c r="C1513" s="428" t="s">
        <v>1794</v>
      </c>
      <c r="D1513" s="429" t="s">
        <v>1795</v>
      </c>
      <c r="E1513" s="430">
        <v>50113001</v>
      </c>
      <c r="F1513" s="429" t="s">
        <v>403</v>
      </c>
      <c r="G1513" s="428" t="s">
        <v>404</v>
      </c>
      <c r="H1513" s="428">
        <v>230353</v>
      </c>
      <c r="I1513" s="428">
        <v>230353</v>
      </c>
      <c r="J1513" s="428" t="s">
        <v>1053</v>
      </c>
      <c r="K1513" s="428" t="s">
        <v>1054</v>
      </c>
      <c r="L1513" s="431">
        <v>1758.3299525909142</v>
      </c>
      <c r="M1513" s="431">
        <v>209.90000000000003</v>
      </c>
      <c r="N1513" s="432">
        <v>369073.45704883296</v>
      </c>
    </row>
    <row r="1514" spans="1:14" ht="14.45" customHeight="1" x14ac:dyDescent="0.2">
      <c r="A1514" s="426" t="s">
        <v>1792</v>
      </c>
      <c r="B1514" s="427" t="s">
        <v>1793</v>
      </c>
      <c r="C1514" s="428" t="s">
        <v>1794</v>
      </c>
      <c r="D1514" s="429" t="s">
        <v>1795</v>
      </c>
      <c r="E1514" s="430">
        <v>50113001</v>
      </c>
      <c r="F1514" s="429" t="s">
        <v>403</v>
      </c>
      <c r="G1514" s="428" t="s">
        <v>404</v>
      </c>
      <c r="H1514" s="428">
        <v>190484</v>
      </c>
      <c r="I1514" s="428">
        <v>9999999</v>
      </c>
      <c r="J1514" s="428" t="s">
        <v>1986</v>
      </c>
      <c r="K1514" s="428" t="s">
        <v>1987</v>
      </c>
      <c r="L1514" s="431">
        <v>2310.9499999999998</v>
      </c>
      <c r="M1514" s="431">
        <v>2</v>
      </c>
      <c r="N1514" s="432">
        <v>4621.8999999999996</v>
      </c>
    </row>
    <row r="1515" spans="1:14" ht="14.45" customHeight="1" x14ac:dyDescent="0.2">
      <c r="A1515" s="426" t="s">
        <v>1792</v>
      </c>
      <c r="B1515" s="427" t="s">
        <v>1793</v>
      </c>
      <c r="C1515" s="428" t="s">
        <v>1794</v>
      </c>
      <c r="D1515" s="429" t="s">
        <v>1795</v>
      </c>
      <c r="E1515" s="430">
        <v>50113001</v>
      </c>
      <c r="F1515" s="429" t="s">
        <v>403</v>
      </c>
      <c r="G1515" s="428" t="s">
        <v>450</v>
      </c>
      <c r="H1515" s="428">
        <v>191788</v>
      </c>
      <c r="I1515" s="428">
        <v>91788</v>
      </c>
      <c r="J1515" s="428" t="s">
        <v>1055</v>
      </c>
      <c r="K1515" s="428" t="s">
        <v>764</v>
      </c>
      <c r="L1515" s="431">
        <v>9.1499999999999986</v>
      </c>
      <c r="M1515" s="431">
        <v>3</v>
      </c>
      <c r="N1515" s="432">
        <v>27.449999999999996</v>
      </c>
    </row>
    <row r="1516" spans="1:14" ht="14.45" customHeight="1" x14ac:dyDescent="0.2">
      <c r="A1516" s="426" t="s">
        <v>1792</v>
      </c>
      <c r="B1516" s="427" t="s">
        <v>1793</v>
      </c>
      <c r="C1516" s="428" t="s">
        <v>1794</v>
      </c>
      <c r="D1516" s="429" t="s">
        <v>1795</v>
      </c>
      <c r="E1516" s="430">
        <v>50113001</v>
      </c>
      <c r="F1516" s="429" t="s">
        <v>403</v>
      </c>
      <c r="G1516" s="428" t="s">
        <v>450</v>
      </c>
      <c r="H1516" s="428">
        <v>106618</v>
      </c>
      <c r="I1516" s="428">
        <v>6618</v>
      </c>
      <c r="J1516" s="428" t="s">
        <v>491</v>
      </c>
      <c r="K1516" s="428" t="s">
        <v>492</v>
      </c>
      <c r="L1516" s="431">
        <v>19.613333333333333</v>
      </c>
      <c r="M1516" s="431">
        <v>3</v>
      </c>
      <c r="N1516" s="432">
        <v>58.84</v>
      </c>
    </row>
    <row r="1517" spans="1:14" ht="14.45" customHeight="1" x14ac:dyDescent="0.2">
      <c r="A1517" s="426" t="s">
        <v>1792</v>
      </c>
      <c r="B1517" s="427" t="s">
        <v>1793</v>
      </c>
      <c r="C1517" s="428" t="s">
        <v>1794</v>
      </c>
      <c r="D1517" s="429" t="s">
        <v>1795</v>
      </c>
      <c r="E1517" s="430">
        <v>50113001</v>
      </c>
      <c r="F1517" s="429" t="s">
        <v>403</v>
      </c>
      <c r="G1517" s="428" t="s">
        <v>450</v>
      </c>
      <c r="H1517" s="428">
        <v>184400</v>
      </c>
      <c r="I1517" s="428">
        <v>84400</v>
      </c>
      <c r="J1517" s="428" t="s">
        <v>1988</v>
      </c>
      <c r="K1517" s="428" t="s">
        <v>1989</v>
      </c>
      <c r="L1517" s="431">
        <v>254.94999999999993</v>
      </c>
      <c r="M1517" s="431">
        <v>1</v>
      </c>
      <c r="N1517" s="432">
        <v>254.94999999999993</v>
      </c>
    </row>
    <row r="1518" spans="1:14" ht="14.45" customHeight="1" x14ac:dyDescent="0.2">
      <c r="A1518" s="426" t="s">
        <v>1792</v>
      </c>
      <c r="B1518" s="427" t="s">
        <v>1793</v>
      </c>
      <c r="C1518" s="428" t="s">
        <v>1794</v>
      </c>
      <c r="D1518" s="429" t="s">
        <v>1795</v>
      </c>
      <c r="E1518" s="430">
        <v>50113001</v>
      </c>
      <c r="F1518" s="429" t="s">
        <v>403</v>
      </c>
      <c r="G1518" s="428" t="s">
        <v>450</v>
      </c>
      <c r="H1518" s="428">
        <v>184399</v>
      </c>
      <c r="I1518" s="428">
        <v>84399</v>
      </c>
      <c r="J1518" s="428" t="s">
        <v>1058</v>
      </c>
      <c r="K1518" s="428" t="s">
        <v>1059</v>
      </c>
      <c r="L1518" s="431">
        <v>126.23999999999998</v>
      </c>
      <c r="M1518" s="431">
        <v>2</v>
      </c>
      <c r="N1518" s="432">
        <v>252.47999999999996</v>
      </c>
    </row>
    <row r="1519" spans="1:14" ht="14.45" customHeight="1" x14ac:dyDescent="0.2">
      <c r="A1519" s="426" t="s">
        <v>1792</v>
      </c>
      <c r="B1519" s="427" t="s">
        <v>1793</v>
      </c>
      <c r="C1519" s="428" t="s">
        <v>1794</v>
      </c>
      <c r="D1519" s="429" t="s">
        <v>1795</v>
      </c>
      <c r="E1519" s="430">
        <v>50113001</v>
      </c>
      <c r="F1519" s="429" t="s">
        <v>403</v>
      </c>
      <c r="G1519" s="428" t="s">
        <v>404</v>
      </c>
      <c r="H1519" s="428">
        <v>136129</v>
      </c>
      <c r="I1519" s="428">
        <v>136129</v>
      </c>
      <c r="J1519" s="428" t="s">
        <v>1990</v>
      </c>
      <c r="K1519" s="428" t="s">
        <v>1991</v>
      </c>
      <c r="L1519" s="431">
        <v>423.57838709677441</v>
      </c>
      <c r="M1519" s="431">
        <v>31</v>
      </c>
      <c r="N1519" s="432">
        <v>13130.930000000006</v>
      </c>
    </row>
    <row r="1520" spans="1:14" ht="14.45" customHeight="1" x14ac:dyDescent="0.2">
      <c r="A1520" s="426" t="s">
        <v>1792</v>
      </c>
      <c r="B1520" s="427" t="s">
        <v>1793</v>
      </c>
      <c r="C1520" s="428" t="s">
        <v>1794</v>
      </c>
      <c r="D1520" s="429" t="s">
        <v>1795</v>
      </c>
      <c r="E1520" s="430">
        <v>50113001</v>
      </c>
      <c r="F1520" s="429" t="s">
        <v>403</v>
      </c>
      <c r="G1520" s="428" t="s">
        <v>404</v>
      </c>
      <c r="H1520" s="428">
        <v>136126</v>
      </c>
      <c r="I1520" s="428">
        <v>136126</v>
      </c>
      <c r="J1520" s="428" t="s">
        <v>1562</v>
      </c>
      <c r="K1520" s="428" t="s">
        <v>1563</v>
      </c>
      <c r="L1520" s="431">
        <v>437.58943045554753</v>
      </c>
      <c r="M1520" s="431">
        <v>35</v>
      </c>
      <c r="N1520" s="432">
        <v>15315.630065944164</v>
      </c>
    </row>
    <row r="1521" spans="1:14" ht="14.45" customHeight="1" x14ac:dyDescent="0.2">
      <c r="A1521" s="426" t="s">
        <v>1792</v>
      </c>
      <c r="B1521" s="427" t="s">
        <v>1793</v>
      </c>
      <c r="C1521" s="428" t="s">
        <v>1794</v>
      </c>
      <c r="D1521" s="429" t="s">
        <v>1795</v>
      </c>
      <c r="E1521" s="430">
        <v>50113001</v>
      </c>
      <c r="F1521" s="429" t="s">
        <v>403</v>
      </c>
      <c r="G1521" s="428" t="s">
        <v>404</v>
      </c>
      <c r="H1521" s="428">
        <v>117187</v>
      </c>
      <c r="I1521" s="428">
        <v>17187</v>
      </c>
      <c r="J1521" s="428" t="s">
        <v>1060</v>
      </c>
      <c r="K1521" s="428" t="s">
        <v>1061</v>
      </c>
      <c r="L1521" s="431">
        <v>88.97</v>
      </c>
      <c r="M1521" s="431">
        <v>8</v>
      </c>
      <c r="N1521" s="432">
        <v>711.76</v>
      </c>
    </row>
    <row r="1522" spans="1:14" ht="14.45" customHeight="1" x14ac:dyDescent="0.2">
      <c r="A1522" s="426" t="s">
        <v>1792</v>
      </c>
      <c r="B1522" s="427" t="s">
        <v>1793</v>
      </c>
      <c r="C1522" s="428" t="s">
        <v>1794</v>
      </c>
      <c r="D1522" s="429" t="s">
        <v>1795</v>
      </c>
      <c r="E1522" s="430">
        <v>50113001</v>
      </c>
      <c r="F1522" s="429" t="s">
        <v>403</v>
      </c>
      <c r="G1522" s="428" t="s">
        <v>404</v>
      </c>
      <c r="H1522" s="428">
        <v>131089</v>
      </c>
      <c r="I1522" s="428">
        <v>31089</v>
      </c>
      <c r="J1522" s="428" t="s">
        <v>1992</v>
      </c>
      <c r="K1522" s="428" t="s">
        <v>1993</v>
      </c>
      <c r="L1522" s="431">
        <v>56.769999999999989</v>
      </c>
      <c r="M1522" s="431">
        <v>2</v>
      </c>
      <c r="N1522" s="432">
        <v>113.53999999999998</v>
      </c>
    </row>
    <row r="1523" spans="1:14" ht="14.45" customHeight="1" x14ac:dyDescent="0.2">
      <c r="A1523" s="426" t="s">
        <v>1792</v>
      </c>
      <c r="B1523" s="427" t="s">
        <v>1793</v>
      </c>
      <c r="C1523" s="428" t="s">
        <v>1794</v>
      </c>
      <c r="D1523" s="429" t="s">
        <v>1795</v>
      </c>
      <c r="E1523" s="430">
        <v>50113001</v>
      </c>
      <c r="F1523" s="429" t="s">
        <v>403</v>
      </c>
      <c r="G1523" s="428" t="s">
        <v>450</v>
      </c>
      <c r="H1523" s="428">
        <v>216900</v>
      </c>
      <c r="I1523" s="428">
        <v>216900</v>
      </c>
      <c r="J1523" s="428" t="s">
        <v>1065</v>
      </c>
      <c r="K1523" s="428" t="s">
        <v>1066</v>
      </c>
      <c r="L1523" s="431">
        <v>670.62568836712876</v>
      </c>
      <c r="M1523" s="431">
        <v>937</v>
      </c>
      <c r="N1523" s="432">
        <v>628376.26999999967</v>
      </c>
    </row>
    <row r="1524" spans="1:14" ht="14.45" customHeight="1" x14ac:dyDescent="0.2">
      <c r="A1524" s="426" t="s">
        <v>1792</v>
      </c>
      <c r="B1524" s="427" t="s">
        <v>1793</v>
      </c>
      <c r="C1524" s="428" t="s">
        <v>1794</v>
      </c>
      <c r="D1524" s="429" t="s">
        <v>1795</v>
      </c>
      <c r="E1524" s="430">
        <v>50113001</v>
      </c>
      <c r="F1524" s="429" t="s">
        <v>403</v>
      </c>
      <c r="G1524" s="428" t="s">
        <v>404</v>
      </c>
      <c r="H1524" s="428">
        <v>216963</v>
      </c>
      <c r="I1524" s="428">
        <v>216963</v>
      </c>
      <c r="J1524" s="428" t="s">
        <v>1994</v>
      </c>
      <c r="K1524" s="428" t="s">
        <v>1995</v>
      </c>
      <c r="L1524" s="431">
        <v>148.93</v>
      </c>
      <c r="M1524" s="431">
        <v>1</v>
      </c>
      <c r="N1524" s="432">
        <v>148.93</v>
      </c>
    </row>
    <row r="1525" spans="1:14" ht="14.45" customHeight="1" x14ac:dyDescent="0.2">
      <c r="A1525" s="426" t="s">
        <v>1792</v>
      </c>
      <c r="B1525" s="427" t="s">
        <v>1793</v>
      </c>
      <c r="C1525" s="428" t="s">
        <v>1794</v>
      </c>
      <c r="D1525" s="429" t="s">
        <v>1795</v>
      </c>
      <c r="E1525" s="430">
        <v>50113001</v>
      </c>
      <c r="F1525" s="429" t="s">
        <v>403</v>
      </c>
      <c r="G1525" s="428" t="s">
        <v>450</v>
      </c>
      <c r="H1525" s="428">
        <v>107981</v>
      </c>
      <c r="I1525" s="428">
        <v>7981</v>
      </c>
      <c r="J1525" s="428" t="s">
        <v>1067</v>
      </c>
      <c r="K1525" s="428" t="s">
        <v>1071</v>
      </c>
      <c r="L1525" s="431">
        <v>41.290744878957156</v>
      </c>
      <c r="M1525" s="431">
        <v>537</v>
      </c>
      <c r="N1525" s="432">
        <v>22173.129999999994</v>
      </c>
    </row>
    <row r="1526" spans="1:14" ht="14.45" customHeight="1" x14ac:dyDescent="0.2">
      <c r="A1526" s="426" t="s">
        <v>1792</v>
      </c>
      <c r="B1526" s="427" t="s">
        <v>1793</v>
      </c>
      <c r="C1526" s="428" t="s">
        <v>1794</v>
      </c>
      <c r="D1526" s="429" t="s">
        <v>1795</v>
      </c>
      <c r="E1526" s="430">
        <v>50113001</v>
      </c>
      <c r="F1526" s="429" t="s">
        <v>403</v>
      </c>
      <c r="G1526" s="428" t="s">
        <v>450</v>
      </c>
      <c r="H1526" s="428">
        <v>126786</v>
      </c>
      <c r="I1526" s="428">
        <v>26786</v>
      </c>
      <c r="J1526" s="428" t="s">
        <v>1072</v>
      </c>
      <c r="K1526" s="428" t="s">
        <v>1073</v>
      </c>
      <c r="L1526" s="431">
        <v>402.89851851851842</v>
      </c>
      <c r="M1526" s="431">
        <v>108</v>
      </c>
      <c r="N1526" s="432">
        <v>43513.039999999986</v>
      </c>
    </row>
    <row r="1527" spans="1:14" ht="14.45" customHeight="1" x14ac:dyDescent="0.2">
      <c r="A1527" s="426" t="s">
        <v>1792</v>
      </c>
      <c r="B1527" s="427" t="s">
        <v>1793</v>
      </c>
      <c r="C1527" s="428" t="s">
        <v>1794</v>
      </c>
      <c r="D1527" s="429" t="s">
        <v>1795</v>
      </c>
      <c r="E1527" s="430">
        <v>50113001</v>
      </c>
      <c r="F1527" s="429" t="s">
        <v>403</v>
      </c>
      <c r="G1527" s="428" t="s">
        <v>404</v>
      </c>
      <c r="H1527" s="428">
        <v>125907</v>
      </c>
      <c r="I1527" s="428">
        <v>125907</v>
      </c>
      <c r="J1527" s="428" t="s">
        <v>1996</v>
      </c>
      <c r="K1527" s="428" t="s">
        <v>1997</v>
      </c>
      <c r="L1527" s="431">
        <v>681.9999998708588</v>
      </c>
      <c r="M1527" s="431">
        <v>263</v>
      </c>
      <c r="N1527" s="432">
        <v>179365.99996603586</v>
      </c>
    </row>
    <row r="1528" spans="1:14" ht="14.45" customHeight="1" x14ac:dyDescent="0.2">
      <c r="A1528" s="426" t="s">
        <v>1792</v>
      </c>
      <c r="B1528" s="427" t="s">
        <v>1793</v>
      </c>
      <c r="C1528" s="428" t="s">
        <v>1794</v>
      </c>
      <c r="D1528" s="429" t="s">
        <v>1795</v>
      </c>
      <c r="E1528" s="430">
        <v>50113001</v>
      </c>
      <c r="F1528" s="429" t="s">
        <v>403</v>
      </c>
      <c r="G1528" s="428" t="s">
        <v>404</v>
      </c>
      <c r="H1528" s="428">
        <v>140187</v>
      </c>
      <c r="I1528" s="428">
        <v>140187</v>
      </c>
      <c r="J1528" s="428" t="s">
        <v>1998</v>
      </c>
      <c r="K1528" s="428" t="s">
        <v>1999</v>
      </c>
      <c r="L1528" s="431">
        <v>38.730005120492542</v>
      </c>
      <c r="M1528" s="431">
        <v>1</v>
      </c>
      <c r="N1528" s="432">
        <v>38.730005120492542</v>
      </c>
    </row>
    <row r="1529" spans="1:14" ht="14.45" customHeight="1" x14ac:dyDescent="0.2">
      <c r="A1529" s="426" t="s">
        <v>1792</v>
      </c>
      <c r="B1529" s="427" t="s">
        <v>1793</v>
      </c>
      <c r="C1529" s="428" t="s">
        <v>1794</v>
      </c>
      <c r="D1529" s="429" t="s">
        <v>1795</v>
      </c>
      <c r="E1529" s="430">
        <v>50113001</v>
      </c>
      <c r="F1529" s="429" t="s">
        <v>403</v>
      </c>
      <c r="G1529" s="428" t="s">
        <v>450</v>
      </c>
      <c r="H1529" s="428">
        <v>187607</v>
      </c>
      <c r="I1529" s="428">
        <v>187607</v>
      </c>
      <c r="J1529" s="428" t="s">
        <v>1076</v>
      </c>
      <c r="K1529" s="428" t="s">
        <v>1077</v>
      </c>
      <c r="L1529" s="431">
        <v>273.89999999999998</v>
      </c>
      <c r="M1529" s="431">
        <v>19</v>
      </c>
      <c r="N1529" s="432">
        <v>5204.0999999999995</v>
      </c>
    </row>
    <row r="1530" spans="1:14" ht="14.45" customHeight="1" x14ac:dyDescent="0.2">
      <c r="A1530" s="426" t="s">
        <v>1792</v>
      </c>
      <c r="B1530" s="427" t="s">
        <v>1793</v>
      </c>
      <c r="C1530" s="428" t="s">
        <v>1794</v>
      </c>
      <c r="D1530" s="429" t="s">
        <v>1795</v>
      </c>
      <c r="E1530" s="430">
        <v>50113001</v>
      </c>
      <c r="F1530" s="429" t="s">
        <v>403</v>
      </c>
      <c r="G1530" s="428" t="s">
        <v>404</v>
      </c>
      <c r="H1530" s="428">
        <v>100874</v>
      </c>
      <c r="I1530" s="428">
        <v>874</v>
      </c>
      <c r="J1530" s="428" t="s">
        <v>1570</v>
      </c>
      <c r="K1530" s="428" t="s">
        <v>559</v>
      </c>
      <c r="L1530" s="431">
        <v>94.584545454545477</v>
      </c>
      <c r="M1530" s="431">
        <v>198</v>
      </c>
      <c r="N1530" s="432">
        <v>18727.740000000005</v>
      </c>
    </row>
    <row r="1531" spans="1:14" ht="14.45" customHeight="1" x14ac:dyDescent="0.2">
      <c r="A1531" s="426" t="s">
        <v>1792</v>
      </c>
      <c r="B1531" s="427" t="s">
        <v>1793</v>
      </c>
      <c r="C1531" s="428" t="s">
        <v>1794</v>
      </c>
      <c r="D1531" s="429" t="s">
        <v>1795</v>
      </c>
      <c r="E1531" s="430">
        <v>50113001</v>
      </c>
      <c r="F1531" s="429" t="s">
        <v>403</v>
      </c>
      <c r="G1531" s="428" t="s">
        <v>404</v>
      </c>
      <c r="H1531" s="428">
        <v>200863</v>
      </c>
      <c r="I1531" s="428">
        <v>200863</v>
      </c>
      <c r="J1531" s="428" t="s">
        <v>547</v>
      </c>
      <c r="K1531" s="428" t="s">
        <v>549</v>
      </c>
      <c r="L1531" s="431">
        <v>86.267462775748854</v>
      </c>
      <c r="M1531" s="431">
        <v>67</v>
      </c>
      <c r="N1531" s="432">
        <v>5779.9200059751729</v>
      </c>
    </row>
    <row r="1532" spans="1:14" ht="14.45" customHeight="1" x14ac:dyDescent="0.2">
      <c r="A1532" s="426" t="s">
        <v>1792</v>
      </c>
      <c r="B1532" s="427" t="s">
        <v>1793</v>
      </c>
      <c r="C1532" s="428" t="s">
        <v>1794</v>
      </c>
      <c r="D1532" s="429" t="s">
        <v>1795</v>
      </c>
      <c r="E1532" s="430">
        <v>50113001</v>
      </c>
      <c r="F1532" s="429" t="s">
        <v>403</v>
      </c>
      <c r="G1532" s="428" t="s">
        <v>404</v>
      </c>
      <c r="H1532" s="428">
        <v>246111</v>
      </c>
      <c r="I1532" s="428">
        <v>246111</v>
      </c>
      <c r="J1532" s="428" t="s">
        <v>547</v>
      </c>
      <c r="K1532" s="428" t="s">
        <v>548</v>
      </c>
      <c r="L1532" s="431">
        <v>89.491250000000008</v>
      </c>
      <c r="M1532" s="431">
        <v>16</v>
      </c>
      <c r="N1532" s="432">
        <v>1431.8600000000001</v>
      </c>
    </row>
    <row r="1533" spans="1:14" ht="14.45" customHeight="1" x14ac:dyDescent="0.2">
      <c r="A1533" s="426" t="s">
        <v>1792</v>
      </c>
      <c r="B1533" s="427" t="s">
        <v>1793</v>
      </c>
      <c r="C1533" s="428" t="s">
        <v>1794</v>
      </c>
      <c r="D1533" s="429" t="s">
        <v>1795</v>
      </c>
      <c r="E1533" s="430">
        <v>50113001</v>
      </c>
      <c r="F1533" s="429" t="s">
        <v>403</v>
      </c>
      <c r="G1533" s="428" t="s">
        <v>404</v>
      </c>
      <c r="H1533" s="428">
        <v>100876</v>
      </c>
      <c r="I1533" s="428">
        <v>876</v>
      </c>
      <c r="J1533" s="428" t="s">
        <v>547</v>
      </c>
      <c r="K1533" s="428" t="s">
        <v>559</v>
      </c>
      <c r="L1533" s="431">
        <v>85.484878836001371</v>
      </c>
      <c r="M1533" s="431">
        <v>82</v>
      </c>
      <c r="N1533" s="432">
        <v>7009.7600645521125</v>
      </c>
    </row>
    <row r="1534" spans="1:14" ht="14.45" customHeight="1" x14ac:dyDescent="0.2">
      <c r="A1534" s="426" t="s">
        <v>1792</v>
      </c>
      <c r="B1534" s="427" t="s">
        <v>1793</v>
      </c>
      <c r="C1534" s="428" t="s">
        <v>1794</v>
      </c>
      <c r="D1534" s="429" t="s">
        <v>1795</v>
      </c>
      <c r="E1534" s="430">
        <v>50113001</v>
      </c>
      <c r="F1534" s="429" t="s">
        <v>403</v>
      </c>
      <c r="G1534" s="428" t="s">
        <v>404</v>
      </c>
      <c r="H1534" s="428">
        <v>232954</v>
      </c>
      <c r="I1534" s="428">
        <v>232954</v>
      </c>
      <c r="J1534" s="428" t="s">
        <v>550</v>
      </c>
      <c r="K1534" s="428" t="s">
        <v>551</v>
      </c>
      <c r="L1534" s="431">
        <v>107.69</v>
      </c>
      <c r="M1534" s="431">
        <v>1</v>
      </c>
      <c r="N1534" s="432">
        <v>107.69</v>
      </c>
    </row>
    <row r="1535" spans="1:14" ht="14.45" customHeight="1" x14ac:dyDescent="0.2">
      <c r="A1535" s="426" t="s">
        <v>1792</v>
      </c>
      <c r="B1535" s="427" t="s">
        <v>1793</v>
      </c>
      <c r="C1535" s="428" t="s">
        <v>1794</v>
      </c>
      <c r="D1535" s="429" t="s">
        <v>1795</v>
      </c>
      <c r="E1535" s="430">
        <v>50113001</v>
      </c>
      <c r="F1535" s="429" t="s">
        <v>403</v>
      </c>
      <c r="G1535" s="428" t="s">
        <v>404</v>
      </c>
      <c r="H1535" s="428">
        <v>157351</v>
      </c>
      <c r="I1535" s="428">
        <v>57351</v>
      </c>
      <c r="J1535" s="428" t="s">
        <v>2000</v>
      </c>
      <c r="K1535" s="428" t="s">
        <v>490</v>
      </c>
      <c r="L1535" s="431">
        <v>47.390000000000008</v>
      </c>
      <c r="M1535" s="431">
        <v>16</v>
      </c>
      <c r="N1535" s="432">
        <v>758.24000000000012</v>
      </c>
    </row>
    <row r="1536" spans="1:14" ht="14.45" customHeight="1" x14ac:dyDescent="0.2">
      <c r="A1536" s="426" t="s">
        <v>1792</v>
      </c>
      <c r="B1536" s="427" t="s">
        <v>1793</v>
      </c>
      <c r="C1536" s="428" t="s">
        <v>1794</v>
      </c>
      <c r="D1536" s="429" t="s">
        <v>1795</v>
      </c>
      <c r="E1536" s="430">
        <v>50113001</v>
      </c>
      <c r="F1536" s="429" t="s">
        <v>403</v>
      </c>
      <c r="G1536" s="428" t="s">
        <v>404</v>
      </c>
      <c r="H1536" s="428">
        <v>101940</v>
      </c>
      <c r="I1536" s="428">
        <v>1940</v>
      </c>
      <c r="J1536" s="428" t="s">
        <v>1078</v>
      </c>
      <c r="K1536" s="428" t="s">
        <v>1079</v>
      </c>
      <c r="L1536" s="431">
        <v>34.819999999999993</v>
      </c>
      <c r="M1536" s="431">
        <v>2</v>
      </c>
      <c r="N1536" s="432">
        <v>69.639999999999986</v>
      </c>
    </row>
    <row r="1537" spans="1:14" ht="14.45" customHeight="1" x14ac:dyDescent="0.2">
      <c r="A1537" s="426" t="s">
        <v>1792</v>
      </c>
      <c r="B1537" s="427" t="s">
        <v>1793</v>
      </c>
      <c r="C1537" s="428" t="s">
        <v>1794</v>
      </c>
      <c r="D1537" s="429" t="s">
        <v>1795</v>
      </c>
      <c r="E1537" s="430">
        <v>50113001</v>
      </c>
      <c r="F1537" s="429" t="s">
        <v>403</v>
      </c>
      <c r="G1537" s="428" t="s">
        <v>404</v>
      </c>
      <c r="H1537" s="428">
        <v>230359</v>
      </c>
      <c r="I1537" s="428">
        <v>230359</v>
      </c>
      <c r="J1537" s="428" t="s">
        <v>1080</v>
      </c>
      <c r="K1537" s="428" t="s">
        <v>1081</v>
      </c>
      <c r="L1537" s="431">
        <v>184.06666666666663</v>
      </c>
      <c r="M1537" s="431">
        <v>3</v>
      </c>
      <c r="N1537" s="432">
        <v>552.19999999999993</v>
      </c>
    </row>
    <row r="1538" spans="1:14" ht="14.45" customHeight="1" x14ac:dyDescent="0.2">
      <c r="A1538" s="426" t="s">
        <v>1792</v>
      </c>
      <c r="B1538" s="427" t="s">
        <v>1793</v>
      </c>
      <c r="C1538" s="428" t="s">
        <v>1794</v>
      </c>
      <c r="D1538" s="429" t="s">
        <v>1795</v>
      </c>
      <c r="E1538" s="430">
        <v>50113001</v>
      </c>
      <c r="F1538" s="429" t="s">
        <v>403</v>
      </c>
      <c r="G1538" s="428" t="s">
        <v>235</v>
      </c>
      <c r="H1538" s="428">
        <v>136834</v>
      </c>
      <c r="I1538" s="428">
        <v>136834</v>
      </c>
      <c r="J1538" s="428" t="s">
        <v>1572</v>
      </c>
      <c r="K1538" s="428" t="s">
        <v>1573</v>
      </c>
      <c r="L1538" s="431">
        <v>258.04000000000002</v>
      </c>
      <c r="M1538" s="431">
        <v>12</v>
      </c>
      <c r="N1538" s="432">
        <v>3096.4800000000005</v>
      </c>
    </row>
    <row r="1539" spans="1:14" ht="14.45" customHeight="1" x14ac:dyDescent="0.2">
      <c r="A1539" s="426" t="s">
        <v>1792</v>
      </c>
      <c r="B1539" s="427" t="s">
        <v>1793</v>
      </c>
      <c r="C1539" s="428" t="s">
        <v>1794</v>
      </c>
      <c r="D1539" s="429" t="s">
        <v>1795</v>
      </c>
      <c r="E1539" s="430">
        <v>50113001</v>
      </c>
      <c r="F1539" s="429" t="s">
        <v>403</v>
      </c>
      <c r="G1539" s="428" t="s">
        <v>404</v>
      </c>
      <c r="H1539" s="428">
        <v>224053</v>
      </c>
      <c r="I1539" s="428">
        <v>224053</v>
      </c>
      <c r="J1539" s="428" t="s">
        <v>1083</v>
      </c>
      <c r="K1539" s="428" t="s">
        <v>1084</v>
      </c>
      <c r="L1539" s="431">
        <v>240.8306250000002</v>
      </c>
      <c r="M1539" s="431">
        <v>112</v>
      </c>
      <c r="N1539" s="432">
        <v>26973.030000000021</v>
      </c>
    </row>
    <row r="1540" spans="1:14" ht="14.45" customHeight="1" x14ac:dyDescent="0.2">
      <c r="A1540" s="426" t="s">
        <v>1792</v>
      </c>
      <c r="B1540" s="427" t="s">
        <v>1793</v>
      </c>
      <c r="C1540" s="428" t="s">
        <v>1794</v>
      </c>
      <c r="D1540" s="429" t="s">
        <v>1795</v>
      </c>
      <c r="E1540" s="430">
        <v>50113001</v>
      </c>
      <c r="F1540" s="429" t="s">
        <v>403</v>
      </c>
      <c r="G1540" s="428" t="s">
        <v>404</v>
      </c>
      <c r="H1540" s="428">
        <v>226693</v>
      </c>
      <c r="I1540" s="428">
        <v>226693</v>
      </c>
      <c r="J1540" s="428" t="s">
        <v>2001</v>
      </c>
      <c r="K1540" s="428" t="s">
        <v>2002</v>
      </c>
      <c r="L1540" s="431">
        <v>22.07</v>
      </c>
      <c r="M1540" s="431">
        <v>2</v>
      </c>
      <c r="N1540" s="432">
        <v>44.14</v>
      </c>
    </row>
    <row r="1541" spans="1:14" ht="14.45" customHeight="1" x14ac:dyDescent="0.2">
      <c r="A1541" s="426" t="s">
        <v>1792</v>
      </c>
      <c r="B1541" s="427" t="s">
        <v>1793</v>
      </c>
      <c r="C1541" s="428" t="s">
        <v>1794</v>
      </c>
      <c r="D1541" s="429" t="s">
        <v>1795</v>
      </c>
      <c r="E1541" s="430">
        <v>50113001</v>
      </c>
      <c r="F1541" s="429" t="s">
        <v>403</v>
      </c>
      <c r="G1541" s="428" t="s">
        <v>404</v>
      </c>
      <c r="H1541" s="428">
        <v>226434</v>
      </c>
      <c r="I1541" s="428">
        <v>226434</v>
      </c>
      <c r="J1541" s="428" t="s">
        <v>2003</v>
      </c>
      <c r="K1541" s="428" t="s">
        <v>2004</v>
      </c>
      <c r="L1541" s="431">
        <v>38.25</v>
      </c>
      <c r="M1541" s="431">
        <v>1</v>
      </c>
      <c r="N1541" s="432">
        <v>38.25</v>
      </c>
    </row>
    <row r="1542" spans="1:14" ht="14.45" customHeight="1" x14ac:dyDescent="0.2">
      <c r="A1542" s="426" t="s">
        <v>1792</v>
      </c>
      <c r="B1542" s="427" t="s">
        <v>1793</v>
      </c>
      <c r="C1542" s="428" t="s">
        <v>1794</v>
      </c>
      <c r="D1542" s="429" t="s">
        <v>1795</v>
      </c>
      <c r="E1542" s="430">
        <v>50113001</v>
      </c>
      <c r="F1542" s="429" t="s">
        <v>403</v>
      </c>
      <c r="G1542" s="428" t="s">
        <v>404</v>
      </c>
      <c r="H1542" s="428">
        <v>121393</v>
      </c>
      <c r="I1542" s="428">
        <v>9999999</v>
      </c>
      <c r="J1542" s="428" t="s">
        <v>1758</v>
      </c>
      <c r="K1542" s="428" t="s">
        <v>1759</v>
      </c>
      <c r="L1542" s="431">
        <v>6050</v>
      </c>
      <c r="M1542" s="431">
        <v>3</v>
      </c>
      <c r="N1542" s="432">
        <v>18150</v>
      </c>
    </row>
    <row r="1543" spans="1:14" ht="14.45" customHeight="1" x14ac:dyDescent="0.2">
      <c r="A1543" s="426" t="s">
        <v>1792</v>
      </c>
      <c r="B1543" s="427" t="s">
        <v>1793</v>
      </c>
      <c r="C1543" s="428" t="s">
        <v>1794</v>
      </c>
      <c r="D1543" s="429" t="s">
        <v>1795</v>
      </c>
      <c r="E1543" s="430">
        <v>50113001</v>
      </c>
      <c r="F1543" s="429" t="s">
        <v>403</v>
      </c>
      <c r="G1543" s="428" t="s">
        <v>404</v>
      </c>
      <c r="H1543" s="428">
        <v>232603</v>
      </c>
      <c r="I1543" s="428">
        <v>232603</v>
      </c>
      <c r="J1543" s="428" t="s">
        <v>1089</v>
      </c>
      <c r="K1543" s="428" t="s">
        <v>1090</v>
      </c>
      <c r="L1543" s="431">
        <v>116.53</v>
      </c>
      <c r="M1543" s="431">
        <v>17</v>
      </c>
      <c r="N1543" s="432">
        <v>1981.01</v>
      </c>
    </row>
    <row r="1544" spans="1:14" ht="14.45" customHeight="1" x14ac:dyDescent="0.2">
      <c r="A1544" s="426" t="s">
        <v>1792</v>
      </c>
      <c r="B1544" s="427" t="s">
        <v>1793</v>
      </c>
      <c r="C1544" s="428" t="s">
        <v>1794</v>
      </c>
      <c r="D1544" s="429" t="s">
        <v>1795</v>
      </c>
      <c r="E1544" s="430">
        <v>50113001</v>
      </c>
      <c r="F1544" s="429" t="s">
        <v>403</v>
      </c>
      <c r="G1544" s="428" t="s">
        <v>404</v>
      </c>
      <c r="H1544" s="428">
        <v>502456</v>
      </c>
      <c r="I1544" s="428">
        <v>9999999</v>
      </c>
      <c r="J1544" s="428" t="s">
        <v>1091</v>
      </c>
      <c r="K1544" s="428" t="s">
        <v>1090</v>
      </c>
      <c r="L1544" s="431">
        <v>114.40000000000002</v>
      </c>
      <c r="M1544" s="431">
        <v>38</v>
      </c>
      <c r="N1544" s="432">
        <v>4347.2000000000007</v>
      </c>
    </row>
    <row r="1545" spans="1:14" ht="14.45" customHeight="1" x14ac:dyDescent="0.2">
      <c r="A1545" s="426" t="s">
        <v>1792</v>
      </c>
      <c r="B1545" s="427" t="s">
        <v>1793</v>
      </c>
      <c r="C1545" s="428" t="s">
        <v>1794</v>
      </c>
      <c r="D1545" s="429" t="s">
        <v>1795</v>
      </c>
      <c r="E1545" s="430">
        <v>50113001</v>
      </c>
      <c r="F1545" s="429" t="s">
        <v>403</v>
      </c>
      <c r="G1545" s="428" t="s">
        <v>404</v>
      </c>
      <c r="H1545" s="428">
        <v>395188</v>
      </c>
      <c r="I1545" s="428">
        <v>0</v>
      </c>
      <c r="J1545" s="428" t="s">
        <v>1092</v>
      </c>
      <c r="K1545" s="428" t="s">
        <v>1093</v>
      </c>
      <c r="L1545" s="431">
        <v>39.249574468085115</v>
      </c>
      <c r="M1545" s="431">
        <v>47</v>
      </c>
      <c r="N1545" s="432">
        <v>1844.7300000000002</v>
      </c>
    </row>
    <row r="1546" spans="1:14" ht="14.45" customHeight="1" x14ac:dyDescent="0.2">
      <c r="A1546" s="426" t="s">
        <v>1792</v>
      </c>
      <c r="B1546" s="427" t="s">
        <v>1793</v>
      </c>
      <c r="C1546" s="428" t="s">
        <v>1794</v>
      </c>
      <c r="D1546" s="429" t="s">
        <v>1795</v>
      </c>
      <c r="E1546" s="430">
        <v>50113001</v>
      </c>
      <c r="F1546" s="429" t="s">
        <v>403</v>
      </c>
      <c r="G1546" s="428" t="s">
        <v>404</v>
      </c>
      <c r="H1546" s="428">
        <v>155911</v>
      </c>
      <c r="I1546" s="428">
        <v>55911</v>
      </c>
      <c r="J1546" s="428" t="s">
        <v>2005</v>
      </c>
      <c r="K1546" s="428" t="s">
        <v>2006</v>
      </c>
      <c r="L1546" s="431">
        <v>40.9</v>
      </c>
      <c r="M1546" s="431">
        <v>9</v>
      </c>
      <c r="N1546" s="432">
        <v>368.09999999999997</v>
      </c>
    </row>
    <row r="1547" spans="1:14" ht="14.45" customHeight="1" x14ac:dyDescent="0.2">
      <c r="A1547" s="426" t="s">
        <v>1792</v>
      </c>
      <c r="B1547" s="427" t="s">
        <v>1793</v>
      </c>
      <c r="C1547" s="428" t="s">
        <v>1794</v>
      </c>
      <c r="D1547" s="429" t="s">
        <v>1795</v>
      </c>
      <c r="E1547" s="430">
        <v>50113001</v>
      </c>
      <c r="F1547" s="429" t="s">
        <v>403</v>
      </c>
      <c r="G1547" s="428" t="s">
        <v>404</v>
      </c>
      <c r="H1547" s="428">
        <v>111671</v>
      </c>
      <c r="I1547" s="428">
        <v>11671</v>
      </c>
      <c r="J1547" s="428" t="s">
        <v>1760</v>
      </c>
      <c r="K1547" s="428" t="s">
        <v>533</v>
      </c>
      <c r="L1547" s="431">
        <v>206.50447761194027</v>
      </c>
      <c r="M1547" s="431">
        <v>268</v>
      </c>
      <c r="N1547" s="432">
        <v>55343.199999999997</v>
      </c>
    </row>
    <row r="1548" spans="1:14" ht="14.45" customHeight="1" x14ac:dyDescent="0.2">
      <c r="A1548" s="426" t="s">
        <v>1792</v>
      </c>
      <c r="B1548" s="427" t="s">
        <v>1793</v>
      </c>
      <c r="C1548" s="428" t="s">
        <v>1794</v>
      </c>
      <c r="D1548" s="429" t="s">
        <v>1795</v>
      </c>
      <c r="E1548" s="430">
        <v>50113001</v>
      </c>
      <c r="F1548" s="429" t="s">
        <v>403</v>
      </c>
      <c r="G1548" s="428" t="s">
        <v>404</v>
      </c>
      <c r="H1548" s="428">
        <v>11670</v>
      </c>
      <c r="I1548" s="428">
        <v>11670</v>
      </c>
      <c r="J1548" s="428" t="s">
        <v>1760</v>
      </c>
      <c r="K1548" s="428" t="s">
        <v>2007</v>
      </c>
      <c r="L1548" s="431">
        <v>352</v>
      </c>
      <c r="M1548" s="431">
        <v>4.75</v>
      </c>
      <c r="N1548" s="432">
        <v>1672</v>
      </c>
    </row>
    <row r="1549" spans="1:14" ht="14.45" customHeight="1" x14ac:dyDescent="0.2">
      <c r="A1549" s="426" t="s">
        <v>1792</v>
      </c>
      <c r="B1549" s="427" t="s">
        <v>1793</v>
      </c>
      <c r="C1549" s="428" t="s">
        <v>1794</v>
      </c>
      <c r="D1549" s="429" t="s">
        <v>1795</v>
      </c>
      <c r="E1549" s="430">
        <v>50113001</v>
      </c>
      <c r="F1549" s="429" t="s">
        <v>403</v>
      </c>
      <c r="G1549" s="428" t="s">
        <v>404</v>
      </c>
      <c r="H1549" s="428">
        <v>111696</v>
      </c>
      <c r="I1549" s="428">
        <v>11696</v>
      </c>
      <c r="J1549" s="428" t="s">
        <v>2008</v>
      </c>
      <c r="K1549" s="428" t="s">
        <v>533</v>
      </c>
      <c r="L1549" s="431">
        <v>321.3918090452263</v>
      </c>
      <c r="M1549" s="431">
        <v>199</v>
      </c>
      <c r="N1549" s="432">
        <v>63956.970000000038</v>
      </c>
    </row>
    <row r="1550" spans="1:14" ht="14.45" customHeight="1" x14ac:dyDescent="0.2">
      <c r="A1550" s="426" t="s">
        <v>1792</v>
      </c>
      <c r="B1550" s="427" t="s">
        <v>1793</v>
      </c>
      <c r="C1550" s="428" t="s">
        <v>1794</v>
      </c>
      <c r="D1550" s="429" t="s">
        <v>1795</v>
      </c>
      <c r="E1550" s="430">
        <v>50113001</v>
      </c>
      <c r="F1550" s="429" t="s">
        <v>403</v>
      </c>
      <c r="G1550" s="428" t="s">
        <v>404</v>
      </c>
      <c r="H1550" s="428">
        <v>209048</v>
      </c>
      <c r="I1550" s="428">
        <v>209048</v>
      </c>
      <c r="J1550" s="428" t="s">
        <v>2009</v>
      </c>
      <c r="K1550" s="428" t="s">
        <v>2010</v>
      </c>
      <c r="L1550" s="431">
        <v>45379.79</v>
      </c>
      <c r="M1550" s="431">
        <v>2</v>
      </c>
      <c r="N1550" s="432">
        <v>90759.58</v>
      </c>
    </row>
    <row r="1551" spans="1:14" ht="14.45" customHeight="1" x14ac:dyDescent="0.2">
      <c r="A1551" s="426" t="s">
        <v>1792</v>
      </c>
      <c r="B1551" s="427" t="s">
        <v>1793</v>
      </c>
      <c r="C1551" s="428" t="s">
        <v>1794</v>
      </c>
      <c r="D1551" s="429" t="s">
        <v>1795</v>
      </c>
      <c r="E1551" s="430">
        <v>50113001</v>
      </c>
      <c r="F1551" s="429" t="s">
        <v>403</v>
      </c>
      <c r="G1551" s="428" t="s">
        <v>404</v>
      </c>
      <c r="H1551" s="428">
        <v>132917</v>
      </c>
      <c r="I1551" s="428">
        <v>32917</v>
      </c>
      <c r="J1551" s="428" t="s">
        <v>1102</v>
      </c>
      <c r="K1551" s="428" t="s">
        <v>1103</v>
      </c>
      <c r="L1551" s="431">
        <v>160.48000000000002</v>
      </c>
      <c r="M1551" s="431">
        <v>1</v>
      </c>
      <c r="N1551" s="432">
        <v>160.48000000000002</v>
      </c>
    </row>
    <row r="1552" spans="1:14" ht="14.45" customHeight="1" x14ac:dyDescent="0.2">
      <c r="A1552" s="426" t="s">
        <v>1792</v>
      </c>
      <c r="B1552" s="427" t="s">
        <v>1793</v>
      </c>
      <c r="C1552" s="428" t="s">
        <v>1794</v>
      </c>
      <c r="D1552" s="429" t="s">
        <v>1795</v>
      </c>
      <c r="E1552" s="430">
        <v>50113001</v>
      </c>
      <c r="F1552" s="429" t="s">
        <v>403</v>
      </c>
      <c r="G1552" s="428" t="s">
        <v>404</v>
      </c>
      <c r="H1552" s="428">
        <v>229903</v>
      </c>
      <c r="I1552" s="428">
        <v>229903</v>
      </c>
      <c r="J1552" s="428" t="s">
        <v>2011</v>
      </c>
      <c r="K1552" s="428" t="s">
        <v>1890</v>
      </c>
      <c r="L1552" s="431">
        <v>25.41</v>
      </c>
      <c r="M1552" s="431">
        <v>1</v>
      </c>
      <c r="N1552" s="432">
        <v>25.41</v>
      </c>
    </row>
    <row r="1553" spans="1:14" ht="14.45" customHeight="1" x14ac:dyDescent="0.2">
      <c r="A1553" s="426" t="s">
        <v>1792</v>
      </c>
      <c r="B1553" s="427" t="s">
        <v>1793</v>
      </c>
      <c r="C1553" s="428" t="s">
        <v>1794</v>
      </c>
      <c r="D1553" s="429" t="s">
        <v>1795</v>
      </c>
      <c r="E1553" s="430">
        <v>50113001</v>
      </c>
      <c r="F1553" s="429" t="s">
        <v>403</v>
      </c>
      <c r="G1553" s="428" t="s">
        <v>450</v>
      </c>
      <c r="H1553" s="428">
        <v>846824</v>
      </c>
      <c r="I1553" s="428">
        <v>124087</v>
      </c>
      <c r="J1553" s="428" t="s">
        <v>1110</v>
      </c>
      <c r="K1553" s="428" t="s">
        <v>1109</v>
      </c>
      <c r="L1553" s="431">
        <v>158.97999999999999</v>
      </c>
      <c r="M1553" s="431">
        <v>1</v>
      </c>
      <c r="N1553" s="432">
        <v>158.97999999999999</v>
      </c>
    </row>
    <row r="1554" spans="1:14" ht="14.45" customHeight="1" x14ac:dyDescent="0.2">
      <c r="A1554" s="426" t="s">
        <v>1792</v>
      </c>
      <c r="B1554" s="427" t="s">
        <v>1793</v>
      </c>
      <c r="C1554" s="428" t="s">
        <v>1794</v>
      </c>
      <c r="D1554" s="429" t="s">
        <v>1795</v>
      </c>
      <c r="E1554" s="430">
        <v>50113001</v>
      </c>
      <c r="F1554" s="429" t="s">
        <v>403</v>
      </c>
      <c r="G1554" s="428" t="s">
        <v>450</v>
      </c>
      <c r="H1554" s="428">
        <v>844651</v>
      </c>
      <c r="I1554" s="428">
        <v>101205</v>
      </c>
      <c r="J1554" s="428" t="s">
        <v>1112</v>
      </c>
      <c r="K1554" s="428" t="s">
        <v>699</v>
      </c>
      <c r="L1554" s="431">
        <v>76.450000000000017</v>
      </c>
      <c r="M1554" s="431">
        <v>2</v>
      </c>
      <c r="N1554" s="432">
        <v>152.90000000000003</v>
      </c>
    </row>
    <row r="1555" spans="1:14" ht="14.45" customHeight="1" x14ac:dyDescent="0.2">
      <c r="A1555" s="426" t="s">
        <v>1792</v>
      </c>
      <c r="B1555" s="427" t="s">
        <v>1793</v>
      </c>
      <c r="C1555" s="428" t="s">
        <v>1794</v>
      </c>
      <c r="D1555" s="429" t="s">
        <v>1795</v>
      </c>
      <c r="E1555" s="430">
        <v>50113001</v>
      </c>
      <c r="F1555" s="429" t="s">
        <v>403</v>
      </c>
      <c r="G1555" s="428" t="s">
        <v>450</v>
      </c>
      <c r="H1555" s="428">
        <v>845220</v>
      </c>
      <c r="I1555" s="428">
        <v>101211</v>
      </c>
      <c r="J1555" s="428" t="s">
        <v>1112</v>
      </c>
      <c r="K1555" s="428" t="s">
        <v>698</v>
      </c>
      <c r="L1555" s="431">
        <v>188.82</v>
      </c>
      <c r="M1555" s="431">
        <v>2</v>
      </c>
      <c r="N1555" s="432">
        <v>377.64</v>
      </c>
    </row>
    <row r="1556" spans="1:14" ht="14.45" customHeight="1" x14ac:dyDescent="0.2">
      <c r="A1556" s="426" t="s">
        <v>1792</v>
      </c>
      <c r="B1556" s="427" t="s">
        <v>1793</v>
      </c>
      <c r="C1556" s="428" t="s">
        <v>1794</v>
      </c>
      <c r="D1556" s="429" t="s">
        <v>1795</v>
      </c>
      <c r="E1556" s="430">
        <v>50113001</v>
      </c>
      <c r="F1556" s="429" t="s">
        <v>403</v>
      </c>
      <c r="G1556" s="428" t="s">
        <v>404</v>
      </c>
      <c r="H1556" s="428">
        <v>846338</v>
      </c>
      <c r="I1556" s="428">
        <v>122685</v>
      </c>
      <c r="J1556" s="428" t="s">
        <v>1574</v>
      </c>
      <c r="K1556" s="428" t="s">
        <v>676</v>
      </c>
      <c r="L1556" s="431">
        <v>115.92500000000001</v>
      </c>
      <c r="M1556" s="431">
        <v>2</v>
      </c>
      <c r="N1556" s="432">
        <v>231.85000000000002</v>
      </c>
    </row>
    <row r="1557" spans="1:14" ht="14.45" customHeight="1" x14ac:dyDescent="0.2">
      <c r="A1557" s="426" t="s">
        <v>1792</v>
      </c>
      <c r="B1557" s="427" t="s">
        <v>1793</v>
      </c>
      <c r="C1557" s="428" t="s">
        <v>1794</v>
      </c>
      <c r="D1557" s="429" t="s">
        <v>1795</v>
      </c>
      <c r="E1557" s="430">
        <v>50113001</v>
      </c>
      <c r="F1557" s="429" t="s">
        <v>403</v>
      </c>
      <c r="G1557" s="428" t="s">
        <v>450</v>
      </c>
      <c r="H1557" s="428">
        <v>118175</v>
      </c>
      <c r="I1557" s="428">
        <v>18175</v>
      </c>
      <c r="J1557" s="428" t="s">
        <v>1115</v>
      </c>
      <c r="K1557" s="428" t="s">
        <v>1575</v>
      </c>
      <c r="L1557" s="431">
        <v>627</v>
      </c>
      <c r="M1557" s="431">
        <v>68</v>
      </c>
      <c r="N1557" s="432">
        <v>42636</v>
      </c>
    </row>
    <row r="1558" spans="1:14" ht="14.45" customHeight="1" x14ac:dyDescent="0.2">
      <c r="A1558" s="426" t="s">
        <v>1792</v>
      </c>
      <c r="B1558" s="427" t="s">
        <v>1793</v>
      </c>
      <c r="C1558" s="428" t="s">
        <v>1794</v>
      </c>
      <c r="D1558" s="429" t="s">
        <v>1795</v>
      </c>
      <c r="E1558" s="430">
        <v>50113001</v>
      </c>
      <c r="F1558" s="429" t="s">
        <v>403</v>
      </c>
      <c r="G1558" s="428" t="s">
        <v>450</v>
      </c>
      <c r="H1558" s="428">
        <v>118167</v>
      </c>
      <c r="I1558" s="428">
        <v>18167</v>
      </c>
      <c r="J1558" s="428" t="s">
        <v>1115</v>
      </c>
      <c r="K1558" s="428" t="s">
        <v>1116</v>
      </c>
      <c r="L1558" s="431">
        <v>65.78</v>
      </c>
      <c r="M1558" s="431">
        <v>420</v>
      </c>
      <c r="N1558" s="432">
        <v>27627.599999999999</v>
      </c>
    </row>
    <row r="1559" spans="1:14" ht="14.45" customHeight="1" x14ac:dyDescent="0.2">
      <c r="A1559" s="426" t="s">
        <v>1792</v>
      </c>
      <c r="B1559" s="427" t="s">
        <v>1793</v>
      </c>
      <c r="C1559" s="428" t="s">
        <v>1794</v>
      </c>
      <c r="D1559" s="429" t="s">
        <v>1795</v>
      </c>
      <c r="E1559" s="430">
        <v>50113001</v>
      </c>
      <c r="F1559" s="429" t="s">
        <v>403</v>
      </c>
      <c r="G1559" s="428" t="s">
        <v>450</v>
      </c>
      <c r="H1559" s="428">
        <v>118172</v>
      </c>
      <c r="I1559" s="428">
        <v>18172</v>
      </c>
      <c r="J1559" s="428" t="s">
        <v>1115</v>
      </c>
      <c r="K1559" s="428" t="s">
        <v>1117</v>
      </c>
      <c r="L1559" s="431">
        <v>390.5</v>
      </c>
      <c r="M1559" s="431">
        <v>138</v>
      </c>
      <c r="N1559" s="432">
        <v>53889</v>
      </c>
    </row>
    <row r="1560" spans="1:14" ht="14.45" customHeight="1" x14ac:dyDescent="0.2">
      <c r="A1560" s="426" t="s">
        <v>1792</v>
      </c>
      <c r="B1560" s="427" t="s">
        <v>1793</v>
      </c>
      <c r="C1560" s="428" t="s">
        <v>1794</v>
      </c>
      <c r="D1560" s="429" t="s">
        <v>1795</v>
      </c>
      <c r="E1560" s="430">
        <v>50113001</v>
      </c>
      <c r="F1560" s="429" t="s">
        <v>403</v>
      </c>
      <c r="G1560" s="428" t="s">
        <v>404</v>
      </c>
      <c r="H1560" s="428">
        <v>249403</v>
      </c>
      <c r="I1560" s="428">
        <v>249403</v>
      </c>
      <c r="J1560" s="428" t="s">
        <v>2012</v>
      </c>
      <c r="K1560" s="428" t="s">
        <v>2013</v>
      </c>
      <c r="L1560" s="431">
        <v>968</v>
      </c>
      <c r="M1560" s="431">
        <v>16</v>
      </c>
      <c r="N1560" s="432">
        <v>15488</v>
      </c>
    </row>
    <row r="1561" spans="1:14" ht="14.45" customHeight="1" x14ac:dyDescent="0.2">
      <c r="A1561" s="426" t="s">
        <v>1792</v>
      </c>
      <c r="B1561" s="427" t="s">
        <v>1793</v>
      </c>
      <c r="C1561" s="428" t="s">
        <v>1794</v>
      </c>
      <c r="D1561" s="429" t="s">
        <v>1795</v>
      </c>
      <c r="E1561" s="430">
        <v>50113001</v>
      </c>
      <c r="F1561" s="429" t="s">
        <v>403</v>
      </c>
      <c r="G1561" s="428" t="s">
        <v>404</v>
      </c>
      <c r="H1561" s="428">
        <v>110548</v>
      </c>
      <c r="I1561" s="428">
        <v>110548</v>
      </c>
      <c r="J1561" s="428" t="s">
        <v>2014</v>
      </c>
      <c r="K1561" s="428" t="s">
        <v>1762</v>
      </c>
      <c r="L1561" s="431">
        <v>997.33</v>
      </c>
      <c r="M1561" s="431">
        <v>8</v>
      </c>
      <c r="N1561" s="432">
        <v>7978.64</v>
      </c>
    </row>
    <row r="1562" spans="1:14" ht="14.45" customHeight="1" x14ac:dyDescent="0.2">
      <c r="A1562" s="426" t="s">
        <v>1792</v>
      </c>
      <c r="B1562" s="427" t="s">
        <v>1793</v>
      </c>
      <c r="C1562" s="428" t="s">
        <v>1794</v>
      </c>
      <c r="D1562" s="429" t="s">
        <v>1795</v>
      </c>
      <c r="E1562" s="430">
        <v>50113001</v>
      </c>
      <c r="F1562" s="429" t="s">
        <v>403</v>
      </c>
      <c r="G1562" s="428" t="s">
        <v>404</v>
      </c>
      <c r="H1562" s="428">
        <v>233016</v>
      </c>
      <c r="I1562" s="428">
        <v>233016</v>
      </c>
      <c r="J1562" s="428" t="s">
        <v>1118</v>
      </c>
      <c r="K1562" s="428" t="s">
        <v>1119</v>
      </c>
      <c r="L1562" s="431">
        <v>107.34</v>
      </c>
      <c r="M1562" s="431">
        <v>40</v>
      </c>
      <c r="N1562" s="432">
        <v>4293.6000000000004</v>
      </c>
    </row>
    <row r="1563" spans="1:14" ht="14.45" customHeight="1" x14ac:dyDescent="0.2">
      <c r="A1563" s="426" t="s">
        <v>1792</v>
      </c>
      <c r="B1563" s="427" t="s">
        <v>1793</v>
      </c>
      <c r="C1563" s="428" t="s">
        <v>1794</v>
      </c>
      <c r="D1563" s="429" t="s">
        <v>1795</v>
      </c>
      <c r="E1563" s="430">
        <v>50113001</v>
      </c>
      <c r="F1563" s="429" t="s">
        <v>403</v>
      </c>
      <c r="G1563" s="428" t="s">
        <v>404</v>
      </c>
      <c r="H1563" s="428">
        <v>191731</v>
      </c>
      <c r="I1563" s="428">
        <v>91731</v>
      </c>
      <c r="J1563" s="428" t="s">
        <v>1120</v>
      </c>
      <c r="K1563" s="428" t="s">
        <v>1121</v>
      </c>
      <c r="L1563" s="431">
        <v>3943.7600000000016</v>
      </c>
      <c r="M1563" s="431">
        <v>1</v>
      </c>
      <c r="N1563" s="432">
        <v>3943.7600000000016</v>
      </c>
    </row>
    <row r="1564" spans="1:14" ht="14.45" customHeight="1" x14ac:dyDescent="0.2">
      <c r="A1564" s="426" t="s">
        <v>1792</v>
      </c>
      <c r="B1564" s="427" t="s">
        <v>1793</v>
      </c>
      <c r="C1564" s="428" t="s">
        <v>1794</v>
      </c>
      <c r="D1564" s="429" t="s">
        <v>1795</v>
      </c>
      <c r="E1564" s="430">
        <v>50113001</v>
      </c>
      <c r="F1564" s="429" t="s">
        <v>403</v>
      </c>
      <c r="G1564" s="428" t="s">
        <v>404</v>
      </c>
      <c r="H1564" s="428">
        <v>992598</v>
      </c>
      <c r="I1564" s="428">
        <v>0</v>
      </c>
      <c r="J1564" s="428" t="s">
        <v>2015</v>
      </c>
      <c r="K1564" s="428" t="s">
        <v>235</v>
      </c>
      <c r="L1564" s="431">
        <v>55</v>
      </c>
      <c r="M1564" s="431">
        <v>65</v>
      </c>
      <c r="N1564" s="432">
        <v>3575</v>
      </c>
    </row>
    <row r="1565" spans="1:14" ht="14.45" customHeight="1" x14ac:dyDescent="0.2">
      <c r="A1565" s="426" t="s">
        <v>1792</v>
      </c>
      <c r="B1565" s="427" t="s">
        <v>1793</v>
      </c>
      <c r="C1565" s="428" t="s">
        <v>1794</v>
      </c>
      <c r="D1565" s="429" t="s">
        <v>1795</v>
      </c>
      <c r="E1565" s="430">
        <v>50113001</v>
      </c>
      <c r="F1565" s="429" t="s">
        <v>403</v>
      </c>
      <c r="G1565" s="428" t="s">
        <v>404</v>
      </c>
      <c r="H1565" s="428">
        <v>235776</v>
      </c>
      <c r="I1565" s="428">
        <v>235776</v>
      </c>
      <c r="J1565" s="428" t="s">
        <v>1582</v>
      </c>
      <c r="K1565" s="428" t="s">
        <v>1583</v>
      </c>
      <c r="L1565" s="431">
        <v>429.77000000000004</v>
      </c>
      <c r="M1565" s="431">
        <v>1</v>
      </c>
      <c r="N1565" s="432">
        <v>429.77000000000004</v>
      </c>
    </row>
    <row r="1566" spans="1:14" ht="14.45" customHeight="1" x14ac:dyDescent="0.2">
      <c r="A1566" s="426" t="s">
        <v>1792</v>
      </c>
      <c r="B1566" s="427" t="s">
        <v>1793</v>
      </c>
      <c r="C1566" s="428" t="s">
        <v>1794</v>
      </c>
      <c r="D1566" s="429" t="s">
        <v>1795</v>
      </c>
      <c r="E1566" s="430">
        <v>50113001</v>
      </c>
      <c r="F1566" s="429" t="s">
        <v>403</v>
      </c>
      <c r="G1566" s="428" t="s">
        <v>404</v>
      </c>
      <c r="H1566" s="428">
        <v>144357</v>
      </c>
      <c r="I1566" s="428">
        <v>44357</v>
      </c>
      <c r="J1566" s="428" t="s">
        <v>1589</v>
      </c>
      <c r="K1566" s="428" t="s">
        <v>1590</v>
      </c>
      <c r="L1566" s="431">
        <v>3228.1899999999991</v>
      </c>
      <c r="M1566" s="431">
        <v>10</v>
      </c>
      <c r="N1566" s="432">
        <v>32281.899999999991</v>
      </c>
    </row>
    <row r="1567" spans="1:14" ht="14.45" customHeight="1" x14ac:dyDescent="0.2">
      <c r="A1567" s="426" t="s">
        <v>1792</v>
      </c>
      <c r="B1567" s="427" t="s">
        <v>1793</v>
      </c>
      <c r="C1567" s="428" t="s">
        <v>1794</v>
      </c>
      <c r="D1567" s="429" t="s">
        <v>1795</v>
      </c>
      <c r="E1567" s="430">
        <v>50113001</v>
      </c>
      <c r="F1567" s="429" t="s">
        <v>403</v>
      </c>
      <c r="G1567" s="428" t="s">
        <v>404</v>
      </c>
      <c r="H1567" s="428">
        <v>118304</v>
      </c>
      <c r="I1567" s="428">
        <v>18304</v>
      </c>
      <c r="J1567" s="428" t="s">
        <v>1126</v>
      </c>
      <c r="K1567" s="428" t="s">
        <v>1767</v>
      </c>
      <c r="L1567" s="431">
        <v>185.60999999999999</v>
      </c>
      <c r="M1567" s="431">
        <v>152</v>
      </c>
      <c r="N1567" s="432">
        <v>28212.719999999998</v>
      </c>
    </row>
    <row r="1568" spans="1:14" ht="14.45" customHeight="1" x14ac:dyDescent="0.2">
      <c r="A1568" s="426" t="s">
        <v>1792</v>
      </c>
      <c r="B1568" s="427" t="s">
        <v>1793</v>
      </c>
      <c r="C1568" s="428" t="s">
        <v>1794</v>
      </c>
      <c r="D1568" s="429" t="s">
        <v>1795</v>
      </c>
      <c r="E1568" s="430">
        <v>50113001</v>
      </c>
      <c r="F1568" s="429" t="s">
        <v>403</v>
      </c>
      <c r="G1568" s="428" t="s">
        <v>404</v>
      </c>
      <c r="H1568" s="428">
        <v>118305</v>
      </c>
      <c r="I1568" s="428">
        <v>18305</v>
      </c>
      <c r="J1568" s="428" t="s">
        <v>1126</v>
      </c>
      <c r="K1568" s="428" t="s">
        <v>1127</v>
      </c>
      <c r="L1568" s="431">
        <v>242</v>
      </c>
      <c r="M1568" s="431">
        <v>106</v>
      </c>
      <c r="N1568" s="432">
        <v>25652</v>
      </c>
    </row>
    <row r="1569" spans="1:14" ht="14.45" customHeight="1" x14ac:dyDescent="0.2">
      <c r="A1569" s="426" t="s">
        <v>1792</v>
      </c>
      <c r="B1569" s="427" t="s">
        <v>1793</v>
      </c>
      <c r="C1569" s="428" t="s">
        <v>1794</v>
      </c>
      <c r="D1569" s="429" t="s">
        <v>1795</v>
      </c>
      <c r="E1569" s="430">
        <v>50113001</v>
      </c>
      <c r="F1569" s="429" t="s">
        <v>403</v>
      </c>
      <c r="G1569" s="428" t="s">
        <v>404</v>
      </c>
      <c r="H1569" s="428">
        <v>114957</v>
      </c>
      <c r="I1569" s="428">
        <v>14957</v>
      </c>
      <c r="J1569" s="428" t="s">
        <v>1593</v>
      </c>
      <c r="K1569" s="428" t="s">
        <v>1594</v>
      </c>
      <c r="L1569" s="431">
        <v>40.030000000000008</v>
      </c>
      <c r="M1569" s="431">
        <v>1</v>
      </c>
      <c r="N1569" s="432">
        <v>40.030000000000008</v>
      </c>
    </row>
    <row r="1570" spans="1:14" ht="14.45" customHeight="1" x14ac:dyDescent="0.2">
      <c r="A1570" s="426" t="s">
        <v>1792</v>
      </c>
      <c r="B1570" s="427" t="s">
        <v>1793</v>
      </c>
      <c r="C1570" s="428" t="s">
        <v>1794</v>
      </c>
      <c r="D1570" s="429" t="s">
        <v>1795</v>
      </c>
      <c r="E1570" s="430">
        <v>50113001</v>
      </c>
      <c r="F1570" s="429" t="s">
        <v>403</v>
      </c>
      <c r="G1570" s="428" t="s">
        <v>450</v>
      </c>
      <c r="H1570" s="428">
        <v>226455</v>
      </c>
      <c r="I1570" s="428">
        <v>226455</v>
      </c>
      <c r="J1570" s="428" t="s">
        <v>1597</v>
      </c>
      <c r="K1570" s="428" t="s">
        <v>1598</v>
      </c>
      <c r="L1570" s="431">
        <v>495</v>
      </c>
      <c r="M1570" s="431">
        <v>2</v>
      </c>
      <c r="N1570" s="432">
        <v>990</v>
      </c>
    </row>
    <row r="1571" spans="1:14" ht="14.45" customHeight="1" x14ac:dyDescent="0.2">
      <c r="A1571" s="426" t="s">
        <v>1792</v>
      </c>
      <c r="B1571" s="427" t="s">
        <v>1793</v>
      </c>
      <c r="C1571" s="428" t="s">
        <v>1794</v>
      </c>
      <c r="D1571" s="429" t="s">
        <v>1795</v>
      </c>
      <c r="E1571" s="430">
        <v>50113001</v>
      </c>
      <c r="F1571" s="429" t="s">
        <v>403</v>
      </c>
      <c r="G1571" s="428" t="s">
        <v>404</v>
      </c>
      <c r="H1571" s="428">
        <v>845135</v>
      </c>
      <c r="I1571" s="428">
        <v>100232</v>
      </c>
      <c r="J1571" s="428" t="s">
        <v>2016</v>
      </c>
      <c r="K1571" s="428" t="s">
        <v>2017</v>
      </c>
      <c r="L1571" s="431">
        <v>133.01</v>
      </c>
      <c r="M1571" s="431">
        <v>1</v>
      </c>
      <c r="N1571" s="432">
        <v>133.01</v>
      </c>
    </row>
    <row r="1572" spans="1:14" ht="14.45" customHeight="1" x14ac:dyDescent="0.2">
      <c r="A1572" s="426" t="s">
        <v>1792</v>
      </c>
      <c r="B1572" s="427" t="s">
        <v>1793</v>
      </c>
      <c r="C1572" s="428" t="s">
        <v>1794</v>
      </c>
      <c r="D1572" s="429" t="s">
        <v>1795</v>
      </c>
      <c r="E1572" s="430">
        <v>50113001</v>
      </c>
      <c r="F1572" s="429" t="s">
        <v>403</v>
      </c>
      <c r="G1572" s="428" t="s">
        <v>404</v>
      </c>
      <c r="H1572" s="428">
        <v>132725</v>
      </c>
      <c r="I1572" s="428">
        <v>132725</v>
      </c>
      <c r="J1572" s="428" t="s">
        <v>2016</v>
      </c>
      <c r="K1572" s="428" t="s">
        <v>2018</v>
      </c>
      <c r="L1572" s="431">
        <v>208.66999999999993</v>
      </c>
      <c r="M1572" s="431">
        <v>1</v>
      </c>
      <c r="N1572" s="432">
        <v>208.66999999999993</v>
      </c>
    </row>
    <row r="1573" spans="1:14" ht="14.45" customHeight="1" x14ac:dyDescent="0.2">
      <c r="A1573" s="426" t="s">
        <v>1792</v>
      </c>
      <c r="B1573" s="427" t="s">
        <v>1793</v>
      </c>
      <c r="C1573" s="428" t="s">
        <v>1794</v>
      </c>
      <c r="D1573" s="429" t="s">
        <v>1795</v>
      </c>
      <c r="E1573" s="430">
        <v>50113001</v>
      </c>
      <c r="F1573" s="429" t="s">
        <v>403</v>
      </c>
      <c r="G1573" s="428" t="s">
        <v>404</v>
      </c>
      <c r="H1573" s="428">
        <v>987460</v>
      </c>
      <c r="I1573" s="428">
        <v>0</v>
      </c>
      <c r="J1573" s="428" t="s">
        <v>2019</v>
      </c>
      <c r="K1573" s="428" t="s">
        <v>235</v>
      </c>
      <c r="L1573" s="431">
        <v>114.22</v>
      </c>
      <c r="M1573" s="431">
        <v>1</v>
      </c>
      <c r="N1573" s="432">
        <v>114.22</v>
      </c>
    </row>
    <row r="1574" spans="1:14" ht="14.45" customHeight="1" x14ac:dyDescent="0.2">
      <c r="A1574" s="426" t="s">
        <v>1792</v>
      </c>
      <c r="B1574" s="427" t="s">
        <v>1793</v>
      </c>
      <c r="C1574" s="428" t="s">
        <v>1794</v>
      </c>
      <c r="D1574" s="429" t="s">
        <v>1795</v>
      </c>
      <c r="E1574" s="430">
        <v>50113001</v>
      </c>
      <c r="F1574" s="429" t="s">
        <v>403</v>
      </c>
      <c r="G1574" s="428" t="s">
        <v>450</v>
      </c>
      <c r="H1574" s="428">
        <v>115643</v>
      </c>
      <c r="I1574" s="428">
        <v>15643</v>
      </c>
      <c r="J1574" s="428" t="s">
        <v>2020</v>
      </c>
      <c r="K1574" s="428" t="s">
        <v>2021</v>
      </c>
      <c r="L1574" s="431">
        <v>770.43</v>
      </c>
      <c r="M1574" s="431">
        <v>1</v>
      </c>
      <c r="N1574" s="432">
        <v>770.43</v>
      </c>
    </row>
    <row r="1575" spans="1:14" ht="14.45" customHeight="1" x14ac:dyDescent="0.2">
      <c r="A1575" s="426" t="s">
        <v>1792</v>
      </c>
      <c r="B1575" s="427" t="s">
        <v>1793</v>
      </c>
      <c r="C1575" s="428" t="s">
        <v>1794</v>
      </c>
      <c r="D1575" s="429" t="s">
        <v>1795</v>
      </c>
      <c r="E1575" s="430">
        <v>50113001</v>
      </c>
      <c r="F1575" s="429" t="s">
        <v>403</v>
      </c>
      <c r="G1575" s="428" t="s">
        <v>450</v>
      </c>
      <c r="H1575" s="428">
        <v>115245</v>
      </c>
      <c r="I1575" s="428">
        <v>15245</v>
      </c>
      <c r="J1575" s="428" t="s">
        <v>2022</v>
      </c>
      <c r="K1575" s="428" t="s">
        <v>2023</v>
      </c>
      <c r="L1575" s="431">
        <v>1375</v>
      </c>
      <c r="M1575" s="431">
        <v>268</v>
      </c>
      <c r="N1575" s="432">
        <v>368500</v>
      </c>
    </row>
    <row r="1576" spans="1:14" ht="14.45" customHeight="1" x14ac:dyDescent="0.2">
      <c r="A1576" s="426" t="s">
        <v>1792</v>
      </c>
      <c r="B1576" s="427" t="s">
        <v>1793</v>
      </c>
      <c r="C1576" s="428" t="s">
        <v>1794</v>
      </c>
      <c r="D1576" s="429" t="s">
        <v>1795</v>
      </c>
      <c r="E1576" s="430">
        <v>50113001</v>
      </c>
      <c r="F1576" s="429" t="s">
        <v>403</v>
      </c>
      <c r="G1576" s="428" t="s">
        <v>404</v>
      </c>
      <c r="H1576" s="428">
        <v>180058</v>
      </c>
      <c r="I1576" s="428">
        <v>80058</v>
      </c>
      <c r="J1576" s="428" t="s">
        <v>2024</v>
      </c>
      <c r="K1576" s="428" t="s">
        <v>2025</v>
      </c>
      <c r="L1576" s="431">
        <v>132.90000000000006</v>
      </c>
      <c r="M1576" s="431">
        <v>1</v>
      </c>
      <c r="N1576" s="432">
        <v>132.90000000000006</v>
      </c>
    </row>
    <row r="1577" spans="1:14" ht="14.45" customHeight="1" x14ac:dyDescent="0.2">
      <c r="A1577" s="426" t="s">
        <v>1792</v>
      </c>
      <c r="B1577" s="427" t="s">
        <v>1793</v>
      </c>
      <c r="C1577" s="428" t="s">
        <v>1794</v>
      </c>
      <c r="D1577" s="429" t="s">
        <v>1795</v>
      </c>
      <c r="E1577" s="430">
        <v>50113001</v>
      </c>
      <c r="F1577" s="429" t="s">
        <v>403</v>
      </c>
      <c r="G1577" s="428" t="s">
        <v>235</v>
      </c>
      <c r="H1577" s="428">
        <v>172564</v>
      </c>
      <c r="I1577" s="428">
        <v>72564</v>
      </c>
      <c r="J1577" s="428" t="s">
        <v>2026</v>
      </c>
      <c r="K1577" s="428" t="s">
        <v>2027</v>
      </c>
      <c r="L1577" s="431">
        <v>473.9248235294117</v>
      </c>
      <c r="M1577" s="431">
        <v>85</v>
      </c>
      <c r="N1577" s="432">
        <v>40283.609999999993</v>
      </c>
    </row>
    <row r="1578" spans="1:14" ht="14.45" customHeight="1" x14ac:dyDescent="0.2">
      <c r="A1578" s="426" t="s">
        <v>1792</v>
      </c>
      <c r="B1578" s="427" t="s">
        <v>1793</v>
      </c>
      <c r="C1578" s="428" t="s">
        <v>1794</v>
      </c>
      <c r="D1578" s="429" t="s">
        <v>1795</v>
      </c>
      <c r="E1578" s="430">
        <v>50113001</v>
      </c>
      <c r="F1578" s="429" t="s">
        <v>403</v>
      </c>
      <c r="G1578" s="428" t="s">
        <v>235</v>
      </c>
      <c r="H1578" s="428">
        <v>230071</v>
      </c>
      <c r="I1578" s="428">
        <v>230071</v>
      </c>
      <c r="J1578" s="428" t="s">
        <v>2028</v>
      </c>
      <c r="K1578" s="428" t="s">
        <v>2029</v>
      </c>
      <c r="L1578" s="431">
        <v>99.14</v>
      </c>
      <c r="M1578" s="431">
        <v>1</v>
      </c>
      <c r="N1578" s="432">
        <v>99.14</v>
      </c>
    </row>
    <row r="1579" spans="1:14" ht="14.45" customHeight="1" x14ac:dyDescent="0.2">
      <c r="A1579" s="426" t="s">
        <v>1792</v>
      </c>
      <c r="B1579" s="427" t="s">
        <v>1793</v>
      </c>
      <c r="C1579" s="428" t="s">
        <v>1794</v>
      </c>
      <c r="D1579" s="429" t="s">
        <v>1795</v>
      </c>
      <c r="E1579" s="430">
        <v>50113001</v>
      </c>
      <c r="F1579" s="429" t="s">
        <v>403</v>
      </c>
      <c r="G1579" s="428" t="s">
        <v>404</v>
      </c>
      <c r="H1579" s="428">
        <v>207264</v>
      </c>
      <c r="I1579" s="428">
        <v>207264</v>
      </c>
      <c r="J1579" s="428" t="s">
        <v>580</v>
      </c>
      <c r="K1579" s="428" t="s">
        <v>2030</v>
      </c>
      <c r="L1579" s="431">
        <v>149.04000000000002</v>
      </c>
      <c r="M1579" s="431">
        <v>1</v>
      </c>
      <c r="N1579" s="432">
        <v>149.04000000000002</v>
      </c>
    </row>
    <row r="1580" spans="1:14" ht="14.45" customHeight="1" x14ac:dyDescent="0.2">
      <c r="A1580" s="426" t="s">
        <v>1792</v>
      </c>
      <c r="B1580" s="427" t="s">
        <v>1793</v>
      </c>
      <c r="C1580" s="428" t="s">
        <v>1794</v>
      </c>
      <c r="D1580" s="429" t="s">
        <v>1795</v>
      </c>
      <c r="E1580" s="430">
        <v>50113001</v>
      </c>
      <c r="F1580" s="429" t="s">
        <v>403</v>
      </c>
      <c r="G1580" s="428" t="s">
        <v>404</v>
      </c>
      <c r="H1580" s="428">
        <v>175868</v>
      </c>
      <c r="I1580" s="428">
        <v>75868</v>
      </c>
      <c r="J1580" s="428" t="s">
        <v>580</v>
      </c>
      <c r="K1580" s="428" t="s">
        <v>581</v>
      </c>
      <c r="L1580" s="431">
        <v>1.133</v>
      </c>
      <c r="M1580" s="431">
        <v>15</v>
      </c>
      <c r="N1580" s="432">
        <v>16.995000000000001</v>
      </c>
    </row>
    <row r="1581" spans="1:14" ht="14.45" customHeight="1" x14ac:dyDescent="0.2">
      <c r="A1581" s="426" t="s">
        <v>1792</v>
      </c>
      <c r="B1581" s="427" t="s">
        <v>1793</v>
      </c>
      <c r="C1581" s="428" t="s">
        <v>1794</v>
      </c>
      <c r="D1581" s="429" t="s">
        <v>1795</v>
      </c>
      <c r="E1581" s="430">
        <v>50113001</v>
      </c>
      <c r="F1581" s="429" t="s">
        <v>403</v>
      </c>
      <c r="G1581" s="428" t="s">
        <v>450</v>
      </c>
      <c r="H1581" s="428">
        <v>158172</v>
      </c>
      <c r="I1581" s="428">
        <v>58172</v>
      </c>
      <c r="J1581" s="428" t="s">
        <v>2031</v>
      </c>
      <c r="K1581" s="428" t="s">
        <v>2032</v>
      </c>
      <c r="L1581" s="431">
        <v>251.53000000000006</v>
      </c>
      <c r="M1581" s="431">
        <v>1</v>
      </c>
      <c r="N1581" s="432">
        <v>251.53000000000006</v>
      </c>
    </row>
    <row r="1582" spans="1:14" ht="14.45" customHeight="1" x14ac:dyDescent="0.2">
      <c r="A1582" s="426" t="s">
        <v>1792</v>
      </c>
      <c r="B1582" s="427" t="s">
        <v>1793</v>
      </c>
      <c r="C1582" s="428" t="s">
        <v>1794</v>
      </c>
      <c r="D1582" s="429" t="s">
        <v>1795</v>
      </c>
      <c r="E1582" s="430">
        <v>50113001</v>
      </c>
      <c r="F1582" s="429" t="s">
        <v>403</v>
      </c>
      <c r="G1582" s="428" t="s">
        <v>450</v>
      </c>
      <c r="H1582" s="428">
        <v>109709</v>
      </c>
      <c r="I1582" s="428">
        <v>9709</v>
      </c>
      <c r="J1582" s="428" t="s">
        <v>1146</v>
      </c>
      <c r="K1582" s="428" t="s">
        <v>1148</v>
      </c>
      <c r="L1582" s="431">
        <v>64.899999999999991</v>
      </c>
      <c r="M1582" s="431">
        <v>90</v>
      </c>
      <c r="N1582" s="432">
        <v>5840.9999999999991</v>
      </c>
    </row>
    <row r="1583" spans="1:14" ht="14.45" customHeight="1" x14ac:dyDescent="0.2">
      <c r="A1583" s="426" t="s">
        <v>1792</v>
      </c>
      <c r="B1583" s="427" t="s">
        <v>1793</v>
      </c>
      <c r="C1583" s="428" t="s">
        <v>1794</v>
      </c>
      <c r="D1583" s="429" t="s">
        <v>1795</v>
      </c>
      <c r="E1583" s="430">
        <v>50113001</v>
      </c>
      <c r="F1583" s="429" t="s">
        <v>403</v>
      </c>
      <c r="G1583" s="428" t="s">
        <v>450</v>
      </c>
      <c r="H1583" s="428">
        <v>109711</v>
      </c>
      <c r="I1583" s="428">
        <v>9711</v>
      </c>
      <c r="J1583" s="428" t="s">
        <v>1146</v>
      </c>
      <c r="K1583" s="428" t="s">
        <v>1608</v>
      </c>
      <c r="L1583" s="431">
        <v>170.27999999999997</v>
      </c>
      <c r="M1583" s="431">
        <v>20</v>
      </c>
      <c r="N1583" s="432">
        <v>3405.5999999999995</v>
      </c>
    </row>
    <row r="1584" spans="1:14" ht="14.45" customHeight="1" x14ac:dyDescent="0.2">
      <c r="A1584" s="426" t="s">
        <v>1792</v>
      </c>
      <c r="B1584" s="427" t="s">
        <v>1793</v>
      </c>
      <c r="C1584" s="428" t="s">
        <v>1794</v>
      </c>
      <c r="D1584" s="429" t="s">
        <v>1795</v>
      </c>
      <c r="E1584" s="430">
        <v>50113001</v>
      </c>
      <c r="F1584" s="429" t="s">
        <v>403</v>
      </c>
      <c r="G1584" s="428" t="s">
        <v>235</v>
      </c>
      <c r="H1584" s="428">
        <v>227014</v>
      </c>
      <c r="I1584" s="428">
        <v>227014</v>
      </c>
      <c r="J1584" s="428" t="s">
        <v>2033</v>
      </c>
      <c r="K1584" s="428" t="s">
        <v>2034</v>
      </c>
      <c r="L1584" s="431">
        <v>106.61499999999998</v>
      </c>
      <c r="M1584" s="431">
        <v>80</v>
      </c>
      <c r="N1584" s="432">
        <v>8529.1999999999989</v>
      </c>
    </row>
    <row r="1585" spans="1:14" ht="14.45" customHeight="1" x14ac:dyDescent="0.2">
      <c r="A1585" s="426" t="s">
        <v>1792</v>
      </c>
      <c r="B1585" s="427" t="s">
        <v>1793</v>
      </c>
      <c r="C1585" s="428" t="s">
        <v>1794</v>
      </c>
      <c r="D1585" s="429" t="s">
        <v>1795</v>
      </c>
      <c r="E1585" s="430">
        <v>50113001</v>
      </c>
      <c r="F1585" s="429" t="s">
        <v>403</v>
      </c>
      <c r="G1585" s="428" t="s">
        <v>404</v>
      </c>
      <c r="H1585" s="428">
        <v>119653</v>
      </c>
      <c r="I1585" s="428">
        <v>119653</v>
      </c>
      <c r="J1585" s="428" t="s">
        <v>1151</v>
      </c>
      <c r="K1585" s="428" t="s">
        <v>1609</v>
      </c>
      <c r="L1585" s="431">
        <v>157.19000000000003</v>
      </c>
      <c r="M1585" s="431">
        <v>1</v>
      </c>
      <c r="N1585" s="432">
        <v>157.19000000000003</v>
      </c>
    </row>
    <row r="1586" spans="1:14" ht="14.45" customHeight="1" x14ac:dyDescent="0.2">
      <c r="A1586" s="426" t="s">
        <v>1792</v>
      </c>
      <c r="B1586" s="427" t="s">
        <v>1793</v>
      </c>
      <c r="C1586" s="428" t="s">
        <v>1794</v>
      </c>
      <c r="D1586" s="429" t="s">
        <v>1795</v>
      </c>
      <c r="E1586" s="430">
        <v>50113001</v>
      </c>
      <c r="F1586" s="429" t="s">
        <v>403</v>
      </c>
      <c r="G1586" s="428" t="s">
        <v>235</v>
      </c>
      <c r="H1586" s="428">
        <v>241682</v>
      </c>
      <c r="I1586" s="428">
        <v>241682</v>
      </c>
      <c r="J1586" s="428" t="s">
        <v>1614</v>
      </c>
      <c r="K1586" s="428" t="s">
        <v>1615</v>
      </c>
      <c r="L1586" s="431">
        <v>684.73</v>
      </c>
      <c r="M1586" s="431">
        <v>20</v>
      </c>
      <c r="N1586" s="432">
        <v>13694.6</v>
      </c>
    </row>
    <row r="1587" spans="1:14" ht="14.45" customHeight="1" x14ac:dyDescent="0.2">
      <c r="A1587" s="426" t="s">
        <v>1792</v>
      </c>
      <c r="B1587" s="427" t="s">
        <v>1793</v>
      </c>
      <c r="C1587" s="428" t="s">
        <v>1794</v>
      </c>
      <c r="D1587" s="429" t="s">
        <v>1795</v>
      </c>
      <c r="E1587" s="430">
        <v>50113001</v>
      </c>
      <c r="F1587" s="429" t="s">
        <v>403</v>
      </c>
      <c r="G1587" s="428" t="s">
        <v>404</v>
      </c>
      <c r="H1587" s="428">
        <v>230920</v>
      </c>
      <c r="I1587" s="428">
        <v>230920</v>
      </c>
      <c r="J1587" s="428" t="s">
        <v>1159</v>
      </c>
      <c r="K1587" s="428" t="s">
        <v>1160</v>
      </c>
      <c r="L1587" s="431">
        <v>685.06833333333338</v>
      </c>
      <c r="M1587" s="431">
        <v>180</v>
      </c>
      <c r="N1587" s="432">
        <v>123312.3</v>
      </c>
    </row>
    <row r="1588" spans="1:14" ht="14.45" customHeight="1" x14ac:dyDescent="0.2">
      <c r="A1588" s="426" t="s">
        <v>1792</v>
      </c>
      <c r="B1588" s="427" t="s">
        <v>1793</v>
      </c>
      <c r="C1588" s="428" t="s">
        <v>1794</v>
      </c>
      <c r="D1588" s="429" t="s">
        <v>1795</v>
      </c>
      <c r="E1588" s="430">
        <v>50113001</v>
      </c>
      <c r="F1588" s="429" t="s">
        <v>403</v>
      </c>
      <c r="G1588" s="428" t="s">
        <v>404</v>
      </c>
      <c r="H1588" s="428">
        <v>230918</v>
      </c>
      <c r="I1588" s="428">
        <v>230918</v>
      </c>
      <c r="J1588" s="428" t="s">
        <v>1161</v>
      </c>
      <c r="K1588" s="428" t="s">
        <v>1162</v>
      </c>
      <c r="L1588" s="431">
        <v>148.28615384615387</v>
      </c>
      <c r="M1588" s="431">
        <v>130</v>
      </c>
      <c r="N1588" s="432">
        <v>19277.2</v>
      </c>
    </row>
    <row r="1589" spans="1:14" ht="14.45" customHeight="1" x14ac:dyDescent="0.2">
      <c r="A1589" s="426" t="s">
        <v>1792</v>
      </c>
      <c r="B1589" s="427" t="s">
        <v>1793</v>
      </c>
      <c r="C1589" s="428" t="s">
        <v>1794</v>
      </c>
      <c r="D1589" s="429" t="s">
        <v>1795</v>
      </c>
      <c r="E1589" s="430">
        <v>50113001</v>
      </c>
      <c r="F1589" s="429" t="s">
        <v>403</v>
      </c>
      <c r="G1589" s="428" t="s">
        <v>404</v>
      </c>
      <c r="H1589" s="428">
        <v>845050</v>
      </c>
      <c r="I1589" s="428">
        <v>119115</v>
      </c>
      <c r="J1589" s="428" t="s">
        <v>2035</v>
      </c>
      <c r="K1589" s="428" t="s">
        <v>2036</v>
      </c>
      <c r="L1589" s="431">
        <v>44.899999999999984</v>
      </c>
      <c r="M1589" s="431">
        <v>2</v>
      </c>
      <c r="N1589" s="432">
        <v>89.799999999999969</v>
      </c>
    </row>
    <row r="1590" spans="1:14" ht="14.45" customHeight="1" x14ac:dyDescent="0.2">
      <c r="A1590" s="426" t="s">
        <v>1792</v>
      </c>
      <c r="B1590" s="427" t="s">
        <v>1793</v>
      </c>
      <c r="C1590" s="428" t="s">
        <v>1794</v>
      </c>
      <c r="D1590" s="429" t="s">
        <v>1795</v>
      </c>
      <c r="E1590" s="430">
        <v>50113001</v>
      </c>
      <c r="F1590" s="429" t="s">
        <v>403</v>
      </c>
      <c r="G1590" s="428" t="s">
        <v>404</v>
      </c>
      <c r="H1590" s="428">
        <v>988179</v>
      </c>
      <c r="I1590" s="428">
        <v>0</v>
      </c>
      <c r="J1590" s="428" t="s">
        <v>1163</v>
      </c>
      <c r="K1590" s="428" t="s">
        <v>235</v>
      </c>
      <c r="L1590" s="431">
        <v>94.546666666666667</v>
      </c>
      <c r="M1590" s="431">
        <v>3</v>
      </c>
      <c r="N1590" s="432">
        <v>283.64</v>
      </c>
    </row>
    <row r="1591" spans="1:14" ht="14.45" customHeight="1" x14ac:dyDescent="0.2">
      <c r="A1591" s="426" t="s">
        <v>1792</v>
      </c>
      <c r="B1591" s="427" t="s">
        <v>1793</v>
      </c>
      <c r="C1591" s="428" t="s">
        <v>1794</v>
      </c>
      <c r="D1591" s="429" t="s">
        <v>1795</v>
      </c>
      <c r="E1591" s="430">
        <v>50113001</v>
      </c>
      <c r="F1591" s="429" t="s">
        <v>403</v>
      </c>
      <c r="G1591" s="428" t="s">
        <v>404</v>
      </c>
      <c r="H1591" s="428">
        <v>397057</v>
      </c>
      <c r="I1591" s="428">
        <v>0</v>
      </c>
      <c r="J1591" s="428" t="s">
        <v>1164</v>
      </c>
      <c r="K1591" s="428" t="s">
        <v>235</v>
      </c>
      <c r="L1591" s="431">
        <v>59.83</v>
      </c>
      <c r="M1591" s="431">
        <v>4</v>
      </c>
      <c r="N1591" s="432">
        <v>239.32</v>
      </c>
    </row>
    <row r="1592" spans="1:14" ht="14.45" customHeight="1" x14ac:dyDescent="0.2">
      <c r="A1592" s="426" t="s">
        <v>1792</v>
      </c>
      <c r="B1592" s="427" t="s">
        <v>1793</v>
      </c>
      <c r="C1592" s="428" t="s">
        <v>1794</v>
      </c>
      <c r="D1592" s="429" t="s">
        <v>1795</v>
      </c>
      <c r="E1592" s="430">
        <v>50113001</v>
      </c>
      <c r="F1592" s="429" t="s">
        <v>403</v>
      </c>
      <c r="G1592" s="428" t="s">
        <v>404</v>
      </c>
      <c r="H1592" s="428">
        <v>244980</v>
      </c>
      <c r="I1592" s="428">
        <v>244980</v>
      </c>
      <c r="J1592" s="428" t="s">
        <v>1165</v>
      </c>
      <c r="K1592" s="428" t="s">
        <v>1166</v>
      </c>
      <c r="L1592" s="431">
        <v>58.138891438338028</v>
      </c>
      <c r="M1592" s="431">
        <v>9</v>
      </c>
      <c r="N1592" s="432">
        <v>523.25002294504225</v>
      </c>
    </row>
    <row r="1593" spans="1:14" ht="14.45" customHeight="1" x14ac:dyDescent="0.2">
      <c r="A1593" s="426" t="s">
        <v>1792</v>
      </c>
      <c r="B1593" s="427" t="s">
        <v>1793</v>
      </c>
      <c r="C1593" s="428" t="s">
        <v>1794</v>
      </c>
      <c r="D1593" s="429" t="s">
        <v>1795</v>
      </c>
      <c r="E1593" s="430">
        <v>50113001</v>
      </c>
      <c r="F1593" s="429" t="s">
        <v>403</v>
      </c>
      <c r="G1593" s="428" t="s">
        <v>404</v>
      </c>
      <c r="H1593" s="428">
        <v>226695</v>
      </c>
      <c r="I1593" s="428">
        <v>226695</v>
      </c>
      <c r="J1593" s="428" t="s">
        <v>2037</v>
      </c>
      <c r="K1593" s="428" t="s">
        <v>2038</v>
      </c>
      <c r="L1593" s="431">
        <v>172.14000000000001</v>
      </c>
      <c r="M1593" s="431">
        <v>3</v>
      </c>
      <c r="N1593" s="432">
        <v>516.42000000000007</v>
      </c>
    </row>
    <row r="1594" spans="1:14" ht="14.45" customHeight="1" x14ac:dyDescent="0.2">
      <c r="A1594" s="426" t="s">
        <v>1792</v>
      </c>
      <c r="B1594" s="427" t="s">
        <v>1793</v>
      </c>
      <c r="C1594" s="428" t="s">
        <v>1794</v>
      </c>
      <c r="D1594" s="429" t="s">
        <v>1795</v>
      </c>
      <c r="E1594" s="430">
        <v>50113001</v>
      </c>
      <c r="F1594" s="429" t="s">
        <v>403</v>
      </c>
      <c r="G1594" s="428" t="s">
        <v>404</v>
      </c>
      <c r="H1594" s="428">
        <v>216573</v>
      </c>
      <c r="I1594" s="428">
        <v>216573</v>
      </c>
      <c r="J1594" s="428" t="s">
        <v>1616</v>
      </c>
      <c r="K1594" s="428" t="s">
        <v>1617</v>
      </c>
      <c r="L1594" s="431">
        <v>79.78</v>
      </c>
      <c r="M1594" s="431">
        <v>5</v>
      </c>
      <c r="N1594" s="432">
        <v>398.9</v>
      </c>
    </row>
    <row r="1595" spans="1:14" ht="14.45" customHeight="1" x14ac:dyDescent="0.2">
      <c r="A1595" s="426" t="s">
        <v>1792</v>
      </c>
      <c r="B1595" s="427" t="s">
        <v>1793</v>
      </c>
      <c r="C1595" s="428" t="s">
        <v>1794</v>
      </c>
      <c r="D1595" s="429" t="s">
        <v>1795</v>
      </c>
      <c r="E1595" s="430">
        <v>50113001</v>
      </c>
      <c r="F1595" s="429" t="s">
        <v>403</v>
      </c>
      <c r="G1595" s="428" t="s">
        <v>404</v>
      </c>
      <c r="H1595" s="428">
        <v>100610</v>
      </c>
      <c r="I1595" s="428">
        <v>610</v>
      </c>
      <c r="J1595" s="428" t="s">
        <v>1618</v>
      </c>
      <c r="K1595" s="428" t="s">
        <v>1619</v>
      </c>
      <c r="L1595" s="431">
        <v>74.641733668341715</v>
      </c>
      <c r="M1595" s="431">
        <v>398</v>
      </c>
      <c r="N1595" s="432">
        <v>29707.41</v>
      </c>
    </row>
    <row r="1596" spans="1:14" ht="14.45" customHeight="1" x14ac:dyDescent="0.2">
      <c r="A1596" s="426" t="s">
        <v>1792</v>
      </c>
      <c r="B1596" s="427" t="s">
        <v>1793</v>
      </c>
      <c r="C1596" s="428" t="s">
        <v>1794</v>
      </c>
      <c r="D1596" s="429" t="s">
        <v>1795</v>
      </c>
      <c r="E1596" s="430">
        <v>50113001</v>
      </c>
      <c r="F1596" s="429" t="s">
        <v>403</v>
      </c>
      <c r="G1596" s="428" t="s">
        <v>404</v>
      </c>
      <c r="H1596" s="428">
        <v>100612</v>
      </c>
      <c r="I1596" s="428">
        <v>612</v>
      </c>
      <c r="J1596" s="428" t="s">
        <v>1171</v>
      </c>
      <c r="K1596" s="428" t="s">
        <v>1172</v>
      </c>
      <c r="L1596" s="431">
        <v>69.490841584158389</v>
      </c>
      <c r="M1596" s="431">
        <v>202</v>
      </c>
      <c r="N1596" s="432">
        <v>14037.149999999994</v>
      </c>
    </row>
    <row r="1597" spans="1:14" ht="14.45" customHeight="1" x14ac:dyDescent="0.2">
      <c r="A1597" s="426" t="s">
        <v>1792</v>
      </c>
      <c r="B1597" s="427" t="s">
        <v>1793</v>
      </c>
      <c r="C1597" s="428" t="s">
        <v>1794</v>
      </c>
      <c r="D1597" s="429" t="s">
        <v>1795</v>
      </c>
      <c r="E1597" s="430">
        <v>50113001</v>
      </c>
      <c r="F1597" s="429" t="s">
        <v>403</v>
      </c>
      <c r="G1597" s="428" t="s">
        <v>404</v>
      </c>
      <c r="H1597" s="428">
        <v>171615</v>
      </c>
      <c r="I1597" s="428">
        <v>171615</v>
      </c>
      <c r="J1597" s="428" t="s">
        <v>1173</v>
      </c>
      <c r="K1597" s="428" t="s">
        <v>1174</v>
      </c>
      <c r="L1597" s="431">
        <v>166.93068965517242</v>
      </c>
      <c r="M1597" s="431">
        <v>29</v>
      </c>
      <c r="N1597" s="432">
        <v>4840.99</v>
      </c>
    </row>
    <row r="1598" spans="1:14" ht="14.45" customHeight="1" x14ac:dyDescent="0.2">
      <c r="A1598" s="426" t="s">
        <v>1792</v>
      </c>
      <c r="B1598" s="427" t="s">
        <v>1793</v>
      </c>
      <c r="C1598" s="428" t="s">
        <v>1794</v>
      </c>
      <c r="D1598" s="429" t="s">
        <v>1795</v>
      </c>
      <c r="E1598" s="430">
        <v>50113001</v>
      </c>
      <c r="F1598" s="429" t="s">
        <v>403</v>
      </c>
      <c r="G1598" s="428" t="s">
        <v>404</v>
      </c>
      <c r="H1598" s="428">
        <v>171616</v>
      </c>
      <c r="I1598" s="428">
        <v>171616</v>
      </c>
      <c r="J1598" s="428" t="s">
        <v>1175</v>
      </c>
      <c r="K1598" s="428" t="s">
        <v>1176</v>
      </c>
      <c r="L1598" s="431">
        <v>223.43842105263158</v>
      </c>
      <c r="M1598" s="431">
        <v>38</v>
      </c>
      <c r="N1598" s="432">
        <v>8490.66</v>
      </c>
    </row>
    <row r="1599" spans="1:14" ht="14.45" customHeight="1" x14ac:dyDescent="0.2">
      <c r="A1599" s="426" t="s">
        <v>1792</v>
      </c>
      <c r="B1599" s="427" t="s">
        <v>1793</v>
      </c>
      <c r="C1599" s="428" t="s">
        <v>1794</v>
      </c>
      <c r="D1599" s="429" t="s">
        <v>1795</v>
      </c>
      <c r="E1599" s="430">
        <v>50113001</v>
      </c>
      <c r="F1599" s="429" t="s">
        <v>403</v>
      </c>
      <c r="G1599" s="428" t="s">
        <v>404</v>
      </c>
      <c r="H1599" s="428">
        <v>114711</v>
      </c>
      <c r="I1599" s="428">
        <v>14711</v>
      </c>
      <c r="J1599" s="428" t="s">
        <v>2039</v>
      </c>
      <c r="K1599" s="428" t="s">
        <v>2040</v>
      </c>
      <c r="L1599" s="431">
        <v>49.926666666666669</v>
      </c>
      <c r="M1599" s="431">
        <v>3</v>
      </c>
      <c r="N1599" s="432">
        <v>149.78</v>
      </c>
    </row>
    <row r="1600" spans="1:14" ht="14.45" customHeight="1" x14ac:dyDescent="0.2">
      <c r="A1600" s="426" t="s">
        <v>1792</v>
      </c>
      <c r="B1600" s="427" t="s">
        <v>1793</v>
      </c>
      <c r="C1600" s="428" t="s">
        <v>1794</v>
      </c>
      <c r="D1600" s="429" t="s">
        <v>1795</v>
      </c>
      <c r="E1600" s="430">
        <v>50113001</v>
      </c>
      <c r="F1600" s="429" t="s">
        <v>403</v>
      </c>
      <c r="G1600" s="428" t="s">
        <v>404</v>
      </c>
      <c r="H1600" s="428">
        <v>192160</v>
      </c>
      <c r="I1600" s="428">
        <v>92160</v>
      </c>
      <c r="J1600" s="428" t="s">
        <v>2041</v>
      </c>
      <c r="K1600" s="428" t="s">
        <v>2042</v>
      </c>
      <c r="L1600" s="431">
        <v>66.080000778158293</v>
      </c>
      <c r="M1600" s="431">
        <v>5</v>
      </c>
      <c r="N1600" s="432">
        <v>330.40000389079148</v>
      </c>
    </row>
    <row r="1601" spans="1:14" ht="14.45" customHeight="1" x14ac:dyDescent="0.2">
      <c r="A1601" s="426" t="s">
        <v>1792</v>
      </c>
      <c r="B1601" s="427" t="s">
        <v>1793</v>
      </c>
      <c r="C1601" s="428" t="s">
        <v>1794</v>
      </c>
      <c r="D1601" s="429" t="s">
        <v>1795</v>
      </c>
      <c r="E1601" s="430">
        <v>50113001</v>
      </c>
      <c r="F1601" s="429" t="s">
        <v>403</v>
      </c>
      <c r="G1601" s="428" t="s">
        <v>404</v>
      </c>
      <c r="H1601" s="428">
        <v>116444</v>
      </c>
      <c r="I1601" s="428">
        <v>16444</v>
      </c>
      <c r="J1601" s="428" t="s">
        <v>2043</v>
      </c>
      <c r="K1601" s="428" t="s">
        <v>2044</v>
      </c>
      <c r="L1601" s="431">
        <v>121.97</v>
      </c>
      <c r="M1601" s="431">
        <v>1</v>
      </c>
      <c r="N1601" s="432">
        <v>121.97</v>
      </c>
    </row>
    <row r="1602" spans="1:14" ht="14.45" customHeight="1" x14ac:dyDescent="0.2">
      <c r="A1602" s="426" t="s">
        <v>1792</v>
      </c>
      <c r="B1602" s="427" t="s">
        <v>1793</v>
      </c>
      <c r="C1602" s="428" t="s">
        <v>1794</v>
      </c>
      <c r="D1602" s="429" t="s">
        <v>1795</v>
      </c>
      <c r="E1602" s="430">
        <v>50113001</v>
      </c>
      <c r="F1602" s="429" t="s">
        <v>403</v>
      </c>
      <c r="G1602" s="428" t="s">
        <v>404</v>
      </c>
      <c r="H1602" s="428">
        <v>158198</v>
      </c>
      <c r="I1602" s="428">
        <v>158198</v>
      </c>
      <c r="J1602" s="428" t="s">
        <v>1180</v>
      </c>
      <c r="K1602" s="428" t="s">
        <v>1181</v>
      </c>
      <c r="L1602" s="431">
        <v>196.07000000000002</v>
      </c>
      <c r="M1602" s="431">
        <v>2</v>
      </c>
      <c r="N1602" s="432">
        <v>392.14000000000004</v>
      </c>
    </row>
    <row r="1603" spans="1:14" ht="14.45" customHeight="1" x14ac:dyDescent="0.2">
      <c r="A1603" s="426" t="s">
        <v>1792</v>
      </c>
      <c r="B1603" s="427" t="s">
        <v>1793</v>
      </c>
      <c r="C1603" s="428" t="s">
        <v>1794</v>
      </c>
      <c r="D1603" s="429" t="s">
        <v>1795</v>
      </c>
      <c r="E1603" s="430">
        <v>50113001</v>
      </c>
      <c r="F1603" s="429" t="s">
        <v>403</v>
      </c>
      <c r="G1603" s="428" t="s">
        <v>450</v>
      </c>
      <c r="H1603" s="428">
        <v>189657</v>
      </c>
      <c r="I1603" s="428">
        <v>189657</v>
      </c>
      <c r="J1603" s="428" t="s">
        <v>2045</v>
      </c>
      <c r="K1603" s="428" t="s">
        <v>676</v>
      </c>
      <c r="L1603" s="431">
        <v>77.13</v>
      </c>
      <c r="M1603" s="431">
        <v>1</v>
      </c>
      <c r="N1603" s="432">
        <v>77.13</v>
      </c>
    </row>
    <row r="1604" spans="1:14" ht="14.45" customHeight="1" x14ac:dyDescent="0.2">
      <c r="A1604" s="426" t="s">
        <v>1792</v>
      </c>
      <c r="B1604" s="427" t="s">
        <v>1793</v>
      </c>
      <c r="C1604" s="428" t="s">
        <v>1794</v>
      </c>
      <c r="D1604" s="429" t="s">
        <v>1795</v>
      </c>
      <c r="E1604" s="430">
        <v>50113001</v>
      </c>
      <c r="F1604" s="429" t="s">
        <v>403</v>
      </c>
      <c r="G1604" s="428" t="s">
        <v>404</v>
      </c>
      <c r="H1604" s="428">
        <v>845075</v>
      </c>
      <c r="I1604" s="428">
        <v>125641</v>
      </c>
      <c r="J1604" s="428" t="s">
        <v>1188</v>
      </c>
      <c r="K1604" s="428" t="s">
        <v>2046</v>
      </c>
      <c r="L1604" s="431">
        <v>353.53000000000003</v>
      </c>
      <c r="M1604" s="431">
        <v>1</v>
      </c>
      <c r="N1604" s="432">
        <v>353.53000000000003</v>
      </c>
    </row>
    <row r="1605" spans="1:14" ht="14.45" customHeight="1" x14ac:dyDescent="0.2">
      <c r="A1605" s="426" t="s">
        <v>1792</v>
      </c>
      <c r="B1605" s="427" t="s">
        <v>1793</v>
      </c>
      <c r="C1605" s="428" t="s">
        <v>1794</v>
      </c>
      <c r="D1605" s="429" t="s">
        <v>1795</v>
      </c>
      <c r="E1605" s="430">
        <v>50113001</v>
      </c>
      <c r="F1605" s="429" t="s">
        <v>403</v>
      </c>
      <c r="G1605" s="428" t="s">
        <v>404</v>
      </c>
      <c r="H1605" s="428">
        <v>990345</v>
      </c>
      <c r="I1605" s="428">
        <v>0</v>
      </c>
      <c r="J1605" s="428" t="s">
        <v>2047</v>
      </c>
      <c r="K1605" s="428" t="s">
        <v>235</v>
      </c>
      <c r="L1605" s="431">
        <v>79.02</v>
      </c>
      <c r="M1605" s="431">
        <v>1</v>
      </c>
      <c r="N1605" s="432">
        <v>79.02</v>
      </c>
    </row>
    <row r="1606" spans="1:14" ht="14.45" customHeight="1" x14ac:dyDescent="0.2">
      <c r="A1606" s="426" t="s">
        <v>1792</v>
      </c>
      <c r="B1606" s="427" t="s">
        <v>1793</v>
      </c>
      <c r="C1606" s="428" t="s">
        <v>1794</v>
      </c>
      <c r="D1606" s="429" t="s">
        <v>1795</v>
      </c>
      <c r="E1606" s="430">
        <v>50113001</v>
      </c>
      <c r="F1606" s="429" t="s">
        <v>403</v>
      </c>
      <c r="G1606" s="428" t="s">
        <v>404</v>
      </c>
      <c r="H1606" s="428">
        <v>100616</v>
      </c>
      <c r="I1606" s="428">
        <v>616</v>
      </c>
      <c r="J1606" s="428" t="s">
        <v>443</v>
      </c>
      <c r="K1606" s="428" t="s">
        <v>444</v>
      </c>
      <c r="L1606" s="431">
        <v>122.02999999999999</v>
      </c>
      <c r="M1606" s="431">
        <v>16</v>
      </c>
      <c r="N1606" s="432">
        <v>1952.4799999999998</v>
      </c>
    </row>
    <row r="1607" spans="1:14" ht="14.45" customHeight="1" x14ac:dyDescent="0.2">
      <c r="A1607" s="426" t="s">
        <v>1792</v>
      </c>
      <c r="B1607" s="427" t="s">
        <v>1793</v>
      </c>
      <c r="C1607" s="428" t="s">
        <v>1794</v>
      </c>
      <c r="D1607" s="429" t="s">
        <v>1795</v>
      </c>
      <c r="E1607" s="430">
        <v>50113001</v>
      </c>
      <c r="F1607" s="429" t="s">
        <v>403</v>
      </c>
      <c r="G1607" s="428" t="s">
        <v>404</v>
      </c>
      <c r="H1607" s="428">
        <v>848632</v>
      </c>
      <c r="I1607" s="428">
        <v>125315</v>
      </c>
      <c r="J1607" s="428" t="s">
        <v>1196</v>
      </c>
      <c r="K1607" s="428" t="s">
        <v>1198</v>
      </c>
      <c r="L1607" s="431">
        <v>58.15</v>
      </c>
      <c r="M1607" s="431">
        <v>39</v>
      </c>
      <c r="N1607" s="432">
        <v>2267.85</v>
      </c>
    </row>
    <row r="1608" spans="1:14" ht="14.45" customHeight="1" x14ac:dyDescent="0.2">
      <c r="A1608" s="426" t="s">
        <v>1792</v>
      </c>
      <c r="B1608" s="427" t="s">
        <v>1793</v>
      </c>
      <c r="C1608" s="428" t="s">
        <v>1794</v>
      </c>
      <c r="D1608" s="429" t="s">
        <v>1795</v>
      </c>
      <c r="E1608" s="430">
        <v>50113001</v>
      </c>
      <c r="F1608" s="429" t="s">
        <v>403</v>
      </c>
      <c r="G1608" s="428" t="s">
        <v>404</v>
      </c>
      <c r="H1608" s="428">
        <v>225172</v>
      </c>
      <c r="I1608" s="428">
        <v>225172</v>
      </c>
      <c r="J1608" s="428" t="s">
        <v>2048</v>
      </c>
      <c r="K1608" s="428" t="s">
        <v>2049</v>
      </c>
      <c r="L1608" s="431">
        <v>57.31</v>
      </c>
      <c r="M1608" s="431">
        <v>4</v>
      </c>
      <c r="N1608" s="432">
        <v>229.24</v>
      </c>
    </row>
    <row r="1609" spans="1:14" ht="14.45" customHeight="1" x14ac:dyDescent="0.2">
      <c r="A1609" s="426" t="s">
        <v>1792</v>
      </c>
      <c r="B1609" s="427" t="s">
        <v>1793</v>
      </c>
      <c r="C1609" s="428" t="s">
        <v>1794</v>
      </c>
      <c r="D1609" s="429" t="s">
        <v>1795</v>
      </c>
      <c r="E1609" s="430">
        <v>50113001</v>
      </c>
      <c r="F1609" s="429" t="s">
        <v>403</v>
      </c>
      <c r="G1609" s="428" t="s">
        <v>235</v>
      </c>
      <c r="H1609" s="428">
        <v>206512</v>
      </c>
      <c r="I1609" s="428">
        <v>206512</v>
      </c>
      <c r="J1609" s="428" t="s">
        <v>2050</v>
      </c>
      <c r="K1609" s="428" t="s">
        <v>1109</v>
      </c>
      <c r="L1609" s="431">
        <v>157.22</v>
      </c>
      <c r="M1609" s="431">
        <v>1</v>
      </c>
      <c r="N1609" s="432">
        <v>157.22</v>
      </c>
    </row>
    <row r="1610" spans="1:14" ht="14.45" customHeight="1" x14ac:dyDescent="0.2">
      <c r="A1610" s="426" t="s">
        <v>1792</v>
      </c>
      <c r="B1610" s="427" t="s">
        <v>1793</v>
      </c>
      <c r="C1610" s="428" t="s">
        <v>1794</v>
      </c>
      <c r="D1610" s="429" t="s">
        <v>1795</v>
      </c>
      <c r="E1610" s="430">
        <v>50113001</v>
      </c>
      <c r="F1610" s="429" t="s">
        <v>403</v>
      </c>
      <c r="G1610" s="428" t="s">
        <v>404</v>
      </c>
      <c r="H1610" s="428">
        <v>191836</v>
      </c>
      <c r="I1610" s="428">
        <v>91836</v>
      </c>
      <c r="J1610" s="428" t="s">
        <v>1200</v>
      </c>
      <c r="K1610" s="428" t="s">
        <v>1201</v>
      </c>
      <c r="L1610" s="431">
        <v>50.84571428571428</v>
      </c>
      <c r="M1610" s="431">
        <v>14</v>
      </c>
      <c r="N1610" s="432">
        <v>711.83999999999992</v>
      </c>
    </row>
    <row r="1611" spans="1:14" ht="14.45" customHeight="1" x14ac:dyDescent="0.2">
      <c r="A1611" s="426" t="s">
        <v>1792</v>
      </c>
      <c r="B1611" s="427" t="s">
        <v>1793</v>
      </c>
      <c r="C1611" s="428" t="s">
        <v>1794</v>
      </c>
      <c r="D1611" s="429" t="s">
        <v>1795</v>
      </c>
      <c r="E1611" s="430">
        <v>50113001</v>
      </c>
      <c r="F1611" s="429" t="s">
        <v>403</v>
      </c>
      <c r="G1611" s="428" t="s">
        <v>404</v>
      </c>
      <c r="H1611" s="428">
        <v>201133</v>
      </c>
      <c r="I1611" s="428">
        <v>201133</v>
      </c>
      <c r="J1611" s="428" t="s">
        <v>2051</v>
      </c>
      <c r="K1611" s="428" t="s">
        <v>2052</v>
      </c>
      <c r="L1611" s="431">
        <v>248.19999999999996</v>
      </c>
      <c r="M1611" s="431">
        <v>3</v>
      </c>
      <c r="N1611" s="432">
        <v>744.59999999999991</v>
      </c>
    </row>
    <row r="1612" spans="1:14" ht="14.45" customHeight="1" x14ac:dyDescent="0.2">
      <c r="A1612" s="426" t="s">
        <v>1792</v>
      </c>
      <c r="B1612" s="427" t="s">
        <v>1793</v>
      </c>
      <c r="C1612" s="428" t="s">
        <v>1794</v>
      </c>
      <c r="D1612" s="429" t="s">
        <v>1795</v>
      </c>
      <c r="E1612" s="430">
        <v>50113001</v>
      </c>
      <c r="F1612" s="429" t="s">
        <v>403</v>
      </c>
      <c r="G1612" s="428" t="s">
        <v>404</v>
      </c>
      <c r="H1612" s="428">
        <v>242203</v>
      </c>
      <c r="I1612" s="428">
        <v>242203</v>
      </c>
      <c r="J1612" s="428" t="s">
        <v>1634</v>
      </c>
      <c r="K1612" s="428" t="s">
        <v>1635</v>
      </c>
      <c r="L1612" s="431">
        <v>104.28596899224807</v>
      </c>
      <c r="M1612" s="431">
        <v>129</v>
      </c>
      <c r="N1612" s="432">
        <v>13452.890000000001</v>
      </c>
    </row>
    <row r="1613" spans="1:14" ht="14.45" customHeight="1" x14ac:dyDescent="0.2">
      <c r="A1613" s="426" t="s">
        <v>1792</v>
      </c>
      <c r="B1613" s="427" t="s">
        <v>1793</v>
      </c>
      <c r="C1613" s="428" t="s">
        <v>1794</v>
      </c>
      <c r="D1613" s="429" t="s">
        <v>1795</v>
      </c>
      <c r="E1613" s="430">
        <v>50113001</v>
      </c>
      <c r="F1613" s="429" t="s">
        <v>403</v>
      </c>
      <c r="G1613" s="428" t="s">
        <v>404</v>
      </c>
      <c r="H1613" s="428">
        <v>234225</v>
      </c>
      <c r="I1613" s="428">
        <v>234225</v>
      </c>
      <c r="J1613" s="428" t="s">
        <v>2053</v>
      </c>
      <c r="K1613" s="428" t="s">
        <v>2054</v>
      </c>
      <c r="L1613" s="431">
        <v>290.06</v>
      </c>
      <c r="M1613" s="431">
        <v>9</v>
      </c>
      <c r="N1613" s="432">
        <v>2610.54</v>
      </c>
    </row>
    <row r="1614" spans="1:14" ht="14.45" customHeight="1" x14ac:dyDescent="0.2">
      <c r="A1614" s="426" t="s">
        <v>1792</v>
      </c>
      <c r="B1614" s="427" t="s">
        <v>1793</v>
      </c>
      <c r="C1614" s="428" t="s">
        <v>1794</v>
      </c>
      <c r="D1614" s="429" t="s">
        <v>1795</v>
      </c>
      <c r="E1614" s="430">
        <v>50113001</v>
      </c>
      <c r="F1614" s="429" t="s">
        <v>403</v>
      </c>
      <c r="G1614" s="428" t="s">
        <v>404</v>
      </c>
      <c r="H1614" s="428">
        <v>126803</v>
      </c>
      <c r="I1614" s="428">
        <v>26803</v>
      </c>
      <c r="J1614" s="428" t="s">
        <v>2055</v>
      </c>
      <c r="K1614" s="428" t="s">
        <v>1251</v>
      </c>
      <c r="L1614" s="431">
        <v>280.59999650145892</v>
      </c>
      <c r="M1614" s="431">
        <v>3</v>
      </c>
      <c r="N1614" s="432">
        <v>841.79998950437675</v>
      </c>
    </row>
    <row r="1615" spans="1:14" ht="14.45" customHeight="1" x14ac:dyDescent="0.2">
      <c r="A1615" s="426" t="s">
        <v>1792</v>
      </c>
      <c r="B1615" s="427" t="s">
        <v>1793</v>
      </c>
      <c r="C1615" s="428" t="s">
        <v>1794</v>
      </c>
      <c r="D1615" s="429" t="s">
        <v>1795</v>
      </c>
      <c r="E1615" s="430">
        <v>50113001</v>
      </c>
      <c r="F1615" s="429" t="s">
        <v>403</v>
      </c>
      <c r="G1615" s="428" t="s">
        <v>404</v>
      </c>
      <c r="H1615" s="428">
        <v>190975</v>
      </c>
      <c r="I1615" s="428">
        <v>190975</v>
      </c>
      <c r="J1615" s="428" t="s">
        <v>1205</v>
      </c>
      <c r="K1615" s="428" t="s">
        <v>778</v>
      </c>
      <c r="L1615" s="431">
        <v>640.02</v>
      </c>
      <c r="M1615" s="431">
        <v>1</v>
      </c>
      <c r="N1615" s="432">
        <v>640.02</v>
      </c>
    </row>
    <row r="1616" spans="1:14" ht="14.45" customHeight="1" x14ac:dyDescent="0.2">
      <c r="A1616" s="426" t="s">
        <v>1792</v>
      </c>
      <c r="B1616" s="427" t="s">
        <v>1793</v>
      </c>
      <c r="C1616" s="428" t="s">
        <v>1794</v>
      </c>
      <c r="D1616" s="429" t="s">
        <v>1795</v>
      </c>
      <c r="E1616" s="430">
        <v>50113001</v>
      </c>
      <c r="F1616" s="429" t="s">
        <v>403</v>
      </c>
      <c r="G1616" s="428" t="s">
        <v>404</v>
      </c>
      <c r="H1616" s="428">
        <v>190968</v>
      </c>
      <c r="I1616" s="428">
        <v>190968</v>
      </c>
      <c r="J1616" s="428" t="s">
        <v>1206</v>
      </c>
      <c r="K1616" s="428" t="s">
        <v>676</v>
      </c>
      <c r="L1616" s="431">
        <v>195.81</v>
      </c>
      <c r="M1616" s="431">
        <v>1</v>
      </c>
      <c r="N1616" s="432">
        <v>195.81</v>
      </c>
    </row>
    <row r="1617" spans="1:14" ht="14.45" customHeight="1" x14ac:dyDescent="0.2">
      <c r="A1617" s="426" t="s">
        <v>1792</v>
      </c>
      <c r="B1617" s="427" t="s">
        <v>1793</v>
      </c>
      <c r="C1617" s="428" t="s">
        <v>1794</v>
      </c>
      <c r="D1617" s="429" t="s">
        <v>1795</v>
      </c>
      <c r="E1617" s="430">
        <v>50113001</v>
      </c>
      <c r="F1617" s="429" t="s">
        <v>403</v>
      </c>
      <c r="G1617" s="428" t="s">
        <v>404</v>
      </c>
      <c r="H1617" s="428">
        <v>190958</v>
      </c>
      <c r="I1617" s="428">
        <v>190958</v>
      </c>
      <c r="J1617" s="428" t="s">
        <v>1207</v>
      </c>
      <c r="K1617" s="428" t="s">
        <v>676</v>
      </c>
      <c r="L1617" s="431">
        <v>140.72</v>
      </c>
      <c r="M1617" s="431">
        <v>1</v>
      </c>
      <c r="N1617" s="432">
        <v>140.72</v>
      </c>
    </row>
    <row r="1618" spans="1:14" ht="14.45" customHeight="1" x14ac:dyDescent="0.2">
      <c r="A1618" s="426" t="s">
        <v>1792</v>
      </c>
      <c r="B1618" s="427" t="s">
        <v>1793</v>
      </c>
      <c r="C1618" s="428" t="s">
        <v>1794</v>
      </c>
      <c r="D1618" s="429" t="s">
        <v>1795</v>
      </c>
      <c r="E1618" s="430">
        <v>50113001</v>
      </c>
      <c r="F1618" s="429" t="s">
        <v>403</v>
      </c>
      <c r="G1618" s="428" t="s">
        <v>450</v>
      </c>
      <c r="H1618" s="428">
        <v>56972</v>
      </c>
      <c r="I1618" s="428">
        <v>56972</v>
      </c>
      <c r="J1618" s="428" t="s">
        <v>1208</v>
      </c>
      <c r="K1618" s="428" t="s">
        <v>1209</v>
      </c>
      <c r="L1618" s="431">
        <v>15.500000000000007</v>
      </c>
      <c r="M1618" s="431">
        <v>1</v>
      </c>
      <c r="N1618" s="432">
        <v>15.500000000000007</v>
      </c>
    </row>
    <row r="1619" spans="1:14" ht="14.45" customHeight="1" x14ac:dyDescent="0.2">
      <c r="A1619" s="426" t="s">
        <v>1792</v>
      </c>
      <c r="B1619" s="427" t="s">
        <v>1793</v>
      </c>
      <c r="C1619" s="428" t="s">
        <v>1794</v>
      </c>
      <c r="D1619" s="429" t="s">
        <v>1795</v>
      </c>
      <c r="E1619" s="430">
        <v>50113001</v>
      </c>
      <c r="F1619" s="429" t="s">
        <v>403</v>
      </c>
      <c r="G1619" s="428" t="s">
        <v>450</v>
      </c>
      <c r="H1619" s="428">
        <v>115864</v>
      </c>
      <c r="I1619" s="428">
        <v>15864</v>
      </c>
      <c r="J1619" s="428" t="s">
        <v>2056</v>
      </c>
      <c r="K1619" s="428" t="s">
        <v>595</v>
      </c>
      <c r="L1619" s="431">
        <v>63.310000000000016</v>
      </c>
      <c r="M1619" s="431">
        <v>1</v>
      </c>
      <c r="N1619" s="432">
        <v>63.310000000000016</v>
      </c>
    </row>
    <row r="1620" spans="1:14" ht="14.45" customHeight="1" x14ac:dyDescent="0.2">
      <c r="A1620" s="426" t="s">
        <v>1792</v>
      </c>
      <c r="B1620" s="427" t="s">
        <v>1793</v>
      </c>
      <c r="C1620" s="428" t="s">
        <v>1794</v>
      </c>
      <c r="D1620" s="429" t="s">
        <v>1795</v>
      </c>
      <c r="E1620" s="430">
        <v>50113001</v>
      </c>
      <c r="F1620" s="429" t="s">
        <v>403</v>
      </c>
      <c r="G1620" s="428" t="s">
        <v>450</v>
      </c>
      <c r="H1620" s="428">
        <v>56976</v>
      </c>
      <c r="I1620" s="428">
        <v>56976</v>
      </c>
      <c r="J1620" s="428" t="s">
        <v>1210</v>
      </c>
      <c r="K1620" s="428" t="s">
        <v>1211</v>
      </c>
      <c r="L1620" s="431">
        <v>12.420000000000003</v>
      </c>
      <c r="M1620" s="431">
        <v>1</v>
      </c>
      <c r="N1620" s="432">
        <v>12.420000000000003</v>
      </c>
    </row>
    <row r="1621" spans="1:14" ht="14.45" customHeight="1" x14ac:dyDescent="0.2">
      <c r="A1621" s="426" t="s">
        <v>1792</v>
      </c>
      <c r="B1621" s="427" t="s">
        <v>1793</v>
      </c>
      <c r="C1621" s="428" t="s">
        <v>1794</v>
      </c>
      <c r="D1621" s="429" t="s">
        <v>1795</v>
      </c>
      <c r="E1621" s="430">
        <v>50113001</v>
      </c>
      <c r="F1621" s="429" t="s">
        <v>403</v>
      </c>
      <c r="G1621" s="428" t="s">
        <v>450</v>
      </c>
      <c r="H1621" s="428">
        <v>156981</v>
      </c>
      <c r="I1621" s="428">
        <v>56981</v>
      </c>
      <c r="J1621" s="428" t="s">
        <v>1212</v>
      </c>
      <c r="K1621" s="428" t="s">
        <v>1213</v>
      </c>
      <c r="L1621" s="431">
        <v>31.660000000000011</v>
      </c>
      <c r="M1621" s="431">
        <v>1</v>
      </c>
      <c r="N1621" s="432">
        <v>31.660000000000011</v>
      </c>
    </row>
    <row r="1622" spans="1:14" ht="14.45" customHeight="1" x14ac:dyDescent="0.2">
      <c r="A1622" s="426" t="s">
        <v>1792</v>
      </c>
      <c r="B1622" s="427" t="s">
        <v>1793</v>
      </c>
      <c r="C1622" s="428" t="s">
        <v>1794</v>
      </c>
      <c r="D1622" s="429" t="s">
        <v>1795</v>
      </c>
      <c r="E1622" s="430">
        <v>50113001</v>
      </c>
      <c r="F1622" s="429" t="s">
        <v>403</v>
      </c>
      <c r="G1622" s="428" t="s">
        <v>404</v>
      </c>
      <c r="H1622" s="428">
        <v>169251</v>
      </c>
      <c r="I1622" s="428">
        <v>169251</v>
      </c>
      <c r="J1622" s="428" t="s">
        <v>2057</v>
      </c>
      <c r="K1622" s="428" t="s">
        <v>2058</v>
      </c>
      <c r="L1622" s="431">
        <v>61.020000000000017</v>
      </c>
      <c r="M1622" s="431">
        <v>3</v>
      </c>
      <c r="N1622" s="432">
        <v>183.06000000000006</v>
      </c>
    </row>
    <row r="1623" spans="1:14" ht="14.45" customHeight="1" x14ac:dyDescent="0.2">
      <c r="A1623" s="426" t="s">
        <v>1792</v>
      </c>
      <c r="B1623" s="427" t="s">
        <v>1793</v>
      </c>
      <c r="C1623" s="428" t="s">
        <v>1794</v>
      </c>
      <c r="D1623" s="429" t="s">
        <v>1795</v>
      </c>
      <c r="E1623" s="430">
        <v>50113001</v>
      </c>
      <c r="F1623" s="429" t="s">
        <v>403</v>
      </c>
      <c r="G1623" s="428" t="s">
        <v>450</v>
      </c>
      <c r="H1623" s="428">
        <v>150318</v>
      </c>
      <c r="I1623" s="428">
        <v>50318</v>
      </c>
      <c r="J1623" s="428" t="s">
        <v>1216</v>
      </c>
      <c r="K1623" s="428" t="s">
        <v>1132</v>
      </c>
      <c r="L1623" s="431">
        <v>121.95</v>
      </c>
      <c r="M1623" s="431">
        <v>1</v>
      </c>
      <c r="N1623" s="432">
        <v>121.95</v>
      </c>
    </row>
    <row r="1624" spans="1:14" ht="14.45" customHeight="1" x14ac:dyDescent="0.2">
      <c r="A1624" s="426" t="s">
        <v>1792</v>
      </c>
      <c r="B1624" s="427" t="s">
        <v>1793</v>
      </c>
      <c r="C1624" s="428" t="s">
        <v>1794</v>
      </c>
      <c r="D1624" s="429" t="s">
        <v>1795</v>
      </c>
      <c r="E1624" s="430">
        <v>50113001</v>
      </c>
      <c r="F1624" s="429" t="s">
        <v>403</v>
      </c>
      <c r="G1624" s="428" t="s">
        <v>404</v>
      </c>
      <c r="H1624" s="428">
        <v>102130</v>
      </c>
      <c r="I1624" s="428">
        <v>2130</v>
      </c>
      <c r="J1624" s="428" t="s">
        <v>2059</v>
      </c>
      <c r="K1624" s="428" t="s">
        <v>1899</v>
      </c>
      <c r="L1624" s="431">
        <v>155.76</v>
      </c>
      <c r="M1624" s="431">
        <v>4</v>
      </c>
      <c r="N1624" s="432">
        <v>623.04</v>
      </c>
    </row>
    <row r="1625" spans="1:14" ht="14.45" customHeight="1" x14ac:dyDescent="0.2">
      <c r="A1625" s="426" t="s">
        <v>1792</v>
      </c>
      <c r="B1625" s="427" t="s">
        <v>1793</v>
      </c>
      <c r="C1625" s="428" t="s">
        <v>1794</v>
      </c>
      <c r="D1625" s="429" t="s">
        <v>1795</v>
      </c>
      <c r="E1625" s="430">
        <v>50113001</v>
      </c>
      <c r="F1625" s="429" t="s">
        <v>403</v>
      </c>
      <c r="G1625" s="428" t="s">
        <v>450</v>
      </c>
      <c r="H1625" s="428">
        <v>234661</v>
      </c>
      <c r="I1625" s="428">
        <v>234661</v>
      </c>
      <c r="J1625" s="428" t="s">
        <v>2060</v>
      </c>
      <c r="K1625" s="428" t="s">
        <v>2061</v>
      </c>
      <c r="L1625" s="431">
        <v>224.18</v>
      </c>
      <c r="M1625" s="431">
        <v>1</v>
      </c>
      <c r="N1625" s="432">
        <v>224.18</v>
      </c>
    </row>
    <row r="1626" spans="1:14" ht="14.45" customHeight="1" x14ac:dyDescent="0.2">
      <c r="A1626" s="426" t="s">
        <v>1792</v>
      </c>
      <c r="B1626" s="427" t="s">
        <v>1793</v>
      </c>
      <c r="C1626" s="428" t="s">
        <v>1794</v>
      </c>
      <c r="D1626" s="429" t="s">
        <v>1795</v>
      </c>
      <c r="E1626" s="430">
        <v>50113001</v>
      </c>
      <c r="F1626" s="429" t="s">
        <v>403</v>
      </c>
      <c r="G1626" s="428" t="s">
        <v>404</v>
      </c>
      <c r="H1626" s="428">
        <v>155093</v>
      </c>
      <c r="I1626" s="428">
        <v>155093</v>
      </c>
      <c r="J1626" s="428" t="s">
        <v>2062</v>
      </c>
      <c r="K1626" s="428" t="s">
        <v>2063</v>
      </c>
      <c r="L1626" s="431">
        <v>350.45999999999992</v>
      </c>
      <c r="M1626" s="431">
        <v>1</v>
      </c>
      <c r="N1626" s="432">
        <v>350.45999999999992</v>
      </c>
    </row>
    <row r="1627" spans="1:14" ht="14.45" customHeight="1" x14ac:dyDescent="0.2">
      <c r="A1627" s="426" t="s">
        <v>1792</v>
      </c>
      <c r="B1627" s="427" t="s">
        <v>1793</v>
      </c>
      <c r="C1627" s="428" t="s">
        <v>1794</v>
      </c>
      <c r="D1627" s="429" t="s">
        <v>1795</v>
      </c>
      <c r="E1627" s="430">
        <v>50113001</v>
      </c>
      <c r="F1627" s="429" t="s">
        <v>403</v>
      </c>
      <c r="G1627" s="428" t="s">
        <v>404</v>
      </c>
      <c r="H1627" s="428">
        <v>236893</v>
      </c>
      <c r="I1627" s="428">
        <v>236893</v>
      </c>
      <c r="J1627" s="428" t="s">
        <v>1640</v>
      </c>
      <c r="K1627" s="428" t="s">
        <v>1641</v>
      </c>
      <c r="L1627" s="431">
        <v>8403.4542632603207</v>
      </c>
      <c r="M1627" s="431">
        <v>7</v>
      </c>
      <c r="N1627" s="432">
        <v>58824.179842822239</v>
      </c>
    </row>
    <row r="1628" spans="1:14" ht="14.45" customHeight="1" x14ac:dyDescent="0.2">
      <c r="A1628" s="426" t="s">
        <v>1792</v>
      </c>
      <c r="B1628" s="427" t="s">
        <v>1793</v>
      </c>
      <c r="C1628" s="428" t="s">
        <v>1794</v>
      </c>
      <c r="D1628" s="429" t="s">
        <v>1795</v>
      </c>
      <c r="E1628" s="430">
        <v>50113001</v>
      </c>
      <c r="F1628" s="429" t="s">
        <v>403</v>
      </c>
      <c r="G1628" s="428" t="s">
        <v>450</v>
      </c>
      <c r="H1628" s="428">
        <v>237705</v>
      </c>
      <c r="I1628" s="428">
        <v>237705</v>
      </c>
      <c r="J1628" s="428" t="s">
        <v>1223</v>
      </c>
      <c r="K1628" s="428" t="s">
        <v>1224</v>
      </c>
      <c r="L1628" s="431">
        <v>81.109818181818184</v>
      </c>
      <c r="M1628" s="431">
        <v>110</v>
      </c>
      <c r="N1628" s="432">
        <v>8922.08</v>
      </c>
    </row>
    <row r="1629" spans="1:14" ht="14.45" customHeight="1" x14ac:dyDescent="0.2">
      <c r="A1629" s="426" t="s">
        <v>1792</v>
      </c>
      <c r="B1629" s="427" t="s">
        <v>1793</v>
      </c>
      <c r="C1629" s="428" t="s">
        <v>1794</v>
      </c>
      <c r="D1629" s="429" t="s">
        <v>1795</v>
      </c>
      <c r="E1629" s="430">
        <v>50113001</v>
      </c>
      <c r="F1629" s="429" t="s">
        <v>403</v>
      </c>
      <c r="G1629" s="428" t="s">
        <v>450</v>
      </c>
      <c r="H1629" s="428">
        <v>231956</v>
      </c>
      <c r="I1629" s="428">
        <v>231956</v>
      </c>
      <c r="J1629" s="428" t="s">
        <v>1225</v>
      </c>
      <c r="K1629" s="428" t="s">
        <v>1226</v>
      </c>
      <c r="L1629" s="431">
        <v>45.471666666666671</v>
      </c>
      <c r="M1629" s="431">
        <v>6</v>
      </c>
      <c r="N1629" s="432">
        <v>272.83000000000004</v>
      </c>
    </row>
    <row r="1630" spans="1:14" ht="14.45" customHeight="1" x14ac:dyDescent="0.2">
      <c r="A1630" s="426" t="s">
        <v>1792</v>
      </c>
      <c r="B1630" s="427" t="s">
        <v>1793</v>
      </c>
      <c r="C1630" s="428" t="s">
        <v>1794</v>
      </c>
      <c r="D1630" s="429" t="s">
        <v>1795</v>
      </c>
      <c r="E1630" s="430">
        <v>50113001</v>
      </c>
      <c r="F1630" s="429" t="s">
        <v>403</v>
      </c>
      <c r="G1630" s="428" t="s">
        <v>404</v>
      </c>
      <c r="H1630" s="428">
        <v>202789</v>
      </c>
      <c r="I1630" s="428">
        <v>202789</v>
      </c>
      <c r="J1630" s="428" t="s">
        <v>2064</v>
      </c>
      <c r="K1630" s="428" t="s">
        <v>2065</v>
      </c>
      <c r="L1630" s="431">
        <v>74.689998603139514</v>
      </c>
      <c r="M1630" s="431">
        <v>1</v>
      </c>
      <c r="N1630" s="432">
        <v>74.689998603139514</v>
      </c>
    </row>
    <row r="1631" spans="1:14" ht="14.45" customHeight="1" x14ac:dyDescent="0.2">
      <c r="A1631" s="426" t="s">
        <v>1792</v>
      </c>
      <c r="B1631" s="427" t="s">
        <v>1793</v>
      </c>
      <c r="C1631" s="428" t="s">
        <v>1794</v>
      </c>
      <c r="D1631" s="429" t="s">
        <v>1795</v>
      </c>
      <c r="E1631" s="430">
        <v>50113001</v>
      </c>
      <c r="F1631" s="429" t="s">
        <v>403</v>
      </c>
      <c r="G1631" s="428" t="s">
        <v>404</v>
      </c>
      <c r="H1631" s="428">
        <v>202790</v>
      </c>
      <c r="I1631" s="428">
        <v>202790</v>
      </c>
      <c r="J1631" s="428" t="s">
        <v>2064</v>
      </c>
      <c r="K1631" s="428" t="s">
        <v>2066</v>
      </c>
      <c r="L1631" s="431">
        <v>120.18666666666665</v>
      </c>
      <c r="M1631" s="431">
        <v>3</v>
      </c>
      <c r="N1631" s="432">
        <v>360.55999999999995</v>
      </c>
    </row>
    <row r="1632" spans="1:14" ht="14.45" customHeight="1" x14ac:dyDescent="0.2">
      <c r="A1632" s="426" t="s">
        <v>1792</v>
      </c>
      <c r="B1632" s="427" t="s">
        <v>1793</v>
      </c>
      <c r="C1632" s="428" t="s">
        <v>1794</v>
      </c>
      <c r="D1632" s="429" t="s">
        <v>1795</v>
      </c>
      <c r="E1632" s="430">
        <v>50113001</v>
      </c>
      <c r="F1632" s="429" t="s">
        <v>403</v>
      </c>
      <c r="G1632" s="428" t="s">
        <v>404</v>
      </c>
      <c r="H1632" s="428">
        <v>130434</v>
      </c>
      <c r="I1632" s="428">
        <v>30434</v>
      </c>
      <c r="J1632" s="428" t="s">
        <v>1230</v>
      </c>
      <c r="K1632" s="428" t="s">
        <v>1231</v>
      </c>
      <c r="L1632" s="431">
        <v>199.45999999999989</v>
      </c>
      <c r="M1632" s="431">
        <v>1</v>
      </c>
      <c r="N1632" s="432">
        <v>199.45999999999989</v>
      </c>
    </row>
    <row r="1633" spans="1:14" ht="14.45" customHeight="1" x14ac:dyDescent="0.2">
      <c r="A1633" s="426" t="s">
        <v>1792</v>
      </c>
      <c r="B1633" s="427" t="s">
        <v>1793</v>
      </c>
      <c r="C1633" s="428" t="s">
        <v>1794</v>
      </c>
      <c r="D1633" s="429" t="s">
        <v>1795</v>
      </c>
      <c r="E1633" s="430">
        <v>50113001</v>
      </c>
      <c r="F1633" s="429" t="s">
        <v>403</v>
      </c>
      <c r="G1633" s="428" t="s">
        <v>404</v>
      </c>
      <c r="H1633" s="428">
        <v>225453</v>
      </c>
      <c r="I1633" s="428">
        <v>225453</v>
      </c>
      <c r="J1633" s="428" t="s">
        <v>1234</v>
      </c>
      <c r="K1633" s="428" t="s">
        <v>1235</v>
      </c>
      <c r="L1633" s="431">
        <v>387.81000000000012</v>
      </c>
      <c r="M1633" s="431">
        <v>3</v>
      </c>
      <c r="N1633" s="432">
        <v>1163.4300000000003</v>
      </c>
    </row>
    <row r="1634" spans="1:14" ht="14.45" customHeight="1" x14ac:dyDescent="0.2">
      <c r="A1634" s="426" t="s">
        <v>1792</v>
      </c>
      <c r="B1634" s="427" t="s">
        <v>1793</v>
      </c>
      <c r="C1634" s="428" t="s">
        <v>1794</v>
      </c>
      <c r="D1634" s="429" t="s">
        <v>1795</v>
      </c>
      <c r="E1634" s="430">
        <v>50113001</v>
      </c>
      <c r="F1634" s="429" t="s">
        <v>403</v>
      </c>
      <c r="G1634" s="428" t="s">
        <v>404</v>
      </c>
      <c r="H1634" s="428">
        <v>225452</v>
      </c>
      <c r="I1634" s="428">
        <v>225452</v>
      </c>
      <c r="J1634" s="428" t="s">
        <v>1234</v>
      </c>
      <c r="K1634" s="428" t="s">
        <v>2067</v>
      </c>
      <c r="L1634" s="431">
        <v>473.27999999999986</v>
      </c>
      <c r="M1634" s="431">
        <v>1</v>
      </c>
      <c r="N1634" s="432">
        <v>473.27999999999986</v>
      </c>
    </row>
    <row r="1635" spans="1:14" ht="14.45" customHeight="1" x14ac:dyDescent="0.2">
      <c r="A1635" s="426" t="s">
        <v>1792</v>
      </c>
      <c r="B1635" s="427" t="s">
        <v>1793</v>
      </c>
      <c r="C1635" s="428" t="s">
        <v>1794</v>
      </c>
      <c r="D1635" s="429" t="s">
        <v>1795</v>
      </c>
      <c r="E1635" s="430">
        <v>50113001</v>
      </c>
      <c r="F1635" s="429" t="s">
        <v>403</v>
      </c>
      <c r="G1635" s="428" t="s">
        <v>404</v>
      </c>
      <c r="H1635" s="428">
        <v>221884</v>
      </c>
      <c r="I1635" s="428">
        <v>221884</v>
      </c>
      <c r="J1635" s="428" t="s">
        <v>1644</v>
      </c>
      <c r="K1635" s="428" t="s">
        <v>1645</v>
      </c>
      <c r="L1635" s="431">
        <v>1980</v>
      </c>
      <c r="M1635" s="431">
        <v>270</v>
      </c>
      <c r="N1635" s="432">
        <v>534600</v>
      </c>
    </row>
    <row r="1636" spans="1:14" ht="14.45" customHeight="1" x14ac:dyDescent="0.2">
      <c r="A1636" s="426" t="s">
        <v>1792</v>
      </c>
      <c r="B1636" s="427" t="s">
        <v>1793</v>
      </c>
      <c r="C1636" s="428" t="s">
        <v>1794</v>
      </c>
      <c r="D1636" s="429" t="s">
        <v>1795</v>
      </c>
      <c r="E1636" s="430">
        <v>50113001</v>
      </c>
      <c r="F1636" s="429" t="s">
        <v>403</v>
      </c>
      <c r="G1636" s="428" t="s">
        <v>404</v>
      </c>
      <c r="H1636" s="428">
        <v>243240</v>
      </c>
      <c r="I1636" s="428">
        <v>243240</v>
      </c>
      <c r="J1636" s="428" t="s">
        <v>1236</v>
      </c>
      <c r="K1636" s="428" t="s">
        <v>1237</v>
      </c>
      <c r="L1636" s="431">
        <v>79.95</v>
      </c>
      <c r="M1636" s="431">
        <v>2</v>
      </c>
      <c r="N1636" s="432">
        <v>159.9</v>
      </c>
    </row>
    <row r="1637" spans="1:14" ht="14.45" customHeight="1" x14ac:dyDescent="0.2">
      <c r="A1637" s="426" t="s">
        <v>1792</v>
      </c>
      <c r="B1637" s="427" t="s">
        <v>1793</v>
      </c>
      <c r="C1637" s="428" t="s">
        <v>1794</v>
      </c>
      <c r="D1637" s="429" t="s">
        <v>1795</v>
      </c>
      <c r="E1637" s="430">
        <v>50113001</v>
      </c>
      <c r="F1637" s="429" t="s">
        <v>403</v>
      </c>
      <c r="G1637" s="428" t="s">
        <v>404</v>
      </c>
      <c r="H1637" s="428">
        <v>396268</v>
      </c>
      <c r="I1637" s="428">
        <v>9999999</v>
      </c>
      <c r="J1637" s="428" t="s">
        <v>2068</v>
      </c>
      <c r="K1637" s="428" t="s">
        <v>2069</v>
      </c>
      <c r="L1637" s="431">
        <v>66.079279279279277</v>
      </c>
      <c r="M1637" s="431">
        <v>111</v>
      </c>
      <c r="N1637" s="432">
        <v>7334.7999999999993</v>
      </c>
    </row>
    <row r="1638" spans="1:14" ht="14.45" customHeight="1" x14ac:dyDescent="0.2">
      <c r="A1638" s="426" t="s">
        <v>1792</v>
      </c>
      <c r="B1638" s="427" t="s">
        <v>1793</v>
      </c>
      <c r="C1638" s="428" t="s">
        <v>1794</v>
      </c>
      <c r="D1638" s="429" t="s">
        <v>1795</v>
      </c>
      <c r="E1638" s="430">
        <v>50113001</v>
      </c>
      <c r="F1638" s="429" t="s">
        <v>403</v>
      </c>
      <c r="G1638" s="428" t="s">
        <v>404</v>
      </c>
      <c r="H1638" s="428">
        <v>100641</v>
      </c>
      <c r="I1638" s="428">
        <v>641</v>
      </c>
      <c r="J1638" s="428" t="s">
        <v>2070</v>
      </c>
      <c r="K1638" s="428" t="s">
        <v>2071</v>
      </c>
      <c r="L1638" s="431">
        <v>31.216666666666658</v>
      </c>
      <c r="M1638" s="431">
        <v>6</v>
      </c>
      <c r="N1638" s="432">
        <v>187.29999999999995</v>
      </c>
    </row>
    <row r="1639" spans="1:14" ht="14.45" customHeight="1" x14ac:dyDescent="0.2">
      <c r="A1639" s="426" t="s">
        <v>1792</v>
      </c>
      <c r="B1639" s="427" t="s">
        <v>1793</v>
      </c>
      <c r="C1639" s="428" t="s">
        <v>1794</v>
      </c>
      <c r="D1639" s="429" t="s">
        <v>1795</v>
      </c>
      <c r="E1639" s="430">
        <v>50113001</v>
      </c>
      <c r="F1639" s="429" t="s">
        <v>403</v>
      </c>
      <c r="G1639" s="428" t="s">
        <v>404</v>
      </c>
      <c r="H1639" s="428">
        <v>840464</v>
      </c>
      <c r="I1639" s="428">
        <v>0</v>
      </c>
      <c r="J1639" s="428" t="s">
        <v>2072</v>
      </c>
      <c r="K1639" s="428" t="s">
        <v>2073</v>
      </c>
      <c r="L1639" s="431">
        <v>45.490000000000009</v>
      </c>
      <c r="M1639" s="431">
        <v>2</v>
      </c>
      <c r="N1639" s="432">
        <v>90.980000000000018</v>
      </c>
    </row>
    <row r="1640" spans="1:14" ht="14.45" customHeight="1" x14ac:dyDescent="0.2">
      <c r="A1640" s="426" t="s">
        <v>1792</v>
      </c>
      <c r="B1640" s="427" t="s">
        <v>1793</v>
      </c>
      <c r="C1640" s="428" t="s">
        <v>1794</v>
      </c>
      <c r="D1640" s="429" t="s">
        <v>1795</v>
      </c>
      <c r="E1640" s="430">
        <v>50113001</v>
      </c>
      <c r="F1640" s="429" t="s">
        <v>403</v>
      </c>
      <c r="G1640" s="428" t="s">
        <v>404</v>
      </c>
      <c r="H1640" s="428">
        <v>199826</v>
      </c>
      <c r="I1640" s="428">
        <v>99826</v>
      </c>
      <c r="J1640" s="428" t="s">
        <v>2074</v>
      </c>
      <c r="K1640" s="428" t="s">
        <v>2075</v>
      </c>
      <c r="L1640" s="431">
        <v>236.72</v>
      </c>
      <c r="M1640" s="431">
        <v>3</v>
      </c>
      <c r="N1640" s="432">
        <v>710.16</v>
      </c>
    </row>
    <row r="1641" spans="1:14" ht="14.45" customHeight="1" x14ac:dyDescent="0.2">
      <c r="A1641" s="426" t="s">
        <v>1792</v>
      </c>
      <c r="B1641" s="427" t="s">
        <v>1793</v>
      </c>
      <c r="C1641" s="428" t="s">
        <v>1794</v>
      </c>
      <c r="D1641" s="429" t="s">
        <v>1795</v>
      </c>
      <c r="E1641" s="430">
        <v>50113001</v>
      </c>
      <c r="F1641" s="429" t="s">
        <v>403</v>
      </c>
      <c r="G1641" s="428" t="s">
        <v>404</v>
      </c>
      <c r="H1641" s="428">
        <v>902074</v>
      </c>
      <c r="I1641" s="428">
        <v>85278</v>
      </c>
      <c r="J1641" s="428" t="s">
        <v>2076</v>
      </c>
      <c r="K1641" s="428" t="s">
        <v>2007</v>
      </c>
      <c r="L1641" s="431">
        <v>2909.0599999999995</v>
      </c>
      <c r="M1641" s="431">
        <v>1</v>
      </c>
      <c r="N1641" s="432">
        <v>2909.0599999999995</v>
      </c>
    </row>
    <row r="1642" spans="1:14" ht="14.45" customHeight="1" x14ac:dyDescent="0.2">
      <c r="A1642" s="426" t="s">
        <v>1792</v>
      </c>
      <c r="B1642" s="427" t="s">
        <v>1793</v>
      </c>
      <c r="C1642" s="428" t="s">
        <v>1794</v>
      </c>
      <c r="D1642" s="429" t="s">
        <v>1795</v>
      </c>
      <c r="E1642" s="430">
        <v>50113001</v>
      </c>
      <c r="F1642" s="429" t="s">
        <v>403</v>
      </c>
      <c r="G1642" s="428" t="s">
        <v>404</v>
      </c>
      <c r="H1642" s="428">
        <v>843996</v>
      </c>
      <c r="I1642" s="428">
        <v>100191</v>
      </c>
      <c r="J1642" s="428" t="s">
        <v>2077</v>
      </c>
      <c r="K1642" s="428" t="s">
        <v>2078</v>
      </c>
      <c r="L1642" s="431">
        <v>3743.2999861727862</v>
      </c>
      <c r="M1642" s="431">
        <v>23</v>
      </c>
      <c r="N1642" s="432">
        <v>86095.899681974086</v>
      </c>
    </row>
    <row r="1643" spans="1:14" ht="14.45" customHeight="1" x14ac:dyDescent="0.2">
      <c r="A1643" s="426" t="s">
        <v>1792</v>
      </c>
      <c r="B1643" s="427" t="s">
        <v>1793</v>
      </c>
      <c r="C1643" s="428" t="s">
        <v>1794</v>
      </c>
      <c r="D1643" s="429" t="s">
        <v>1795</v>
      </c>
      <c r="E1643" s="430">
        <v>50113001</v>
      </c>
      <c r="F1643" s="429" t="s">
        <v>403</v>
      </c>
      <c r="G1643" s="428" t="s">
        <v>404</v>
      </c>
      <c r="H1643" s="428">
        <v>840813</v>
      </c>
      <c r="I1643" s="428">
        <v>135844</v>
      </c>
      <c r="J1643" s="428" t="s">
        <v>2079</v>
      </c>
      <c r="K1643" s="428" t="s">
        <v>2080</v>
      </c>
      <c r="L1643" s="431">
        <v>2198.6799999999998</v>
      </c>
      <c r="M1643" s="431">
        <v>12</v>
      </c>
      <c r="N1643" s="432">
        <v>26384.16</v>
      </c>
    </row>
    <row r="1644" spans="1:14" ht="14.45" customHeight="1" x14ac:dyDescent="0.2">
      <c r="A1644" s="426" t="s">
        <v>1792</v>
      </c>
      <c r="B1644" s="427" t="s">
        <v>1793</v>
      </c>
      <c r="C1644" s="428" t="s">
        <v>1794</v>
      </c>
      <c r="D1644" s="429" t="s">
        <v>1795</v>
      </c>
      <c r="E1644" s="430">
        <v>50113001</v>
      </c>
      <c r="F1644" s="429" t="s">
        <v>403</v>
      </c>
      <c r="G1644" s="428" t="s">
        <v>450</v>
      </c>
      <c r="H1644" s="428">
        <v>192342</v>
      </c>
      <c r="I1644" s="428">
        <v>192342</v>
      </c>
      <c r="J1644" s="428" t="s">
        <v>1246</v>
      </c>
      <c r="K1644" s="428" t="s">
        <v>1247</v>
      </c>
      <c r="L1644" s="431">
        <v>137.36999999999998</v>
      </c>
      <c r="M1644" s="431">
        <v>2</v>
      </c>
      <c r="N1644" s="432">
        <v>274.73999999999995</v>
      </c>
    </row>
    <row r="1645" spans="1:14" ht="14.45" customHeight="1" x14ac:dyDescent="0.2">
      <c r="A1645" s="426" t="s">
        <v>1792</v>
      </c>
      <c r="B1645" s="427" t="s">
        <v>1793</v>
      </c>
      <c r="C1645" s="428" t="s">
        <v>1794</v>
      </c>
      <c r="D1645" s="429" t="s">
        <v>1795</v>
      </c>
      <c r="E1645" s="430">
        <v>50113001</v>
      </c>
      <c r="F1645" s="429" t="s">
        <v>403</v>
      </c>
      <c r="G1645" s="428" t="s">
        <v>404</v>
      </c>
      <c r="H1645" s="428">
        <v>148675</v>
      </c>
      <c r="I1645" s="428">
        <v>148675</v>
      </c>
      <c r="J1645" s="428" t="s">
        <v>1248</v>
      </c>
      <c r="K1645" s="428" t="s">
        <v>1249</v>
      </c>
      <c r="L1645" s="431">
        <v>243.73</v>
      </c>
      <c r="M1645" s="431">
        <v>1</v>
      </c>
      <c r="N1645" s="432">
        <v>243.73</v>
      </c>
    </row>
    <row r="1646" spans="1:14" ht="14.45" customHeight="1" x14ac:dyDescent="0.2">
      <c r="A1646" s="426" t="s">
        <v>1792</v>
      </c>
      <c r="B1646" s="427" t="s">
        <v>1793</v>
      </c>
      <c r="C1646" s="428" t="s">
        <v>1794</v>
      </c>
      <c r="D1646" s="429" t="s">
        <v>1795</v>
      </c>
      <c r="E1646" s="430">
        <v>50113001</v>
      </c>
      <c r="F1646" s="429" t="s">
        <v>403</v>
      </c>
      <c r="G1646" s="428" t="s">
        <v>404</v>
      </c>
      <c r="H1646" s="428">
        <v>158893</v>
      </c>
      <c r="I1646" s="428">
        <v>58893</v>
      </c>
      <c r="J1646" s="428" t="s">
        <v>2081</v>
      </c>
      <c r="K1646" s="428" t="s">
        <v>2082</v>
      </c>
      <c r="L1646" s="431">
        <v>112.66000000000001</v>
      </c>
      <c r="M1646" s="431">
        <v>1</v>
      </c>
      <c r="N1646" s="432">
        <v>112.66000000000001</v>
      </c>
    </row>
    <row r="1647" spans="1:14" ht="14.45" customHeight="1" x14ac:dyDescent="0.2">
      <c r="A1647" s="426" t="s">
        <v>1792</v>
      </c>
      <c r="B1647" s="427" t="s">
        <v>1793</v>
      </c>
      <c r="C1647" s="428" t="s">
        <v>1794</v>
      </c>
      <c r="D1647" s="429" t="s">
        <v>1795</v>
      </c>
      <c r="E1647" s="430">
        <v>50113001</v>
      </c>
      <c r="F1647" s="429" t="s">
        <v>403</v>
      </c>
      <c r="G1647" s="428" t="s">
        <v>404</v>
      </c>
      <c r="H1647" s="428">
        <v>132720</v>
      </c>
      <c r="I1647" s="428">
        <v>32720</v>
      </c>
      <c r="J1647" s="428" t="s">
        <v>2083</v>
      </c>
      <c r="K1647" s="428" t="s">
        <v>2084</v>
      </c>
      <c r="L1647" s="431">
        <v>140.86000000000004</v>
      </c>
      <c r="M1647" s="431">
        <v>1</v>
      </c>
      <c r="N1647" s="432">
        <v>140.86000000000004</v>
      </c>
    </row>
    <row r="1648" spans="1:14" ht="14.45" customHeight="1" x14ac:dyDescent="0.2">
      <c r="A1648" s="426" t="s">
        <v>1792</v>
      </c>
      <c r="B1648" s="427" t="s">
        <v>1793</v>
      </c>
      <c r="C1648" s="428" t="s">
        <v>1794</v>
      </c>
      <c r="D1648" s="429" t="s">
        <v>1795</v>
      </c>
      <c r="E1648" s="430">
        <v>50113001</v>
      </c>
      <c r="F1648" s="429" t="s">
        <v>403</v>
      </c>
      <c r="G1648" s="428" t="s">
        <v>404</v>
      </c>
      <c r="H1648" s="428">
        <v>112770</v>
      </c>
      <c r="I1648" s="428">
        <v>12770</v>
      </c>
      <c r="J1648" s="428" t="s">
        <v>2085</v>
      </c>
      <c r="K1648" s="428" t="s">
        <v>2086</v>
      </c>
      <c r="L1648" s="431">
        <v>143.39999999999998</v>
      </c>
      <c r="M1648" s="431">
        <v>2</v>
      </c>
      <c r="N1648" s="432">
        <v>286.79999999999995</v>
      </c>
    </row>
    <row r="1649" spans="1:14" ht="14.45" customHeight="1" x14ac:dyDescent="0.2">
      <c r="A1649" s="426" t="s">
        <v>1792</v>
      </c>
      <c r="B1649" s="427" t="s">
        <v>1793</v>
      </c>
      <c r="C1649" s="428" t="s">
        <v>1794</v>
      </c>
      <c r="D1649" s="429" t="s">
        <v>1795</v>
      </c>
      <c r="E1649" s="430">
        <v>50113001</v>
      </c>
      <c r="F1649" s="429" t="s">
        <v>403</v>
      </c>
      <c r="G1649" s="428" t="s">
        <v>450</v>
      </c>
      <c r="H1649" s="428">
        <v>500570</v>
      </c>
      <c r="I1649" s="428">
        <v>500570</v>
      </c>
      <c r="J1649" s="428" t="s">
        <v>2087</v>
      </c>
      <c r="K1649" s="428" t="s">
        <v>2088</v>
      </c>
      <c r="L1649" s="431">
        <v>533.57695833333332</v>
      </c>
      <c r="M1649" s="431">
        <v>3</v>
      </c>
      <c r="N1649" s="432">
        <v>1600.730875</v>
      </c>
    </row>
    <row r="1650" spans="1:14" ht="14.45" customHeight="1" x14ac:dyDescent="0.2">
      <c r="A1650" s="426" t="s">
        <v>1792</v>
      </c>
      <c r="B1650" s="427" t="s">
        <v>1793</v>
      </c>
      <c r="C1650" s="428" t="s">
        <v>1794</v>
      </c>
      <c r="D1650" s="429" t="s">
        <v>1795</v>
      </c>
      <c r="E1650" s="430">
        <v>50113001</v>
      </c>
      <c r="F1650" s="429" t="s">
        <v>403</v>
      </c>
      <c r="G1650" s="428" t="s">
        <v>404</v>
      </c>
      <c r="H1650" s="428">
        <v>172754</v>
      </c>
      <c r="I1650" s="428">
        <v>172754</v>
      </c>
      <c r="J1650" s="428" t="s">
        <v>2089</v>
      </c>
      <c r="K1650" s="428" t="s">
        <v>2090</v>
      </c>
      <c r="L1650" s="431">
        <v>182.99</v>
      </c>
      <c r="M1650" s="431">
        <v>1</v>
      </c>
      <c r="N1650" s="432">
        <v>182.99</v>
      </c>
    </row>
    <row r="1651" spans="1:14" ht="14.45" customHeight="1" x14ac:dyDescent="0.2">
      <c r="A1651" s="426" t="s">
        <v>1792</v>
      </c>
      <c r="B1651" s="427" t="s">
        <v>1793</v>
      </c>
      <c r="C1651" s="428" t="s">
        <v>1794</v>
      </c>
      <c r="D1651" s="429" t="s">
        <v>1795</v>
      </c>
      <c r="E1651" s="430">
        <v>50113001</v>
      </c>
      <c r="F1651" s="429" t="s">
        <v>403</v>
      </c>
      <c r="G1651" s="428" t="s">
        <v>450</v>
      </c>
      <c r="H1651" s="428">
        <v>153951</v>
      </c>
      <c r="I1651" s="428">
        <v>53951</v>
      </c>
      <c r="J1651" s="428" t="s">
        <v>2091</v>
      </c>
      <c r="K1651" s="428" t="s">
        <v>2092</v>
      </c>
      <c r="L1651" s="431">
        <v>183.28999999999996</v>
      </c>
      <c r="M1651" s="431">
        <v>1</v>
      </c>
      <c r="N1651" s="432">
        <v>183.28999999999996</v>
      </c>
    </row>
    <row r="1652" spans="1:14" ht="14.45" customHeight="1" x14ac:dyDescent="0.2">
      <c r="A1652" s="426" t="s">
        <v>1792</v>
      </c>
      <c r="B1652" s="427" t="s">
        <v>1793</v>
      </c>
      <c r="C1652" s="428" t="s">
        <v>1794</v>
      </c>
      <c r="D1652" s="429" t="s">
        <v>1795</v>
      </c>
      <c r="E1652" s="430">
        <v>50113001</v>
      </c>
      <c r="F1652" s="429" t="s">
        <v>403</v>
      </c>
      <c r="G1652" s="428" t="s">
        <v>450</v>
      </c>
      <c r="H1652" s="428">
        <v>153950</v>
      </c>
      <c r="I1652" s="428">
        <v>53950</v>
      </c>
      <c r="J1652" s="428" t="s">
        <v>1267</v>
      </c>
      <c r="K1652" s="428" t="s">
        <v>1268</v>
      </c>
      <c r="L1652" s="431">
        <v>91.432857142857117</v>
      </c>
      <c r="M1652" s="431">
        <v>7</v>
      </c>
      <c r="N1652" s="432">
        <v>640.02999999999986</v>
      </c>
    </row>
    <row r="1653" spans="1:14" ht="14.45" customHeight="1" x14ac:dyDescent="0.2">
      <c r="A1653" s="426" t="s">
        <v>1792</v>
      </c>
      <c r="B1653" s="427" t="s">
        <v>1793</v>
      </c>
      <c r="C1653" s="428" t="s">
        <v>1794</v>
      </c>
      <c r="D1653" s="429" t="s">
        <v>1795</v>
      </c>
      <c r="E1653" s="430">
        <v>50113001</v>
      </c>
      <c r="F1653" s="429" t="s">
        <v>403</v>
      </c>
      <c r="G1653" s="428" t="s">
        <v>450</v>
      </c>
      <c r="H1653" s="428">
        <v>233360</v>
      </c>
      <c r="I1653" s="428">
        <v>233360</v>
      </c>
      <c r="J1653" s="428" t="s">
        <v>499</v>
      </c>
      <c r="K1653" s="428" t="s">
        <v>1269</v>
      </c>
      <c r="L1653" s="431">
        <v>21.959999999999997</v>
      </c>
      <c r="M1653" s="431">
        <v>1</v>
      </c>
      <c r="N1653" s="432">
        <v>21.959999999999997</v>
      </c>
    </row>
    <row r="1654" spans="1:14" ht="14.45" customHeight="1" x14ac:dyDescent="0.2">
      <c r="A1654" s="426" t="s">
        <v>1792</v>
      </c>
      <c r="B1654" s="427" t="s">
        <v>1793</v>
      </c>
      <c r="C1654" s="428" t="s">
        <v>1794</v>
      </c>
      <c r="D1654" s="429" t="s">
        <v>1795</v>
      </c>
      <c r="E1654" s="430">
        <v>50113001</v>
      </c>
      <c r="F1654" s="429" t="s">
        <v>403</v>
      </c>
      <c r="G1654" s="428" t="s">
        <v>450</v>
      </c>
      <c r="H1654" s="428">
        <v>233366</v>
      </c>
      <c r="I1654" s="428">
        <v>233366</v>
      </c>
      <c r="J1654" s="428" t="s">
        <v>499</v>
      </c>
      <c r="K1654" s="428" t="s">
        <v>500</v>
      </c>
      <c r="L1654" s="431">
        <v>46.702000000000012</v>
      </c>
      <c r="M1654" s="431">
        <v>5</v>
      </c>
      <c r="N1654" s="432">
        <v>233.51000000000005</v>
      </c>
    </row>
    <row r="1655" spans="1:14" ht="14.45" customHeight="1" x14ac:dyDescent="0.2">
      <c r="A1655" s="426" t="s">
        <v>1792</v>
      </c>
      <c r="B1655" s="427" t="s">
        <v>1793</v>
      </c>
      <c r="C1655" s="428" t="s">
        <v>1794</v>
      </c>
      <c r="D1655" s="429" t="s">
        <v>1795</v>
      </c>
      <c r="E1655" s="430">
        <v>50113001</v>
      </c>
      <c r="F1655" s="429" t="s">
        <v>403</v>
      </c>
      <c r="G1655" s="428" t="s">
        <v>404</v>
      </c>
      <c r="H1655" s="428">
        <v>125937</v>
      </c>
      <c r="I1655" s="428">
        <v>25937</v>
      </c>
      <c r="J1655" s="428" t="s">
        <v>2093</v>
      </c>
      <c r="K1655" s="428" t="s">
        <v>2094</v>
      </c>
      <c r="L1655" s="431">
        <v>462.23</v>
      </c>
      <c r="M1655" s="431">
        <v>1</v>
      </c>
      <c r="N1655" s="432">
        <v>462.23</v>
      </c>
    </row>
    <row r="1656" spans="1:14" ht="14.45" customHeight="1" x14ac:dyDescent="0.2">
      <c r="A1656" s="426" t="s">
        <v>1792</v>
      </c>
      <c r="B1656" s="427" t="s">
        <v>1793</v>
      </c>
      <c r="C1656" s="428" t="s">
        <v>1794</v>
      </c>
      <c r="D1656" s="429" t="s">
        <v>1795</v>
      </c>
      <c r="E1656" s="430">
        <v>50113001</v>
      </c>
      <c r="F1656" s="429" t="s">
        <v>403</v>
      </c>
      <c r="G1656" s="428" t="s">
        <v>404</v>
      </c>
      <c r="H1656" s="428">
        <v>125918</v>
      </c>
      <c r="I1656" s="428">
        <v>25918</v>
      </c>
      <c r="J1656" s="428" t="s">
        <v>2095</v>
      </c>
      <c r="K1656" s="428" t="s">
        <v>2096</v>
      </c>
      <c r="L1656" s="431">
        <v>194.21000000000006</v>
      </c>
      <c r="M1656" s="431">
        <v>1</v>
      </c>
      <c r="N1656" s="432">
        <v>194.21000000000006</v>
      </c>
    </row>
    <row r="1657" spans="1:14" ht="14.45" customHeight="1" x14ac:dyDescent="0.2">
      <c r="A1657" s="426" t="s">
        <v>1792</v>
      </c>
      <c r="B1657" s="427" t="s">
        <v>1793</v>
      </c>
      <c r="C1657" s="428" t="s">
        <v>1794</v>
      </c>
      <c r="D1657" s="429" t="s">
        <v>1795</v>
      </c>
      <c r="E1657" s="430">
        <v>50113002</v>
      </c>
      <c r="F1657" s="429" t="s">
        <v>1651</v>
      </c>
      <c r="G1657" s="428" t="s">
        <v>404</v>
      </c>
      <c r="H1657" s="428">
        <v>195947</v>
      </c>
      <c r="I1657" s="428">
        <v>95947</v>
      </c>
      <c r="J1657" s="428" t="s">
        <v>2097</v>
      </c>
      <c r="K1657" s="428" t="s">
        <v>2098</v>
      </c>
      <c r="L1657" s="431">
        <v>2496.8200000000006</v>
      </c>
      <c r="M1657" s="431">
        <v>40</v>
      </c>
      <c r="N1657" s="432">
        <v>99872.800000000017</v>
      </c>
    </row>
    <row r="1658" spans="1:14" ht="14.45" customHeight="1" x14ac:dyDescent="0.2">
      <c r="A1658" s="426" t="s">
        <v>1792</v>
      </c>
      <c r="B1658" s="427" t="s">
        <v>1793</v>
      </c>
      <c r="C1658" s="428" t="s">
        <v>1794</v>
      </c>
      <c r="D1658" s="429" t="s">
        <v>1795</v>
      </c>
      <c r="E1658" s="430">
        <v>50113002</v>
      </c>
      <c r="F1658" s="429" t="s">
        <v>1651</v>
      </c>
      <c r="G1658" s="428" t="s">
        <v>404</v>
      </c>
      <c r="H1658" s="428">
        <v>245875</v>
      </c>
      <c r="I1658" s="428">
        <v>245875</v>
      </c>
      <c r="J1658" s="428" t="s">
        <v>2099</v>
      </c>
      <c r="K1658" s="428" t="s">
        <v>2100</v>
      </c>
      <c r="L1658" s="431">
        <v>1982.2</v>
      </c>
      <c r="M1658" s="431">
        <v>1</v>
      </c>
      <c r="N1658" s="432">
        <v>1982.2</v>
      </c>
    </row>
    <row r="1659" spans="1:14" ht="14.45" customHeight="1" x14ac:dyDescent="0.2">
      <c r="A1659" s="426" t="s">
        <v>1792</v>
      </c>
      <c r="B1659" s="427" t="s">
        <v>1793</v>
      </c>
      <c r="C1659" s="428" t="s">
        <v>1794</v>
      </c>
      <c r="D1659" s="429" t="s">
        <v>1795</v>
      </c>
      <c r="E1659" s="430">
        <v>50113002</v>
      </c>
      <c r="F1659" s="429" t="s">
        <v>1651</v>
      </c>
      <c r="G1659" s="428" t="s">
        <v>404</v>
      </c>
      <c r="H1659" s="428">
        <v>396920</v>
      </c>
      <c r="I1659" s="428">
        <v>100152</v>
      </c>
      <c r="J1659" s="428" t="s">
        <v>2101</v>
      </c>
      <c r="K1659" s="428" t="s">
        <v>1656</v>
      </c>
      <c r="L1659" s="431">
        <v>2857.64</v>
      </c>
      <c r="M1659" s="431">
        <v>3</v>
      </c>
      <c r="N1659" s="432">
        <v>8572.92</v>
      </c>
    </row>
    <row r="1660" spans="1:14" ht="14.45" customHeight="1" x14ac:dyDescent="0.2">
      <c r="A1660" s="426" t="s">
        <v>1792</v>
      </c>
      <c r="B1660" s="427" t="s">
        <v>1793</v>
      </c>
      <c r="C1660" s="428" t="s">
        <v>1794</v>
      </c>
      <c r="D1660" s="429" t="s">
        <v>1795</v>
      </c>
      <c r="E1660" s="430">
        <v>50113002</v>
      </c>
      <c r="F1660" s="429" t="s">
        <v>1651</v>
      </c>
      <c r="G1660" s="428" t="s">
        <v>404</v>
      </c>
      <c r="H1660" s="428">
        <v>149415</v>
      </c>
      <c r="I1660" s="428">
        <v>49415</v>
      </c>
      <c r="J1660" s="428" t="s">
        <v>1652</v>
      </c>
      <c r="K1660" s="428" t="s">
        <v>1653</v>
      </c>
      <c r="L1660" s="431">
        <v>1728.25</v>
      </c>
      <c r="M1660" s="431">
        <v>7</v>
      </c>
      <c r="N1660" s="432">
        <v>12097.75</v>
      </c>
    </row>
    <row r="1661" spans="1:14" ht="14.45" customHeight="1" x14ac:dyDescent="0.2">
      <c r="A1661" s="426" t="s">
        <v>1792</v>
      </c>
      <c r="B1661" s="427" t="s">
        <v>1793</v>
      </c>
      <c r="C1661" s="428" t="s">
        <v>1794</v>
      </c>
      <c r="D1661" s="429" t="s">
        <v>1795</v>
      </c>
      <c r="E1661" s="430">
        <v>50113002</v>
      </c>
      <c r="F1661" s="429" t="s">
        <v>1651</v>
      </c>
      <c r="G1661" s="428" t="s">
        <v>404</v>
      </c>
      <c r="H1661" s="428">
        <v>149409</v>
      </c>
      <c r="I1661" s="428">
        <v>49409</v>
      </c>
      <c r="J1661" s="428" t="s">
        <v>1654</v>
      </c>
      <c r="K1661" s="428" t="s">
        <v>1653</v>
      </c>
      <c r="L1661" s="431">
        <v>1366.6099999999997</v>
      </c>
      <c r="M1661" s="431">
        <v>4</v>
      </c>
      <c r="N1661" s="432">
        <v>5466.4399999999987</v>
      </c>
    </row>
    <row r="1662" spans="1:14" ht="14.45" customHeight="1" x14ac:dyDescent="0.2">
      <c r="A1662" s="426" t="s">
        <v>1792</v>
      </c>
      <c r="B1662" s="427" t="s">
        <v>1793</v>
      </c>
      <c r="C1662" s="428" t="s">
        <v>1794</v>
      </c>
      <c r="D1662" s="429" t="s">
        <v>1795</v>
      </c>
      <c r="E1662" s="430">
        <v>50113002</v>
      </c>
      <c r="F1662" s="429" t="s">
        <v>1651</v>
      </c>
      <c r="G1662" s="428" t="s">
        <v>404</v>
      </c>
      <c r="H1662" s="428">
        <v>396914</v>
      </c>
      <c r="I1662" s="428">
        <v>52301</v>
      </c>
      <c r="J1662" s="428" t="s">
        <v>1655</v>
      </c>
      <c r="K1662" s="428" t="s">
        <v>1656</v>
      </c>
      <c r="L1662" s="431">
        <v>2221.34</v>
      </c>
      <c r="M1662" s="431">
        <v>9</v>
      </c>
      <c r="N1662" s="432">
        <v>19992.060000000001</v>
      </c>
    </row>
    <row r="1663" spans="1:14" ht="14.45" customHeight="1" x14ac:dyDescent="0.2">
      <c r="A1663" s="426" t="s">
        <v>1792</v>
      </c>
      <c r="B1663" s="427" t="s">
        <v>1793</v>
      </c>
      <c r="C1663" s="428" t="s">
        <v>1794</v>
      </c>
      <c r="D1663" s="429" t="s">
        <v>1795</v>
      </c>
      <c r="E1663" s="430">
        <v>50113002</v>
      </c>
      <c r="F1663" s="429" t="s">
        <v>1651</v>
      </c>
      <c r="G1663" s="428" t="s">
        <v>404</v>
      </c>
      <c r="H1663" s="428">
        <v>165317</v>
      </c>
      <c r="I1663" s="428">
        <v>65317</v>
      </c>
      <c r="J1663" s="428" t="s">
        <v>2102</v>
      </c>
      <c r="K1663" s="428" t="s">
        <v>2103</v>
      </c>
      <c r="L1663" s="431">
        <v>2104.75</v>
      </c>
      <c r="M1663" s="431">
        <v>5</v>
      </c>
      <c r="N1663" s="432">
        <v>10523.75</v>
      </c>
    </row>
    <row r="1664" spans="1:14" ht="14.45" customHeight="1" x14ac:dyDescent="0.2">
      <c r="A1664" s="426" t="s">
        <v>1792</v>
      </c>
      <c r="B1664" s="427" t="s">
        <v>1793</v>
      </c>
      <c r="C1664" s="428" t="s">
        <v>1794</v>
      </c>
      <c r="D1664" s="429" t="s">
        <v>1795</v>
      </c>
      <c r="E1664" s="430">
        <v>50113002</v>
      </c>
      <c r="F1664" s="429" t="s">
        <v>1651</v>
      </c>
      <c r="G1664" s="428" t="s">
        <v>404</v>
      </c>
      <c r="H1664" s="428">
        <v>224604</v>
      </c>
      <c r="I1664" s="428">
        <v>224604</v>
      </c>
      <c r="J1664" s="428" t="s">
        <v>2104</v>
      </c>
      <c r="K1664" s="428" t="s">
        <v>2105</v>
      </c>
      <c r="L1664" s="431">
        <v>2193.9285714285716</v>
      </c>
      <c r="M1664" s="431">
        <v>7</v>
      </c>
      <c r="N1664" s="432">
        <v>15357.5</v>
      </c>
    </row>
    <row r="1665" spans="1:14" ht="14.45" customHeight="1" x14ac:dyDescent="0.2">
      <c r="A1665" s="426" t="s">
        <v>1792</v>
      </c>
      <c r="B1665" s="427" t="s">
        <v>1793</v>
      </c>
      <c r="C1665" s="428" t="s">
        <v>1794</v>
      </c>
      <c r="D1665" s="429" t="s">
        <v>1795</v>
      </c>
      <c r="E1665" s="430">
        <v>50113002</v>
      </c>
      <c r="F1665" s="429" t="s">
        <v>1651</v>
      </c>
      <c r="G1665" s="428" t="s">
        <v>404</v>
      </c>
      <c r="H1665" s="428">
        <v>116337</v>
      </c>
      <c r="I1665" s="428">
        <v>16337</v>
      </c>
      <c r="J1665" s="428" t="s">
        <v>2106</v>
      </c>
      <c r="K1665" s="428" t="s">
        <v>2107</v>
      </c>
      <c r="L1665" s="431">
        <v>2121.6400000000012</v>
      </c>
      <c r="M1665" s="431">
        <v>94</v>
      </c>
      <c r="N1665" s="432">
        <v>199434.16000000012</v>
      </c>
    </row>
    <row r="1666" spans="1:14" ht="14.45" customHeight="1" x14ac:dyDescent="0.2">
      <c r="A1666" s="426" t="s">
        <v>1792</v>
      </c>
      <c r="B1666" s="427" t="s">
        <v>1793</v>
      </c>
      <c r="C1666" s="428" t="s">
        <v>1794</v>
      </c>
      <c r="D1666" s="429" t="s">
        <v>1795</v>
      </c>
      <c r="E1666" s="430">
        <v>50113002</v>
      </c>
      <c r="F1666" s="429" t="s">
        <v>1651</v>
      </c>
      <c r="G1666" s="428" t="s">
        <v>404</v>
      </c>
      <c r="H1666" s="428">
        <v>116338</v>
      </c>
      <c r="I1666" s="428">
        <v>16338</v>
      </c>
      <c r="J1666" s="428" t="s">
        <v>2106</v>
      </c>
      <c r="K1666" s="428" t="s">
        <v>2108</v>
      </c>
      <c r="L1666" s="431">
        <v>3263.7</v>
      </c>
      <c r="M1666" s="431">
        <v>10</v>
      </c>
      <c r="N1666" s="432">
        <v>32637</v>
      </c>
    </row>
    <row r="1667" spans="1:14" ht="14.45" customHeight="1" x14ac:dyDescent="0.2">
      <c r="A1667" s="426" t="s">
        <v>1792</v>
      </c>
      <c r="B1667" s="427" t="s">
        <v>1793</v>
      </c>
      <c r="C1667" s="428" t="s">
        <v>1794</v>
      </c>
      <c r="D1667" s="429" t="s">
        <v>1795</v>
      </c>
      <c r="E1667" s="430">
        <v>50113002</v>
      </c>
      <c r="F1667" s="429" t="s">
        <v>1651</v>
      </c>
      <c r="G1667" s="428" t="s">
        <v>404</v>
      </c>
      <c r="H1667" s="428">
        <v>142003</v>
      </c>
      <c r="I1667" s="428">
        <v>142003</v>
      </c>
      <c r="J1667" s="428" t="s">
        <v>1657</v>
      </c>
      <c r="K1667" s="428" t="s">
        <v>1653</v>
      </c>
      <c r="L1667" s="431">
        <v>3751</v>
      </c>
      <c r="M1667" s="431">
        <v>13</v>
      </c>
      <c r="N1667" s="432">
        <v>48763</v>
      </c>
    </row>
    <row r="1668" spans="1:14" ht="14.45" customHeight="1" x14ac:dyDescent="0.2">
      <c r="A1668" s="426" t="s">
        <v>1792</v>
      </c>
      <c r="B1668" s="427" t="s">
        <v>1793</v>
      </c>
      <c r="C1668" s="428" t="s">
        <v>1794</v>
      </c>
      <c r="D1668" s="429" t="s">
        <v>1795</v>
      </c>
      <c r="E1668" s="430">
        <v>50113002</v>
      </c>
      <c r="F1668" s="429" t="s">
        <v>1651</v>
      </c>
      <c r="G1668" s="428" t="s">
        <v>404</v>
      </c>
      <c r="H1668" s="428">
        <v>58629</v>
      </c>
      <c r="I1668" s="428">
        <v>58629</v>
      </c>
      <c r="J1668" s="428" t="s">
        <v>1658</v>
      </c>
      <c r="K1668" s="428" t="s">
        <v>1653</v>
      </c>
      <c r="L1668" s="431">
        <v>3267</v>
      </c>
      <c r="M1668" s="431">
        <v>11</v>
      </c>
      <c r="N1668" s="432">
        <v>35937</v>
      </c>
    </row>
    <row r="1669" spans="1:14" ht="14.45" customHeight="1" x14ac:dyDescent="0.2">
      <c r="A1669" s="426" t="s">
        <v>1792</v>
      </c>
      <c r="B1669" s="427" t="s">
        <v>1793</v>
      </c>
      <c r="C1669" s="428" t="s">
        <v>1794</v>
      </c>
      <c r="D1669" s="429" t="s">
        <v>1795</v>
      </c>
      <c r="E1669" s="430">
        <v>50113002</v>
      </c>
      <c r="F1669" s="429" t="s">
        <v>1651</v>
      </c>
      <c r="G1669" s="428" t="s">
        <v>404</v>
      </c>
      <c r="H1669" s="428">
        <v>211912</v>
      </c>
      <c r="I1669" s="428">
        <v>211912</v>
      </c>
      <c r="J1669" s="428" t="s">
        <v>2109</v>
      </c>
      <c r="K1669" s="428" t="s">
        <v>1660</v>
      </c>
      <c r="L1669" s="431">
        <v>2801.7</v>
      </c>
      <c r="M1669" s="431">
        <v>8</v>
      </c>
      <c r="N1669" s="432">
        <v>22413.599999999999</v>
      </c>
    </row>
    <row r="1670" spans="1:14" ht="14.45" customHeight="1" x14ac:dyDescent="0.2">
      <c r="A1670" s="426" t="s">
        <v>1792</v>
      </c>
      <c r="B1670" s="427" t="s">
        <v>1793</v>
      </c>
      <c r="C1670" s="428" t="s">
        <v>1794</v>
      </c>
      <c r="D1670" s="429" t="s">
        <v>1795</v>
      </c>
      <c r="E1670" s="430">
        <v>50113002</v>
      </c>
      <c r="F1670" s="429" t="s">
        <v>1651</v>
      </c>
      <c r="G1670" s="428" t="s">
        <v>404</v>
      </c>
      <c r="H1670" s="428">
        <v>213103</v>
      </c>
      <c r="I1670" s="428">
        <v>213103</v>
      </c>
      <c r="J1670" s="428" t="s">
        <v>1659</v>
      </c>
      <c r="K1670" s="428" t="s">
        <v>1660</v>
      </c>
      <c r="L1670" s="431">
        <v>3625.3700000000008</v>
      </c>
      <c r="M1670" s="431">
        <v>2</v>
      </c>
      <c r="N1670" s="432">
        <v>7250.7400000000016</v>
      </c>
    </row>
    <row r="1671" spans="1:14" ht="14.45" customHeight="1" x14ac:dyDescent="0.2">
      <c r="A1671" s="426" t="s">
        <v>1792</v>
      </c>
      <c r="B1671" s="427" t="s">
        <v>1793</v>
      </c>
      <c r="C1671" s="428" t="s">
        <v>1794</v>
      </c>
      <c r="D1671" s="429" t="s">
        <v>1795</v>
      </c>
      <c r="E1671" s="430">
        <v>50113002</v>
      </c>
      <c r="F1671" s="429" t="s">
        <v>1651</v>
      </c>
      <c r="G1671" s="428" t="s">
        <v>404</v>
      </c>
      <c r="H1671" s="428">
        <v>213102</v>
      </c>
      <c r="I1671" s="428">
        <v>213102</v>
      </c>
      <c r="J1671" s="428" t="s">
        <v>1659</v>
      </c>
      <c r="K1671" s="428" t="s">
        <v>2110</v>
      </c>
      <c r="L1671" s="431">
        <v>2565.77</v>
      </c>
      <c r="M1671" s="431">
        <v>17</v>
      </c>
      <c r="N1671" s="432">
        <v>43618.09</v>
      </c>
    </row>
    <row r="1672" spans="1:14" ht="14.45" customHeight="1" x14ac:dyDescent="0.2">
      <c r="A1672" s="426" t="s">
        <v>1792</v>
      </c>
      <c r="B1672" s="427" t="s">
        <v>1793</v>
      </c>
      <c r="C1672" s="428" t="s">
        <v>1794</v>
      </c>
      <c r="D1672" s="429" t="s">
        <v>1795</v>
      </c>
      <c r="E1672" s="430">
        <v>50113002</v>
      </c>
      <c r="F1672" s="429" t="s">
        <v>1651</v>
      </c>
      <c r="G1672" s="428" t="s">
        <v>404</v>
      </c>
      <c r="H1672" s="428">
        <v>211910</v>
      </c>
      <c r="I1672" s="428">
        <v>211910</v>
      </c>
      <c r="J1672" s="428" t="s">
        <v>2111</v>
      </c>
      <c r="K1672" s="428" t="s">
        <v>1660</v>
      </c>
      <c r="L1672" s="431">
        <v>3771.2400000000002</v>
      </c>
      <c r="M1672" s="431">
        <v>10</v>
      </c>
      <c r="N1672" s="432">
        <v>37712.400000000001</v>
      </c>
    </row>
    <row r="1673" spans="1:14" ht="14.45" customHeight="1" x14ac:dyDescent="0.2">
      <c r="A1673" s="426" t="s">
        <v>1792</v>
      </c>
      <c r="B1673" s="427" t="s">
        <v>1793</v>
      </c>
      <c r="C1673" s="428" t="s">
        <v>1794</v>
      </c>
      <c r="D1673" s="429" t="s">
        <v>1795</v>
      </c>
      <c r="E1673" s="430">
        <v>50113002</v>
      </c>
      <c r="F1673" s="429" t="s">
        <v>1651</v>
      </c>
      <c r="G1673" s="428" t="s">
        <v>404</v>
      </c>
      <c r="H1673" s="428">
        <v>103414</v>
      </c>
      <c r="I1673" s="428">
        <v>3414</v>
      </c>
      <c r="J1673" s="428" t="s">
        <v>1725</v>
      </c>
      <c r="K1673" s="428" t="s">
        <v>1726</v>
      </c>
      <c r="L1673" s="431">
        <v>2513.7399999999989</v>
      </c>
      <c r="M1673" s="431">
        <v>268</v>
      </c>
      <c r="N1673" s="432">
        <v>673682.31999999972</v>
      </c>
    </row>
    <row r="1674" spans="1:14" ht="14.45" customHeight="1" x14ac:dyDescent="0.2">
      <c r="A1674" s="426" t="s">
        <v>1792</v>
      </c>
      <c r="B1674" s="427" t="s">
        <v>1793</v>
      </c>
      <c r="C1674" s="428" t="s">
        <v>1794</v>
      </c>
      <c r="D1674" s="429" t="s">
        <v>1795</v>
      </c>
      <c r="E1674" s="430">
        <v>50113002</v>
      </c>
      <c r="F1674" s="429" t="s">
        <v>1651</v>
      </c>
      <c r="G1674" s="428" t="s">
        <v>404</v>
      </c>
      <c r="H1674" s="428">
        <v>227400</v>
      </c>
      <c r="I1674" s="428">
        <v>227400</v>
      </c>
      <c r="J1674" s="428" t="s">
        <v>2112</v>
      </c>
      <c r="K1674" s="428" t="s">
        <v>2113</v>
      </c>
      <c r="L1674" s="431">
        <v>4708</v>
      </c>
      <c r="M1674" s="431">
        <v>9</v>
      </c>
      <c r="N1674" s="432">
        <v>42372</v>
      </c>
    </row>
    <row r="1675" spans="1:14" ht="14.45" customHeight="1" x14ac:dyDescent="0.2">
      <c r="A1675" s="426" t="s">
        <v>1792</v>
      </c>
      <c r="B1675" s="427" t="s">
        <v>1793</v>
      </c>
      <c r="C1675" s="428" t="s">
        <v>1794</v>
      </c>
      <c r="D1675" s="429" t="s">
        <v>1795</v>
      </c>
      <c r="E1675" s="430">
        <v>50113002</v>
      </c>
      <c r="F1675" s="429" t="s">
        <v>1651</v>
      </c>
      <c r="G1675" s="428" t="s">
        <v>404</v>
      </c>
      <c r="H1675" s="428">
        <v>227392</v>
      </c>
      <c r="I1675" s="428">
        <v>227392</v>
      </c>
      <c r="J1675" s="428" t="s">
        <v>2114</v>
      </c>
      <c r="K1675" s="428" t="s">
        <v>2113</v>
      </c>
      <c r="L1675" s="431">
        <v>4707.9999774577054</v>
      </c>
      <c r="M1675" s="431">
        <v>12</v>
      </c>
      <c r="N1675" s="432">
        <v>56495.999729492469</v>
      </c>
    </row>
    <row r="1676" spans="1:14" ht="14.45" customHeight="1" x14ac:dyDescent="0.2">
      <c r="A1676" s="426" t="s">
        <v>1792</v>
      </c>
      <c r="B1676" s="427" t="s">
        <v>1793</v>
      </c>
      <c r="C1676" s="428" t="s">
        <v>1794</v>
      </c>
      <c r="D1676" s="429" t="s">
        <v>1795</v>
      </c>
      <c r="E1676" s="430">
        <v>50113002</v>
      </c>
      <c r="F1676" s="429" t="s">
        <v>1651</v>
      </c>
      <c r="G1676" s="428" t="s">
        <v>404</v>
      </c>
      <c r="H1676" s="428">
        <v>394774</v>
      </c>
      <c r="I1676" s="428">
        <v>157118</v>
      </c>
      <c r="J1676" s="428" t="s">
        <v>1661</v>
      </c>
      <c r="K1676" s="428" t="s">
        <v>1662</v>
      </c>
      <c r="L1676" s="431">
        <v>3116.6666666666665</v>
      </c>
      <c r="M1676" s="431">
        <v>54</v>
      </c>
      <c r="N1676" s="432">
        <v>168300</v>
      </c>
    </row>
    <row r="1677" spans="1:14" ht="14.45" customHeight="1" x14ac:dyDescent="0.2">
      <c r="A1677" s="426" t="s">
        <v>1792</v>
      </c>
      <c r="B1677" s="427" t="s">
        <v>1793</v>
      </c>
      <c r="C1677" s="428" t="s">
        <v>1794</v>
      </c>
      <c r="D1677" s="429" t="s">
        <v>1795</v>
      </c>
      <c r="E1677" s="430">
        <v>50113002</v>
      </c>
      <c r="F1677" s="429" t="s">
        <v>1651</v>
      </c>
      <c r="G1677" s="428" t="s">
        <v>404</v>
      </c>
      <c r="H1677" s="428">
        <v>500716</v>
      </c>
      <c r="I1677" s="428">
        <v>157112</v>
      </c>
      <c r="J1677" s="428" t="s">
        <v>2115</v>
      </c>
      <c r="K1677" s="428" t="s">
        <v>1662</v>
      </c>
      <c r="L1677" s="431">
        <v>3190.5244960282989</v>
      </c>
      <c r="M1677" s="431">
        <v>151</v>
      </c>
      <c r="N1677" s="432">
        <v>481769.19890027313</v>
      </c>
    </row>
    <row r="1678" spans="1:14" ht="14.45" customHeight="1" x14ac:dyDescent="0.2">
      <c r="A1678" s="426" t="s">
        <v>1792</v>
      </c>
      <c r="B1678" s="427" t="s">
        <v>1793</v>
      </c>
      <c r="C1678" s="428" t="s">
        <v>1794</v>
      </c>
      <c r="D1678" s="429" t="s">
        <v>1795</v>
      </c>
      <c r="E1678" s="430">
        <v>50113006</v>
      </c>
      <c r="F1678" s="429" t="s">
        <v>1279</v>
      </c>
      <c r="G1678" s="428" t="s">
        <v>450</v>
      </c>
      <c r="H1678" s="428">
        <v>217110</v>
      </c>
      <c r="I1678" s="428">
        <v>217110</v>
      </c>
      <c r="J1678" s="428" t="s">
        <v>1283</v>
      </c>
      <c r="K1678" s="428" t="s">
        <v>1281</v>
      </c>
      <c r="L1678" s="431">
        <v>128.47999999999996</v>
      </c>
      <c r="M1678" s="431">
        <v>4</v>
      </c>
      <c r="N1678" s="432">
        <v>513.91999999999985</v>
      </c>
    </row>
    <row r="1679" spans="1:14" ht="14.45" customHeight="1" x14ac:dyDescent="0.2">
      <c r="A1679" s="426" t="s">
        <v>1792</v>
      </c>
      <c r="B1679" s="427" t="s">
        <v>1793</v>
      </c>
      <c r="C1679" s="428" t="s">
        <v>1794</v>
      </c>
      <c r="D1679" s="429" t="s">
        <v>1795</v>
      </c>
      <c r="E1679" s="430">
        <v>50113006</v>
      </c>
      <c r="F1679" s="429" t="s">
        <v>1279</v>
      </c>
      <c r="G1679" s="428" t="s">
        <v>450</v>
      </c>
      <c r="H1679" s="428">
        <v>33833</v>
      </c>
      <c r="I1679" s="428">
        <v>33833</v>
      </c>
      <c r="J1679" s="428" t="s">
        <v>1284</v>
      </c>
      <c r="K1679" s="428" t="s">
        <v>1281</v>
      </c>
      <c r="L1679" s="431">
        <v>163.81</v>
      </c>
      <c r="M1679" s="431">
        <v>8</v>
      </c>
      <c r="N1679" s="432">
        <v>1310.48</v>
      </c>
    </row>
    <row r="1680" spans="1:14" ht="14.45" customHeight="1" x14ac:dyDescent="0.2">
      <c r="A1680" s="426" t="s">
        <v>1792</v>
      </c>
      <c r="B1680" s="427" t="s">
        <v>1793</v>
      </c>
      <c r="C1680" s="428" t="s">
        <v>1794</v>
      </c>
      <c r="D1680" s="429" t="s">
        <v>1795</v>
      </c>
      <c r="E1680" s="430">
        <v>50113006</v>
      </c>
      <c r="F1680" s="429" t="s">
        <v>1279</v>
      </c>
      <c r="G1680" s="428" t="s">
        <v>404</v>
      </c>
      <c r="H1680" s="428">
        <v>217087</v>
      </c>
      <c r="I1680" s="428">
        <v>217087</v>
      </c>
      <c r="J1680" s="428" t="s">
        <v>1663</v>
      </c>
      <c r="K1680" s="428" t="s">
        <v>1281</v>
      </c>
      <c r="L1680" s="431">
        <v>163.80999999999997</v>
      </c>
      <c r="M1680" s="431">
        <v>12</v>
      </c>
      <c r="N1680" s="432">
        <v>1965.7199999999998</v>
      </c>
    </row>
    <row r="1681" spans="1:14" ht="14.45" customHeight="1" x14ac:dyDescent="0.2">
      <c r="A1681" s="426" t="s">
        <v>1792</v>
      </c>
      <c r="B1681" s="427" t="s">
        <v>1793</v>
      </c>
      <c r="C1681" s="428" t="s">
        <v>1794</v>
      </c>
      <c r="D1681" s="429" t="s">
        <v>1795</v>
      </c>
      <c r="E1681" s="430">
        <v>50113006</v>
      </c>
      <c r="F1681" s="429" t="s">
        <v>1279</v>
      </c>
      <c r="G1681" s="428" t="s">
        <v>404</v>
      </c>
      <c r="H1681" s="428">
        <v>217088</v>
      </c>
      <c r="I1681" s="428">
        <v>217088</v>
      </c>
      <c r="J1681" s="428" t="s">
        <v>1285</v>
      </c>
      <c r="K1681" s="428" t="s">
        <v>1281</v>
      </c>
      <c r="L1681" s="431">
        <v>163.80999999999997</v>
      </c>
      <c r="M1681" s="431">
        <v>25</v>
      </c>
      <c r="N1681" s="432">
        <v>4095.2499999999991</v>
      </c>
    </row>
    <row r="1682" spans="1:14" ht="14.45" customHeight="1" x14ac:dyDescent="0.2">
      <c r="A1682" s="426" t="s">
        <v>1792</v>
      </c>
      <c r="B1682" s="427" t="s">
        <v>1793</v>
      </c>
      <c r="C1682" s="428" t="s">
        <v>1794</v>
      </c>
      <c r="D1682" s="429" t="s">
        <v>1795</v>
      </c>
      <c r="E1682" s="430">
        <v>50113006</v>
      </c>
      <c r="F1682" s="429" t="s">
        <v>1279</v>
      </c>
      <c r="G1682" s="428" t="s">
        <v>404</v>
      </c>
      <c r="H1682" s="428">
        <v>217190</v>
      </c>
      <c r="I1682" s="428">
        <v>217190</v>
      </c>
      <c r="J1682" s="428" t="s">
        <v>2116</v>
      </c>
      <c r="K1682" s="428" t="s">
        <v>2117</v>
      </c>
      <c r="L1682" s="431">
        <v>92.204347826086973</v>
      </c>
      <c r="M1682" s="431">
        <v>46</v>
      </c>
      <c r="N1682" s="432">
        <v>4241.4000000000005</v>
      </c>
    </row>
    <row r="1683" spans="1:14" ht="14.45" customHeight="1" x14ac:dyDescent="0.2">
      <c r="A1683" s="426" t="s">
        <v>1792</v>
      </c>
      <c r="B1683" s="427" t="s">
        <v>1793</v>
      </c>
      <c r="C1683" s="428" t="s">
        <v>1794</v>
      </c>
      <c r="D1683" s="429" t="s">
        <v>1795</v>
      </c>
      <c r="E1683" s="430">
        <v>50113006</v>
      </c>
      <c r="F1683" s="429" t="s">
        <v>1279</v>
      </c>
      <c r="G1683" s="428" t="s">
        <v>404</v>
      </c>
      <c r="H1683" s="428">
        <v>217077</v>
      </c>
      <c r="I1683" s="428">
        <v>217077</v>
      </c>
      <c r="J1683" s="428" t="s">
        <v>2118</v>
      </c>
      <c r="K1683" s="428" t="s">
        <v>1869</v>
      </c>
      <c r="L1683" s="431">
        <v>161.54999999999998</v>
      </c>
      <c r="M1683" s="431">
        <v>8</v>
      </c>
      <c r="N1683" s="432">
        <v>1292.3999999999999</v>
      </c>
    </row>
    <row r="1684" spans="1:14" ht="14.45" customHeight="1" x14ac:dyDescent="0.2">
      <c r="A1684" s="426" t="s">
        <v>1792</v>
      </c>
      <c r="B1684" s="427" t="s">
        <v>1793</v>
      </c>
      <c r="C1684" s="428" t="s">
        <v>1794</v>
      </c>
      <c r="D1684" s="429" t="s">
        <v>1795</v>
      </c>
      <c r="E1684" s="430">
        <v>50113006</v>
      </c>
      <c r="F1684" s="429" t="s">
        <v>1279</v>
      </c>
      <c r="G1684" s="428" t="s">
        <v>404</v>
      </c>
      <c r="H1684" s="428">
        <v>33889</v>
      </c>
      <c r="I1684" s="428">
        <v>33889</v>
      </c>
      <c r="J1684" s="428" t="s">
        <v>2119</v>
      </c>
      <c r="K1684" s="428" t="s">
        <v>2120</v>
      </c>
      <c r="L1684" s="431">
        <v>115</v>
      </c>
      <c r="M1684" s="431">
        <v>25</v>
      </c>
      <c r="N1684" s="432">
        <v>2875</v>
      </c>
    </row>
    <row r="1685" spans="1:14" ht="14.45" customHeight="1" x14ac:dyDescent="0.2">
      <c r="A1685" s="426" t="s">
        <v>1792</v>
      </c>
      <c r="B1685" s="427" t="s">
        <v>1793</v>
      </c>
      <c r="C1685" s="428" t="s">
        <v>1794</v>
      </c>
      <c r="D1685" s="429" t="s">
        <v>1795</v>
      </c>
      <c r="E1685" s="430">
        <v>50113006</v>
      </c>
      <c r="F1685" s="429" t="s">
        <v>1279</v>
      </c>
      <c r="G1685" s="428" t="s">
        <v>404</v>
      </c>
      <c r="H1685" s="428">
        <v>33888</v>
      </c>
      <c r="I1685" s="428">
        <v>33888</v>
      </c>
      <c r="J1685" s="428" t="s">
        <v>2121</v>
      </c>
      <c r="K1685" s="428" t="s">
        <v>2120</v>
      </c>
      <c r="L1685" s="431">
        <v>115.00000000000001</v>
      </c>
      <c r="M1685" s="431">
        <v>2</v>
      </c>
      <c r="N1685" s="432">
        <v>230.00000000000003</v>
      </c>
    </row>
    <row r="1686" spans="1:14" ht="14.45" customHeight="1" x14ac:dyDescent="0.2">
      <c r="A1686" s="426" t="s">
        <v>1792</v>
      </c>
      <c r="B1686" s="427" t="s">
        <v>1793</v>
      </c>
      <c r="C1686" s="428" t="s">
        <v>1794</v>
      </c>
      <c r="D1686" s="429" t="s">
        <v>1795</v>
      </c>
      <c r="E1686" s="430">
        <v>50113006</v>
      </c>
      <c r="F1686" s="429" t="s">
        <v>1279</v>
      </c>
      <c r="G1686" s="428" t="s">
        <v>404</v>
      </c>
      <c r="H1686" s="428">
        <v>33890</v>
      </c>
      <c r="I1686" s="428">
        <v>33890</v>
      </c>
      <c r="J1686" s="428" t="s">
        <v>2122</v>
      </c>
      <c r="K1686" s="428" t="s">
        <v>2120</v>
      </c>
      <c r="L1686" s="431">
        <v>115.00000000000003</v>
      </c>
      <c r="M1686" s="431">
        <v>1</v>
      </c>
      <c r="N1686" s="432">
        <v>115.00000000000003</v>
      </c>
    </row>
    <row r="1687" spans="1:14" ht="14.45" customHeight="1" x14ac:dyDescent="0.2">
      <c r="A1687" s="426" t="s">
        <v>1792</v>
      </c>
      <c r="B1687" s="427" t="s">
        <v>1793</v>
      </c>
      <c r="C1687" s="428" t="s">
        <v>1794</v>
      </c>
      <c r="D1687" s="429" t="s">
        <v>1795</v>
      </c>
      <c r="E1687" s="430">
        <v>50113006</v>
      </c>
      <c r="F1687" s="429" t="s">
        <v>1279</v>
      </c>
      <c r="G1687" s="428" t="s">
        <v>404</v>
      </c>
      <c r="H1687" s="428">
        <v>33891</v>
      </c>
      <c r="I1687" s="428">
        <v>33891</v>
      </c>
      <c r="J1687" s="428" t="s">
        <v>2123</v>
      </c>
      <c r="K1687" s="428" t="s">
        <v>2120</v>
      </c>
      <c r="L1687" s="431">
        <v>115</v>
      </c>
      <c r="M1687" s="431">
        <v>14</v>
      </c>
      <c r="N1687" s="432">
        <v>1610</v>
      </c>
    </row>
    <row r="1688" spans="1:14" ht="14.45" customHeight="1" x14ac:dyDescent="0.2">
      <c r="A1688" s="426" t="s">
        <v>1792</v>
      </c>
      <c r="B1688" s="427" t="s">
        <v>1793</v>
      </c>
      <c r="C1688" s="428" t="s">
        <v>1794</v>
      </c>
      <c r="D1688" s="429" t="s">
        <v>1795</v>
      </c>
      <c r="E1688" s="430">
        <v>50113006</v>
      </c>
      <c r="F1688" s="429" t="s">
        <v>1279</v>
      </c>
      <c r="G1688" s="428" t="s">
        <v>404</v>
      </c>
      <c r="H1688" s="428">
        <v>217162</v>
      </c>
      <c r="I1688" s="428">
        <v>217162</v>
      </c>
      <c r="J1688" s="428" t="s">
        <v>2124</v>
      </c>
      <c r="K1688" s="428" t="s">
        <v>1287</v>
      </c>
      <c r="L1688" s="431">
        <v>170.2000008044233</v>
      </c>
      <c r="M1688" s="431">
        <v>22</v>
      </c>
      <c r="N1688" s="432">
        <v>3744.4000176973123</v>
      </c>
    </row>
    <row r="1689" spans="1:14" ht="14.45" customHeight="1" x14ac:dyDescent="0.2">
      <c r="A1689" s="426" t="s">
        <v>1792</v>
      </c>
      <c r="B1689" s="427" t="s">
        <v>1793</v>
      </c>
      <c r="C1689" s="428" t="s">
        <v>1794</v>
      </c>
      <c r="D1689" s="429" t="s">
        <v>1795</v>
      </c>
      <c r="E1689" s="430">
        <v>50113006</v>
      </c>
      <c r="F1689" s="429" t="s">
        <v>1279</v>
      </c>
      <c r="G1689" s="428" t="s">
        <v>404</v>
      </c>
      <c r="H1689" s="428">
        <v>217160</v>
      </c>
      <c r="I1689" s="428">
        <v>217160</v>
      </c>
      <c r="J1689" s="428" t="s">
        <v>2125</v>
      </c>
      <c r="K1689" s="428" t="s">
        <v>1287</v>
      </c>
      <c r="L1689" s="431">
        <v>170.20000088486563</v>
      </c>
      <c r="M1689" s="431">
        <v>20</v>
      </c>
      <c r="N1689" s="432">
        <v>3404.0000176973126</v>
      </c>
    </row>
    <row r="1690" spans="1:14" ht="14.45" customHeight="1" x14ac:dyDescent="0.2">
      <c r="A1690" s="426" t="s">
        <v>1792</v>
      </c>
      <c r="B1690" s="427" t="s">
        <v>1793</v>
      </c>
      <c r="C1690" s="428" t="s">
        <v>1794</v>
      </c>
      <c r="D1690" s="429" t="s">
        <v>1795</v>
      </c>
      <c r="E1690" s="430">
        <v>50113006</v>
      </c>
      <c r="F1690" s="429" t="s">
        <v>1279</v>
      </c>
      <c r="G1690" s="428" t="s">
        <v>404</v>
      </c>
      <c r="H1690" s="428">
        <v>841569</v>
      </c>
      <c r="I1690" s="428">
        <v>0</v>
      </c>
      <c r="J1690" s="428" t="s">
        <v>2126</v>
      </c>
      <c r="K1690" s="428" t="s">
        <v>235</v>
      </c>
      <c r="L1690" s="431">
        <v>1225.0999999999999</v>
      </c>
      <c r="M1690" s="431">
        <v>3</v>
      </c>
      <c r="N1690" s="432">
        <v>3675.2999999999997</v>
      </c>
    </row>
    <row r="1691" spans="1:14" ht="14.45" customHeight="1" x14ac:dyDescent="0.2">
      <c r="A1691" s="426" t="s">
        <v>1792</v>
      </c>
      <c r="B1691" s="427" t="s">
        <v>1793</v>
      </c>
      <c r="C1691" s="428" t="s">
        <v>1794</v>
      </c>
      <c r="D1691" s="429" t="s">
        <v>1795</v>
      </c>
      <c r="E1691" s="430">
        <v>50113006</v>
      </c>
      <c r="F1691" s="429" t="s">
        <v>1279</v>
      </c>
      <c r="G1691" s="428" t="s">
        <v>404</v>
      </c>
      <c r="H1691" s="428">
        <v>990223</v>
      </c>
      <c r="I1691" s="428">
        <v>217384</v>
      </c>
      <c r="J1691" s="428" t="s">
        <v>2127</v>
      </c>
      <c r="K1691" s="428" t="s">
        <v>235</v>
      </c>
      <c r="L1691" s="431">
        <v>146.084</v>
      </c>
      <c r="M1691" s="431">
        <v>100</v>
      </c>
      <c r="N1691" s="432">
        <v>14608.400000000001</v>
      </c>
    </row>
    <row r="1692" spans="1:14" ht="14.45" customHeight="1" x14ac:dyDescent="0.2">
      <c r="A1692" s="426" t="s">
        <v>1792</v>
      </c>
      <c r="B1692" s="427" t="s">
        <v>1793</v>
      </c>
      <c r="C1692" s="428" t="s">
        <v>1794</v>
      </c>
      <c r="D1692" s="429" t="s">
        <v>1795</v>
      </c>
      <c r="E1692" s="430">
        <v>50113006</v>
      </c>
      <c r="F1692" s="429" t="s">
        <v>1279</v>
      </c>
      <c r="G1692" s="428" t="s">
        <v>404</v>
      </c>
      <c r="H1692" s="428">
        <v>993236</v>
      </c>
      <c r="I1692" s="428">
        <v>0</v>
      </c>
      <c r="J1692" s="428" t="s">
        <v>2128</v>
      </c>
      <c r="K1692" s="428" t="s">
        <v>2129</v>
      </c>
      <c r="L1692" s="431">
        <v>258.59000000000003</v>
      </c>
      <c r="M1692" s="431">
        <v>20</v>
      </c>
      <c r="N1692" s="432">
        <v>5171.8</v>
      </c>
    </row>
    <row r="1693" spans="1:14" ht="14.45" customHeight="1" x14ac:dyDescent="0.2">
      <c r="A1693" s="426" t="s">
        <v>1792</v>
      </c>
      <c r="B1693" s="427" t="s">
        <v>1793</v>
      </c>
      <c r="C1693" s="428" t="s">
        <v>1794</v>
      </c>
      <c r="D1693" s="429" t="s">
        <v>1795</v>
      </c>
      <c r="E1693" s="430">
        <v>50113006</v>
      </c>
      <c r="F1693" s="429" t="s">
        <v>1279</v>
      </c>
      <c r="G1693" s="428" t="s">
        <v>450</v>
      </c>
      <c r="H1693" s="428">
        <v>846765</v>
      </c>
      <c r="I1693" s="428">
        <v>33421</v>
      </c>
      <c r="J1693" s="428" t="s">
        <v>2130</v>
      </c>
      <c r="K1693" s="428" t="s">
        <v>1287</v>
      </c>
      <c r="L1693" s="431">
        <v>138.54</v>
      </c>
      <c r="M1693" s="431">
        <v>10</v>
      </c>
      <c r="N1693" s="432">
        <v>1385.3999999999999</v>
      </c>
    </row>
    <row r="1694" spans="1:14" ht="14.45" customHeight="1" x14ac:dyDescent="0.2">
      <c r="A1694" s="426" t="s">
        <v>1792</v>
      </c>
      <c r="B1694" s="427" t="s">
        <v>1793</v>
      </c>
      <c r="C1694" s="428" t="s">
        <v>1794</v>
      </c>
      <c r="D1694" s="429" t="s">
        <v>1795</v>
      </c>
      <c r="E1694" s="430">
        <v>50113006</v>
      </c>
      <c r="F1694" s="429" t="s">
        <v>1279</v>
      </c>
      <c r="G1694" s="428" t="s">
        <v>450</v>
      </c>
      <c r="H1694" s="428">
        <v>846766</v>
      </c>
      <c r="I1694" s="428">
        <v>33420</v>
      </c>
      <c r="J1694" s="428" t="s">
        <v>2131</v>
      </c>
      <c r="K1694" s="428" t="s">
        <v>1287</v>
      </c>
      <c r="L1694" s="431">
        <v>138.54</v>
      </c>
      <c r="M1694" s="431">
        <v>10</v>
      </c>
      <c r="N1694" s="432">
        <v>1385.3999999999999</v>
      </c>
    </row>
    <row r="1695" spans="1:14" ht="14.45" customHeight="1" x14ac:dyDescent="0.2">
      <c r="A1695" s="426" t="s">
        <v>1792</v>
      </c>
      <c r="B1695" s="427" t="s">
        <v>1793</v>
      </c>
      <c r="C1695" s="428" t="s">
        <v>1794</v>
      </c>
      <c r="D1695" s="429" t="s">
        <v>1795</v>
      </c>
      <c r="E1695" s="430">
        <v>50113006</v>
      </c>
      <c r="F1695" s="429" t="s">
        <v>1279</v>
      </c>
      <c r="G1695" s="428" t="s">
        <v>450</v>
      </c>
      <c r="H1695" s="428">
        <v>33751</v>
      </c>
      <c r="I1695" s="428">
        <v>33751</v>
      </c>
      <c r="J1695" s="428" t="s">
        <v>1668</v>
      </c>
      <c r="K1695" s="428" t="s">
        <v>1290</v>
      </c>
      <c r="L1695" s="431">
        <v>96.55</v>
      </c>
      <c r="M1695" s="431">
        <v>4</v>
      </c>
      <c r="N1695" s="432">
        <v>386.2</v>
      </c>
    </row>
    <row r="1696" spans="1:14" ht="14.45" customHeight="1" x14ac:dyDescent="0.2">
      <c r="A1696" s="426" t="s">
        <v>1792</v>
      </c>
      <c r="B1696" s="427" t="s">
        <v>1793</v>
      </c>
      <c r="C1696" s="428" t="s">
        <v>1794</v>
      </c>
      <c r="D1696" s="429" t="s">
        <v>1795</v>
      </c>
      <c r="E1696" s="430">
        <v>50113006</v>
      </c>
      <c r="F1696" s="429" t="s">
        <v>1279</v>
      </c>
      <c r="G1696" s="428" t="s">
        <v>450</v>
      </c>
      <c r="H1696" s="428">
        <v>395579</v>
      </c>
      <c r="I1696" s="428">
        <v>33752</v>
      </c>
      <c r="J1696" s="428" t="s">
        <v>1669</v>
      </c>
      <c r="K1696" s="428" t="s">
        <v>1670</v>
      </c>
      <c r="L1696" s="431">
        <v>96.55</v>
      </c>
      <c r="M1696" s="431">
        <v>4</v>
      </c>
      <c r="N1696" s="432">
        <v>386.2</v>
      </c>
    </row>
    <row r="1697" spans="1:14" ht="14.45" customHeight="1" x14ac:dyDescent="0.2">
      <c r="A1697" s="426" t="s">
        <v>1792</v>
      </c>
      <c r="B1697" s="427" t="s">
        <v>1793</v>
      </c>
      <c r="C1697" s="428" t="s">
        <v>1794</v>
      </c>
      <c r="D1697" s="429" t="s">
        <v>1795</v>
      </c>
      <c r="E1697" s="430">
        <v>50113006</v>
      </c>
      <c r="F1697" s="429" t="s">
        <v>1279</v>
      </c>
      <c r="G1697" s="428" t="s">
        <v>450</v>
      </c>
      <c r="H1697" s="428">
        <v>217496</v>
      </c>
      <c r="I1697" s="428">
        <v>217496</v>
      </c>
      <c r="J1697" s="428" t="s">
        <v>2132</v>
      </c>
      <c r="K1697" s="428" t="s">
        <v>1281</v>
      </c>
      <c r="L1697" s="431">
        <v>130.70999999999998</v>
      </c>
      <c r="M1697" s="431">
        <v>4</v>
      </c>
      <c r="N1697" s="432">
        <v>522.83999999999992</v>
      </c>
    </row>
    <row r="1698" spans="1:14" ht="14.45" customHeight="1" x14ac:dyDescent="0.2">
      <c r="A1698" s="426" t="s">
        <v>1792</v>
      </c>
      <c r="B1698" s="427" t="s">
        <v>1793</v>
      </c>
      <c r="C1698" s="428" t="s">
        <v>1794</v>
      </c>
      <c r="D1698" s="429" t="s">
        <v>1795</v>
      </c>
      <c r="E1698" s="430">
        <v>50113006</v>
      </c>
      <c r="F1698" s="429" t="s">
        <v>1279</v>
      </c>
      <c r="G1698" s="428" t="s">
        <v>235</v>
      </c>
      <c r="H1698" s="428">
        <v>33859</v>
      </c>
      <c r="I1698" s="428">
        <v>33859</v>
      </c>
      <c r="J1698" s="428" t="s">
        <v>1672</v>
      </c>
      <c r="K1698" s="428" t="s">
        <v>1281</v>
      </c>
      <c r="L1698" s="431">
        <v>141.41999999999999</v>
      </c>
      <c r="M1698" s="431">
        <v>8</v>
      </c>
      <c r="N1698" s="432">
        <v>1131.3599999999999</v>
      </c>
    </row>
    <row r="1699" spans="1:14" ht="14.45" customHeight="1" x14ac:dyDescent="0.2">
      <c r="A1699" s="426" t="s">
        <v>1792</v>
      </c>
      <c r="B1699" s="427" t="s">
        <v>1793</v>
      </c>
      <c r="C1699" s="428" t="s">
        <v>1794</v>
      </c>
      <c r="D1699" s="429" t="s">
        <v>1795</v>
      </c>
      <c r="E1699" s="430">
        <v>50113006</v>
      </c>
      <c r="F1699" s="429" t="s">
        <v>1279</v>
      </c>
      <c r="G1699" s="428" t="s">
        <v>450</v>
      </c>
      <c r="H1699" s="428">
        <v>217490</v>
      </c>
      <c r="I1699" s="428">
        <v>217490</v>
      </c>
      <c r="J1699" s="428" t="s">
        <v>1672</v>
      </c>
      <c r="K1699" s="428" t="s">
        <v>1281</v>
      </c>
      <c r="L1699" s="431">
        <v>140.68227280558619</v>
      </c>
      <c r="M1699" s="431">
        <v>22</v>
      </c>
      <c r="N1699" s="432">
        <v>3095.010001722896</v>
      </c>
    </row>
    <row r="1700" spans="1:14" ht="14.45" customHeight="1" x14ac:dyDescent="0.2">
      <c r="A1700" s="426" t="s">
        <v>1792</v>
      </c>
      <c r="B1700" s="427" t="s">
        <v>1793</v>
      </c>
      <c r="C1700" s="428" t="s">
        <v>1794</v>
      </c>
      <c r="D1700" s="429" t="s">
        <v>1795</v>
      </c>
      <c r="E1700" s="430">
        <v>50113006</v>
      </c>
      <c r="F1700" s="429" t="s">
        <v>1279</v>
      </c>
      <c r="G1700" s="428" t="s">
        <v>450</v>
      </c>
      <c r="H1700" s="428">
        <v>217491</v>
      </c>
      <c r="I1700" s="428">
        <v>217491</v>
      </c>
      <c r="J1700" s="428" t="s">
        <v>1673</v>
      </c>
      <c r="K1700" s="428" t="s">
        <v>1281</v>
      </c>
      <c r="L1700" s="431">
        <v>133.59375</v>
      </c>
      <c r="M1700" s="431">
        <v>16</v>
      </c>
      <c r="N1700" s="432">
        <v>2137.5</v>
      </c>
    </row>
    <row r="1701" spans="1:14" ht="14.45" customHeight="1" x14ac:dyDescent="0.2">
      <c r="A1701" s="426" t="s">
        <v>1792</v>
      </c>
      <c r="B1701" s="427" t="s">
        <v>1793</v>
      </c>
      <c r="C1701" s="428" t="s">
        <v>1794</v>
      </c>
      <c r="D1701" s="429" t="s">
        <v>1795</v>
      </c>
      <c r="E1701" s="430">
        <v>50113006</v>
      </c>
      <c r="F1701" s="429" t="s">
        <v>1279</v>
      </c>
      <c r="G1701" s="428" t="s">
        <v>450</v>
      </c>
      <c r="H1701" s="428">
        <v>217497</v>
      </c>
      <c r="I1701" s="428">
        <v>217497</v>
      </c>
      <c r="J1701" s="428" t="s">
        <v>2133</v>
      </c>
      <c r="K1701" s="428" t="s">
        <v>1281</v>
      </c>
      <c r="L1701" s="431">
        <v>133.27333333333334</v>
      </c>
      <c r="M1701" s="431">
        <v>9</v>
      </c>
      <c r="N1701" s="432">
        <v>1199.46</v>
      </c>
    </row>
    <row r="1702" spans="1:14" ht="14.45" customHeight="1" x14ac:dyDescent="0.2">
      <c r="A1702" s="426" t="s">
        <v>1792</v>
      </c>
      <c r="B1702" s="427" t="s">
        <v>1793</v>
      </c>
      <c r="C1702" s="428" t="s">
        <v>1794</v>
      </c>
      <c r="D1702" s="429" t="s">
        <v>1795</v>
      </c>
      <c r="E1702" s="430">
        <v>50113006</v>
      </c>
      <c r="F1702" s="429" t="s">
        <v>1279</v>
      </c>
      <c r="G1702" s="428" t="s">
        <v>450</v>
      </c>
      <c r="H1702" s="428">
        <v>33936</v>
      </c>
      <c r="I1702" s="428">
        <v>33936</v>
      </c>
      <c r="J1702" s="428" t="s">
        <v>2134</v>
      </c>
      <c r="K1702" s="428" t="s">
        <v>2135</v>
      </c>
      <c r="L1702" s="431">
        <v>31.350000000000005</v>
      </c>
      <c r="M1702" s="431">
        <v>6</v>
      </c>
      <c r="N1702" s="432">
        <v>188.10000000000002</v>
      </c>
    </row>
    <row r="1703" spans="1:14" ht="14.45" customHeight="1" x14ac:dyDescent="0.2">
      <c r="A1703" s="426" t="s">
        <v>1792</v>
      </c>
      <c r="B1703" s="427" t="s">
        <v>1793</v>
      </c>
      <c r="C1703" s="428" t="s">
        <v>1794</v>
      </c>
      <c r="D1703" s="429" t="s">
        <v>1795</v>
      </c>
      <c r="E1703" s="430">
        <v>50113006</v>
      </c>
      <c r="F1703" s="429" t="s">
        <v>1279</v>
      </c>
      <c r="G1703" s="428" t="s">
        <v>450</v>
      </c>
      <c r="H1703" s="428">
        <v>33848</v>
      </c>
      <c r="I1703" s="428">
        <v>33848</v>
      </c>
      <c r="J1703" s="428" t="s">
        <v>1291</v>
      </c>
      <c r="K1703" s="428" t="s">
        <v>1281</v>
      </c>
      <c r="L1703" s="431">
        <v>124.91666666666666</v>
      </c>
      <c r="M1703" s="431">
        <v>15</v>
      </c>
      <c r="N1703" s="432">
        <v>1873.7499999999998</v>
      </c>
    </row>
    <row r="1704" spans="1:14" ht="14.45" customHeight="1" x14ac:dyDescent="0.2">
      <c r="A1704" s="426" t="s">
        <v>1792</v>
      </c>
      <c r="B1704" s="427" t="s">
        <v>1793</v>
      </c>
      <c r="C1704" s="428" t="s">
        <v>1794</v>
      </c>
      <c r="D1704" s="429" t="s">
        <v>1795</v>
      </c>
      <c r="E1704" s="430">
        <v>50113006</v>
      </c>
      <c r="F1704" s="429" t="s">
        <v>1279</v>
      </c>
      <c r="G1704" s="428" t="s">
        <v>450</v>
      </c>
      <c r="H1704" s="428">
        <v>990352</v>
      </c>
      <c r="I1704" s="428">
        <v>33935</v>
      </c>
      <c r="J1704" s="428" t="s">
        <v>2136</v>
      </c>
      <c r="K1704" s="428" t="s">
        <v>2135</v>
      </c>
      <c r="L1704" s="431">
        <v>31.350000000000012</v>
      </c>
      <c r="M1704" s="431">
        <v>6</v>
      </c>
      <c r="N1704" s="432">
        <v>188.10000000000008</v>
      </c>
    </row>
    <row r="1705" spans="1:14" ht="14.45" customHeight="1" x14ac:dyDescent="0.2">
      <c r="A1705" s="426" t="s">
        <v>1792</v>
      </c>
      <c r="B1705" s="427" t="s">
        <v>1793</v>
      </c>
      <c r="C1705" s="428" t="s">
        <v>1794</v>
      </c>
      <c r="D1705" s="429" t="s">
        <v>1795</v>
      </c>
      <c r="E1705" s="430">
        <v>50113006</v>
      </c>
      <c r="F1705" s="429" t="s">
        <v>1279</v>
      </c>
      <c r="G1705" s="428" t="s">
        <v>450</v>
      </c>
      <c r="H1705" s="428">
        <v>33847</v>
      </c>
      <c r="I1705" s="428">
        <v>33847</v>
      </c>
      <c r="J1705" s="428" t="s">
        <v>1292</v>
      </c>
      <c r="K1705" s="428" t="s">
        <v>1281</v>
      </c>
      <c r="L1705" s="431">
        <v>125.36</v>
      </c>
      <c r="M1705" s="431">
        <v>9</v>
      </c>
      <c r="N1705" s="432">
        <v>1128.24</v>
      </c>
    </row>
    <row r="1706" spans="1:14" ht="14.45" customHeight="1" x14ac:dyDescent="0.2">
      <c r="A1706" s="426" t="s">
        <v>1792</v>
      </c>
      <c r="B1706" s="427" t="s">
        <v>1793</v>
      </c>
      <c r="C1706" s="428" t="s">
        <v>1794</v>
      </c>
      <c r="D1706" s="429" t="s">
        <v>1795</v>
      </c>
      <c r="E1706" s="430">
        <v>50113006</v>
      </c>
      <c r="F1706" s="429" t="s">
        <v>1279</v>
      </c>
      <c r="G1706" s="428" t="s">
        <v>450</v>
      </c>
      <c r="H1706" s="428">
        <v>33527</v>
      </c>
      <c r="I1706" s="428">
        <v>33527</v>
      </c>
      <c r="J1706" s="428" t="s">
        <v>2137</v>
      </c>
      <c r="K1706" s="428" t="s">
        <v>2117</v>
      </c>
      <c r="L1706" s="431">
        <v>55.569999999999993</v>
      </c>
      <c r="M1706" s="431">
        <v>68</v>
      </c>
      <c r="N1706" s="432">
        <v>3778.7599999999993</v>
      </c>
    </row>
    <row r="1707" spans="1:14" ht="14.45" customHeight="1" x14ac:dyDescent="0.2">
      <c r="A1707" s="426" t="s">
        <v>1792</v>
      </c>
      <c r="B1707" s="427" t="s">
        <v>1793</v>
      </c>
      <c r="C1707" s="428" t="s">
        <v>1794</v>
      </c>
      <c r="D1707" s="429" t="s">
        <v>1795</v>
      </c>
      <c r="E1707" s="430">
        <v>50113006</v>
      </c>
      <c r="F1707" s="429" t="s">
        <v>1279</v>
      </c>
      <c r="G1707" s="428" t="s">
        <v>404</v>
      </c>
      <c r="H1707" s="428">
        <v>988740</v>
      </c>
      <c r="I1707" s="428">
        <v>0</v>
      </c>
      <c r="J1707" s="428" t="s">
        <v>2138</v>
      </c>
      <c r="K1707" s="428" t="s">
        <v>235</v>
      </c>
      <c r="L1707" s="431">
        <v>177.63000000000002</v>
      </c>
      <c r="M1707" s="431">
        <v>193</v>
      </c>
      <c r="N1707" s="432">
        <v>34282.590000000004</v>
      </c>
    </row>
    <row r="1708" spans="1:14" ht="14.45" customHeight="1" x14ac:dyDescent="0.2">
      <c r="A1708" s="426" t="s">
        <v>1792</v>
      </c>
      <c r="B1708" s="427" t="s">
        <v>1793</v>
      </c>
      <c r="C1708" s="428" t="s">
        <v>1794</v>
      </c>
      <c r="D1708" s="429" t="s">
        <v>1795</v>
      </c>
      <c r="E1708" s="430">
        <v>50113006</v>
      </c>
      <c r="F1708" s="429" t="s">
        <v>1279</v>
      </c>
      <c r="G1708" s="428" t="s">
        <v>404</v>
      </c>
      <c r="H1708" s="428">
        <v>995292</v>
      </c>
      <c r="I1708" s="428">
        <v>0</v>
      </c>
      <c r="J1708" s="428" t="s">
        <v>1683</v>
      </c>
      <c r="K1708" s="428" t="s">
        <v>235</v>
      </c>
      <c r="L1708" s="431">
        <v>156.81905172413792</v>
      </c>
      <c r="M1708" s="431">
        <v>232</v>
      </c>
      <c r="N1708" s="432">
        <v>36382.019999999997</v>
      </c>
    </row>
    <row r="1709" spans="1:14" ht="14.45" customHeight="1" x14ac:dyDescent="0.2">
      <c r="A1709" s="426" t="s">
        <v>1792</v>
      </c>
      <c r="B1709" s="427" t="s">
        <v>1793</v>
      </c>
      <c r="C1709" s="428" t="s">
        <v>1794</v>
      </c>
      <c r="D1709" s="429" t="s">
        <v>1795</v>
      </c>
      <c r="E1709" s="430">
        <v>50113006</v>
      </c>
      <c r="F1709" s="429" t="s">
        <v>1279</v>
      </c>
      <c r="G1709" s="428" t="s">
        <v>404</v>
      </c>
      <c r="H1709" s="428">
        <v>994516</v>
      </c>
      <c r="I1709" s="428">
        <v>0</v>
      </c>
      <c r="J1709" s="428" t="s">
        <v>2139</v>
      </c>
      <c r="K1709" s="428" t="s">
        <v>235</v>
      </c>
      <c r="L1709" s="431">
        <v>196.62999999999997</v>
      </c>
      <c r="M1709" s="431">
        <v>359</v>
      </c>
      <c r="N1709" s="432">
        <v>70590.169999999984</v>
      </c>
    </row>
    <row r="1710" spans="1:14" ht="14.45" customHeight="1" x14ac:dyDescent="0.2">
      <c r="A1710" s="426" t="s">
        <v>1792</v>
      </c>
      <c r="B1710" s="427" t="s">
        <v>1793</v>
      </c>
      <c r="C1710" s="428" t="s">
        <v>1794</v>
      </c>
      <c r="D1710" s="429" t="s">
        <v>1795</v>
      </c>
      <c r="E1710" s="430">
        <v>50113006</v>
      </c>
      <c r="F1710" s="429" t="s">
        <v>1279</v>
      </c>
      <c r="G1710" s="428" t="s">
        <v>404</v>
      </c>
      <c r="H1710" s="428">
        <v>217251</v>
      </c>
      <c r="I1710" s="428">
        <v>217251</v>
      </c>
      <c r="J1710" s="428" t="s">
        <v>2140</v>
      </c>
      <c r="K1710" s="428" t="s">
        <v>2141</v>
      </c>
      <c r="L1710" s="431">
        <v>2574.1149999999998</v>
      </c>
      <c r="M1710" s="431">
        <v>4</v>
      </c>
      <c r="N1710" s="432">
        <v>10296.459999999999</v>
      </c>
    </row>
    <row r="1711" spans="1:14" ht="14.45" customHeight="1" x14ac:dyDescent="0.2">
      <c r="A1711" s="426" t="s">
        <v>1792</v>
      </c>
      <c r="B1711" s="427" t="s">
        <v>1793</v>
      </c>
      <c r="C1711" s="428" t="s">
        <v>1794</v>
      </c>
      <c r="D1711" s="429" t="s">
        <v>1795</v>
      </c>
      <c r="E1711" s="430">
        <v>50113006</v>
      </c>
      <c r="F1711" s="429" t="s">
        <v>1279</v>
      </c>
      <c r="G1711" s="428" t="s">
        <v>404</v>
      </c>
      <c r="H1711" s="428">
        <v>993484</v>
      </c>
      <c r="I1711" s="428">
        <v>0</v>
      </c>
      <c r="J1711" s="428" t="s">
        <v>2142</v>
      </c>
      <c r="K1711" s="428" t="s">
        <v>235</v>
      </c>
      <c r="L1711" s="431">
        <v>1991.0999999999995</v>
      </c>
      <c r="M1711" s="431">
        <v>16</v>
      </c>
      <c r="N1711" s="432">
        <v>31857.599999999991</v>
      </c>
    </row>
    <row r="1712" spans="1:14" ht="14.45" customHeight="1" x14ac:dyDescent="0.2">
      <c r="A1712" s="426" t="s">
        <v>1792</v>
      </c>
      <c r="B1712" s="427" t="s">
        <v>1793</v>
      </c>
      <c r="C1712" s="428" t="s">
        <v>1794</v>
      </c>
      <c r="D1712" s="429" t="s">
        <v>1795</v>
      </c>
      <c r="E1712" s="430">
        <v>50113006</v>
      </c>
      <c r="F1712" s="429" t="s">
        <v>1279</v>
      </c>
      <c r="G1712" s="428" t="s">
        <v>404</v>
      </c>
      <c r="H1712" s="428">
        <v>33982</v>
      </c>
      <c r="I1712" s="428">
        <v>33982</v>
      </c>
      <c r="J1712" s="428" t="s">
        <v>2143</v>
      </c>
      <c r="K1712" s="428" t="s">
        <v>1869</v>
      </c>
      <c r="L1712" s="431">
        <v>188.465</v>
      </c>
      <c r="M1712" s="431">
        <v>4</v>
      </c>
      <c r="N1712" s="432">
        <v>753.86</v>
      </c>
    </row>
    <row r="1713" spans="1:14" ht="14.45" customHeight="1" x14ac:dyDescent="0.2">
      <c r="A1713" s="426" t="s">
        <v>1792</v>
      </c>
      <c r="B1713" s="427" t="s">
        <v>1793</v>
      </c>
      <c r="C1713" s="428" t="s">
        <v>1794</v>
      </c>
      <c r="D1713" s="429" t="s">
        <v>1795</v>
      </c>
      <c r="E1713" s="430">
        <v>50113006</v>
      </c>
      <c r="F1713" s="429" t="s">
        <v>1279</v>
      </c>
      <c r="G1713" s="428" t="s">
        <v>404</v>
      </c>
      <c r="H1713" s="428">
        <v>33990</v>
      </c>
      <c r="I1713" s="428">
        <v>33990</v>
      </c>
      <c r="J1713" s="428" t="s">
        <v>2144</v>
      </c>
      <c r="K1713" s="428" t="s">
        <v>1869</v>
      </c>
      <c r="L1713" s="431">
        <v>188.45</v>
      </c>
      <c r="M1713" s="431">
        <v>2</v>
      </c>
      <c r="N1713" s="432">
        <v>376.9</v>
      </c>
    </row>
    <row r="1714" spans="1:14" ht="14.45" customHeight="1" x14ac:dyDescent="0.2">
      <c r="A1714" s="426" t="s">
        <v>1792</v>
      </c>
      <c r="B1714" s="427" t="s">
        <v>1793</v>
      </c>
      <c r="C1714" s="428" t="s">
        <v>1794</v>
      </c>
      <c r="D1714" s="429" t="s">
        <v>1795</v>
      </c>
      <c r="E1714" s="430">
        <v>50113006</v>
      </c>
      <c r="F1714" s="429" t="s">
        <v>1279</v>
      </c>
      <c r="G1714" s="428" t="s">
        <v>404</v>
      </c>
      <c r="H1714" s="428">
        <v>33986</v>
      </c>
      <c r="I1714" s="428">
        <v>33986</v>
      </c>
      <c r="J1714" s="428" t="s">
        <v>2145</v>
      </c>
      <c r="K1714" s="428" t="s">
        <v>1869</v>
      </c>
      <c r="L1714" s="431">
        <v>188.45</v>
      </c>
      <c r="M1714" s="431">
        <v>4</v>
      </c>
      <c r="N1714" s="432">
        <v>753.8</v>
      </c>
    </row>
    <row r="1715" spans="1:14" ht="14.45" customHeight="1" x14ac:dyDescent="0.2">
      <c r="A1715" s="426" t="s">
        <v>1792</v>
      </c>
      <c r="B1715" s="427" t="s">
        <v>1793</v>
      </c>
      <c r="C1715" s="428" t="s">
        <v>1794</v>
      </c>
      <c r="D1715" s="429" t="s">
        <v>1795</v>
      </c>
      <c r="E1715" s="430">
        <v>50113006</v>
      </c>
      <c r="F1715" s="429" t="s">
        <v>1279</v>
      </c>
      <c r="G1715" s="428" t="s">
        <v>404</v>
      </c>
      <c r="H1715" s="428">
        <v>33994</v>
      </c>
      <c r="I1715" s="428">
        <v>33994</v>
      </c>
      <c r="J1715" s="428" t="s">
        <v>2146</v>
      </c>
      <c r="K1715" s="428" t="s">
        <v>1869</v>
      </c>
      <c r="L1715" s="431">
        <v>188.45</v>
      </c>
      <c r="M1715" s="431">
        <v>2</v>
      </c>
      <c r="N1715" s="432">
        <v>376.9</v>
      </c>
    </row>
    <row r="1716" spans="1:14" ht="14.45" customHeight="1" x14ac:dyDescent="0.2">
      <c r="A1716" s="426" t="s">
        <v>1792</v>
      </c>
      <c r="B1716" s="427" t="s">
        <v>1793</v>
      </c>
      <c r="C1716" s="428" t="s">
        <v>1794</v>
      </c>
      <c r="D1716" s="429" t="s">
        <v>1795</v>
      </c>
      <c r="E1716" s="430">
        <v>50113006</v>
      </c>
      <c r="F1716" s="429" t="s">
        <v>1279</v>
      </c>
      <c r="G1716" s="428" t="s">
        <v>404</v>
      </c>
      <c r="H1716" s="428">
        <v>33978</v>
      </c>
      <c r="I1716" s="428">
        <v>33978</v>
      </c>
      <c r="J1716" s="428" t="s">
        <v>2147</v>
      </c>
      <c r="K1716" s="428" t="s">
        <v>1869</v>
      </c>
      <c r="L1716" s="431">
        <v>188.45000000000002</v>
      </c>
      <c r="M1716" s="431">
        <v>3</v>
      </c>
      <c r="N1716" s="432">
        <v>565.35</v>
      </c>
    </row>
    <row r="1717" spans="1:14" ht="14.45" customHeight="1" x14ac:dyDescent="0.2">
      <c r="A1717" s="426" t="s">
        <v>1792</v>
      </c>
      <c r="B1717" s="427" t="s">
        <v>1793</v>
      </c>
      <c r="C1717" s="428" t="s">
        <v>1794</v>
      </c>
      <c r="D1717" s="429" t="s">
        <v>1795</v>
      </c>
      <c r="E1717" s="430">
        <v>50113006</v>
      </c>
      <c r="F1717" s="429" t="s">
        <v>1279</v>
      </c>
      <c r="G1717" s="428" t="s">
        <v>450</v>
      </c>
      <c r="H1717" s="428">
        <v>133220</v>
      </c>
      <c r="I1717" s="428">
        <v>33220</v>
      </c>
      <c r="J1717" s="428" t="s">
        <v>1294</v>
      </c>
      <c r="K1717" s="428" t="s">
        <v>1295</v>
      </c>
      <c r="L1717" s="431">
        <v>194.86</v>
      </c>
      <c r="M1717" s="431">
        <v>2</v>
      </c>
      <c r="N1717" s="432">
        <v>389.72</v>
      </c>
    </row>
    <row r="1718" spans="1:14" ht="14.45" customHeight="1" x14ac:dyDescent="0.2">
      <c r="A1718" s="426" t="s">
        <v>1792</v>
      </c>
      <c r="B1718" s="427" t="s">
        <v>1793</v>
      </c>
      <c r="C1718" s="428" t="s">
        <v>1794</v>
      </c>
      <c r="D1718" s="429" t="s">
        <v>1795</v>
      </c>
      <c r="E1718" s="430">
        <v>50113006</v>
      </c>
      <c r="F1718" s="429" t="s">
        <v>1279</v>
      </c>
      <c r="G1718" s="428" t="s">
        <v>404</v>
      </c>
      <c r="H1718" s="428">
        <v>33525</v>
      </c>
      <c r="I1718" s="428">
        <v>33525</v>
      </c>
      <c r="J1718" s="428" t="s">
        <v>2148</v>
      </c>
      <c r="K1718" s="428" t="s">
        <v>2117</v>
      </c>
      <c r="L1718" s="431">
        <v>94.516666666666666</v>
      </c>
      <c r="M1718" s="431">
        <v>30</v>
      </c>
      <c r="N1718" s="432">
        <v>2835.5</v>
      </c>
    </row>
    <row r="1719" spans="1:14" ht="14.45" customHeight="1" x14ac:dyDescent="0.2">
      <c r="A1719" s="426" t="s">
        <v>1792</v>
      </c>
      <c r="B1719" s="427" t="s">
        <v>1793</v>
      </c>
      <c r="C1719" s="428" t="s">
        <v>1794</v>
      </c>
      <c r="D1719" s="429" t="s">
        <v>1795</v>
      </c>
      <c r="E1719" s="430">
        <v>50113008</v>
      </c>
      <c r="F1719" s="429" t="s">
        <v>1296</v>
      </c>
      <c r="G1719" s="428"/>
      <c r="H1719" s="428"/>
      <c r="I1719" s="428">
        <v>230459</v>
      </c>
      <c r="J1719" s="428" t="s">
        <v>1684</v>
      </c>
      <c r="K1719" s="428" t="s">
        <v>1685</v>
      </c>
      <c r="L1719" s="431">
        <v>2099.02001953125</v>
      </c>
      <c r="M1719" s="431">
        <v>20</v>
      </c>
      <c r="N1719" s="432">
        <v>41980.400390625</v>
      </c>
    </row>
    <row r="1720" spans="1:14" ht="14.45" customHeight="1" x14ac:dyDescent="0.2">
      <c r="A1720" s="426" t="s">
        <v>1792</v>
      </c>
      <c r="B1720" s="427" t="s">
        <v>1793</v>
      </c>
      <c r="C1720" s="428" t="s">
        <v>1794</v>
      </c>
      <c r="D1720" s="429" t="s">
        <v>1795</v>
      </c>
      <c r="E1720" s="430">
        <v>50113008</v>
      </c>
      <c r="F1720" s="429" t="s">
        <v>1296</v>
      </c>
      <c r="G1720" s="428"/>
      <c r="H1720" s="428"/>
      <c r="I1720" s="428">
        <v>230458</v>
      </c>
      <c r="J1720" s="428" t="s">
        <v>1684</v>
      </c>
      <c r="K1720" s="428" t="s">
        <v>1686</v>
      </c>
      <c r="L1720" s="431">
        <v>1049.510009765625</v>
      </c>
      <c r="M1720" s="431">
        <v>26</v>
      </c>
      <c r="N1720" s="432">
        <v>27287.26025390625</v>
      </c>
    </row>
    <row r="1721" spans="1:14" ht="14.45" customHeight="1" x14ac:dyDescent="0.2">
      <c r="A1721" s="426" t="s">
        <v>1792</v>
      </c>
      <c r="B1721" s="427" t="s">
        <v>1793</v>
      </c>
      <c r="C1721" s="428" t="s">
        <v>1794</v>
      </c>
      <c r="D1721" s="429" t="s">
        <v>1795</v>
      </c>
      <c r="E1721" s="430">
        <v>50113008</v>
      </c>
      <c r="F1721" s="429" t="s">
        <v>1296</v>
      </c>
      <c r="G1721" s="428"/>
      <c r="H1721" s="428"/>
      <c r="I1721" s="428">
        <v>29980</v>
      </c>
      <c r="J1721" s="428" t="s">
        <v>1687</v>
      </c>
      <c r="K1721" s="428" t="s">
        <v>1688</v>
      </c>
      <c r="L1721" s="431">
        <v>11517</v>
      </c>
      <c r="M1721" s="431">
        <v>10</v>
      </c>
      <c r="N1721" s="432">
        <v>115170</v>
      </c>
    </row>
    <row r="1722" spans="1:14" ht="14.45" customHeight="1" x14ac:dyDescent="0.2">
      <c r="A1722" s="426" t="s">
        <v>1792</v>
      </c>
      <c r="B1722" s="427" t="s">
        <v>1793</v>
      </c>
      <c r="C1722" s="428" t="s">
        <v>1794</v>
      </c>
      <c r="D1722" s="429" t="s">
        <v>1795</v>
      </c>
      <c r="E1722" s="430">
        <v>50113008</v>
      </c>
      <c r="F1722" s="429" t="s">
        <v>1296</v>
      </c>
      <c r="G1722" s="428"/>
      <c r="H1722" s="428"/>
      <c r="I1722" s="428">
        <v>62465</v>
      </c>
      <c r="J1722" s="428" t="s">
        <v>1297</v>
      </c>
      <c r="K1722" s="428" t="s">
        <v>1689</v>
      </c>
      <c r="L1722" s="431">
        <v>17457.349609375</v>
      </c>
      <c r="M1722" s="431">
        <v>7</v>
      </c>
      <c r="N1722" s="432">
        <v>122201.447265625</v>
      </c>
    </row>
    <row r="1723" spans="1:14" ht="14.45" customHeight="1" x14ac:dyDescent="0.2">
      <c r="A1723" s="426" t="s">
        <v>1792</v>
      </c>
      <c r="B1723" s="427" t="s">
        <v>1793</v>
      </c>
      <c r="C1723" s="428" t="s">
        <v>1794</v>
      </c>
      <c r="D1723" s="429" t="s">
        <v>1795</v>
      </c>
      <c r="E1723" s="430">
        <v>50113008</v>
      </c>
      <c r="F1723" s="429" t="s">
        <v>1296</v>
      </c>
      <c r="G1723" s="428"/>
      <c r="H1723" s="428"/>
      <c r="I1723" s="428">
        <v>62464</v>
      </c>
      <c r="J1723" s="428" t="s">
        <v>1297</v>
      </c>
      <c r="K1723" s="428" t="s">
        <v>1298</v>
      </c>
      <c r="L1723" s="431">
        <v>9158.2696953781506</v>
      </c>
      <c r="M1723" s="431">
        <v>119</v>
      </c>
      <c r="N1723" s="432">
        <v>1089834.09375</v>
      </c>
    </row>
    <row r="1724" spans="1:14" ht="14.45" customHeight="1" x14ac:dyDescent="0.2">
      <c r="A1724" s="426" t="s">
        <v>1792</v>
      </c>
      <c r="B1724" s="427" t="s">
        <v>1793</v>
      </c>
      <c r="C1724" s="428" t="s">
        <v>1794</v>
      </c>
      <c r="D1724" s="429" t="s">
        <v>1795</v>
      </c>
      <c r="E1724" s="430">
        <v>50113008</v>
      </c>
      <c r="F1724" s="429" t="s">
        <v>1296</v>
      </c>
      <c r="G1724" s="428"/>
      <c r="H1724" s="428"/>
      <c r="I1724" s="428">
        <v>230686</v>
      </c>
      <c r="J1724" s="428" t="s">
        <v>1690</v>
      </c>
      <c r="K1724" s="428" t="s">
        <v>1691</v>
      </c>
      <c r="L1724" s="431">
        <v>8607.7035228587956</v>
      </c>
      <c r="M1724" s="431">
        <v>27</v>
      </c>
      <c r="N1724" s="432">
        <v>232407.9951171875</v>
      </c>
    </row>
    <row r="1725" spans="1:14" ht="14.45" customHeight="1" x14ac:dyDescent="0.2">
      <c r="A1725" s="426" t="s">
        <v>1792</v>
      </c>
      <c r="B1725" s="427" t="s">
        <v>1793</v>
      </c>
      <c r="C1725" s="428" t="s">
        <v>1794</v>
      </c>
      <c r="D1725" s="429" t="s">
        <v>1795</v>
      </c>
      <c r="E1725" s="430">
        <v>50113008</v>
      </c>
      <c r="F1725" s="429" t="s">
        <v>1296</v>
      </c>
      <c r="G1725" s="428"/>
      <c r="H1725" s="428"/>
      <c r="I1725" s="428">
        <v>230687</v>
      </c>
      <c r="J1725" s="428" t="s">
        <v>1690</v>
      </c>
      <c r="K1725" s="428" t="s">
        <v>1692</v>
      </c>
      <c r="L1725" s="431">
        <v>4305.39990234375</v>
      </c>
      <c r="M1725" s="431">
        <v>37</v>
      </c>
      <c r="N1725" s="432">
        <v>159299.79638671875</v>
      </c>
    </row>
    <row r="1726" spans="1:14" ht="14.45" customHeight="1" x14ac:dyDescent="0.2">
      <c r="A1726" s="426" t="s">
        <v>1792</v>
      </c>
      <c r="B1726" s="427" t="s">
        <v>1793</v>
      </c>
      <c r="C1726" s="428" t="s">
        <v>1794</v>
      </c>
      <c r="D1726" s="429" t="s">
        <v>1795</v>
      </c>
      <c r="E1726" s="430">
        <v>50113008</v>
      </c>
      <c r="F1726" s="429" t="s">
        <v>1296</v>
      </c>
      <c r="G1726" s="428"/>
      <c r="H1726" s="428"/>
      <c r="I1726" s="428">
        <v>214076</v>
      </c>
      <c r="J1726" s="428" t="s">
        <v>2149</v>
      </c>
      <c r="K1726" s="428" t="s">
        <v>2150</v>
      </c>
      <c r="L1726" s="431">
        <v>1971.4200439453125</v>
      </c>
      <c r="M1726" s="431">
        <v>6</v>
      </c>
      <c r="N1726" s="432">
        <v>11828.520263671875</v>
      </c>
    </row>
    <row r="1727" spans="1:14" ht="14.45" customHeight="1" x14ac:dyDescent="0.2">
      <c r="A1727" s="426" t="s">
        <v>1792</v>
      </c>
      <c r="B1727" s="427" t="s">
        <v>1793</v>
      </c>
      <c r="C1727" s="428" t="s">
        <v>1794</v>
      </c>
      <c r="D1727" s="429" t="s">
        <v>1795</v>
      </c>
      <c r="E1727" s="430">
        <v>50113011</v>
      </c>
      <c r="F1727" s="429" t="s">
        <v>501</v>
      </c>
      <c r="G1727" s="428"/>
      <c r="H1727" s="428"/>
      <c r="I1727" s="428">
        <v>158152</v>
      </c>
      <c r="J1727" s="428" t="s">
        <v>502</v>
      </c>
      <c r="K1727" s="428" t="s">
        <v>1693</v>
      </c>
      <c r="L1727" s="431">
        <v>912.99003255208333</v>
      </c>
      <c r="M1727" s="431">
        <v>525</v>
      </c>
      <c r="N1727" s="432">
        <v>479319.76708984375</v>
      </c>
    </row>
    <row r="1728" spans="1:14" ht="14.45" customHeight="1" x14ac:dyDescent="0.2">
      <c r="A1728" s="426" t="s">
        <v>1792</v>
      </c>
      <c r="B1728" s="427" t="s">
        <v>1793</v>
      </c>
      <c r="C1728" s="428" t="s">
        <v>1794</v>
      </c>
      <c r="D1728" s="429" t="s">
        <v>1795</v>
      </c>
      <c r="E1728" s="430">
        <v>50113011</v>
      </c>
      <c r="F1728" s="429" t="s">
        <v>501</v>
      </c>
      <c r="G1728" s="428"/>
      <c r="H1728" s="428"/>
      <c r="I1728" s="428">
        <v>87240</v>
      </c>
      <c r="J1728" s="428" t="s">
        <v>2151</v>
      </c>
      <c r="K1728" s="428" t="s">
        <v>2152</v>
      </c>
      <c r="L1728" s="431">
        <v>7590</v>
      </c>
      <c r="M1728" s="431">
        <v>3</v>
      </c>
      <c r="N1728" s="432">
        <v>22770</v>
      </c>
    </row>
    <row r="1729" spans="1:14" ht="14.45" customHeight="1" x14ac:dyDescent="0.2">
      <c r="A1729" s="426" t="s">
        <v>1792</v>
      </c>
      <c r="B1729" s="427" t="s">
        <v>1793</v>
      </c>
      <c r="C1729" s="428" t="s">
        <v>1794</v>
      </c>
      <c r="D1729" s="429" t="s">
        <v>1795</v>
      </c>
      <c r="E1729" s="430">
        <v>50113011</v>
      </c>
      <c r="F1729" s="429" t="s">
        <v>501</v>
      </c>
      <c r="G1729" s="428"/>
      <c r="H1729" s="428"/>
      <c r="I1729" s="428">
        <v>87239</v>
      </c>
      <c r="J1729" s="428" t="s">
        <v>2151</v>
      </c>
      <c r="K1729" s="428" t="s">
        <v>2153</v>
      </c>
      <c r="L1729" s="431">
        <v>3795</v>
      </c>
      <c r="M1729" s="431">
        <v>3</v>
      </c>
      <c r="N1729" s="432">
        <v>11385</v>
      </c>
    </row>
    <row r="1730" spans="1:14" ht="14.45" customHeight="1" x14ac:dyDescent="0.2">
      <c r="A1730" s="426" t="s">
        <v>1792</v>
      </c>
      <c r="B1730" s="427" t="s">
        <v>1793</v>
      </c>
      <c r="C1730" s="428" t="s">
        <v>1794</v>
      </c>
      <c r="D1730" s="429" t="s">
        <v>1795</v>
      </c>
      <c r="E1730" s="430">
        <v>50113012</v>
      </c>
      <c r="F1730" s="429" t="s">
        <v>1694</v>
      </c>
      <c r="G1730" s="428" t="s">
        <v>404</v>
      </c>
      <c r="H1730" s="428">
        <v>193650</v>
      </c>
      <c r="I1730" s="428">
        <v>93650</v>
      </c>
      <c r="J1730" s="428" t="s">
        <v>1695</v>
      </c>
      <c r="K1730" s="428" t="s">
        <v>1696</v>
      </c>
      <c r="L1730" s="431">
        <v>9836.3959999999988</v>
      </c>
      <c r="M1730" s="431">
        <v>5</v>
      </c>
      <c r="N1730" s="432">
        <v>49181.979999999996</v>
      </c>
    </row>
    <row r="1731" spans="1:14" ht="14.45" customHeight="1" x14ac:dyDescent="0.2">
      <c r="A1731" s="426" t="s">
        <v>1792</v>
      </c>
      <c r="B1731" s="427" t="s">
        <v>1793</v>
      </c>
      <c r="C1731" s="428" t="s">
        <v>1794</v>
      </c>
      <c r="D1731" s="429" t="s">
        <v>1795</v>
      </c>
      <c r="E1731" s="430">
        <v>50113013</v>
      </c>
      <c r="F1731" s="429" t="s">
        <v>445</v>
      </c>
      <c r="G1731" s="428" t="s">
        <v>235</v>
      </c>
      <c r="H1731" s="428">
        <v>243369</v>
      </c>
      <c r="I1731" s="428">
        <v>243369</v>
      </c>
      <c r="J1731" s="428" t="s">
        <v>448</v>
      </c>
      <c r="K1731" s="428" t="s">
        <v>449</v>
      </c>
      <c r="L1731" s="431">
        <v>544.39</v>
      </c>
      <c r="M1731" s="431">
        <v>21.8</v>
      </c>
      <c r="N1731" s="432">
        <v>11867.702000000001</v>
      </c>
    </row>
    <row r="1732" spans="1:14" ht="14.45" customHeight="1" x14ac:dyDescent="0.2">
      <c r="A1732" s="426" t="s">
        <v>1792</v>
      </c>
      <c r="B1732" s="427" t="s">
        <v>1793</v>
      </c>
      <c r="C1732" s="428" t="s">
        <v>1794</v>
      </c>
      <c r="D1732" s="429" t="s">
        <v>1795</v>
      </c>
      <c r="E1732" s="430">
        <v>50113013</v>
      </c>
      <c r="F1732" s="429" t="s">
        <v>445</v>
      </c>
      <c r="G1732" s="428" t="s">
        <v>404</v>
      </c>
      <c r="H1732" s="428">
        <v>172972</v>
      </c>
      <c r="I1732" s="428">
        <v>72972</v>
      </c>
      <c r="J1732" s="428" t="s">
        <v>1303</v>
      </c>
      <c r="K1732" s="428" t="s">
        <v>1304</v>
      </c>
      <c r="L1732" s="431">
        <v>204.55702715113895</v>
      </c>
      <c r="M1732" s="431">
        <v>275.99999999999983</v>
      </c>
      <c r="N1732" s="432">
        <v>56457.739493714318</v>
      </c>
    </row>
    <row r="1733" spans="1:14" ht="14.45" customHeight="1" x14ac:dyDescent="0.2">
      <c r="A1733" s="426" t="s">
        <v>1792</v>
      </c>
      <c r="B1733" s="427" t="s">
        <v>1793</v>
      </c>
      <c r="C1733" s="428" t="s">
        <v>1794</v>
      </c>
      <c r="D1733" s="429" t="s">
        <v>1795</v>
      </c>
      <c r="E1733" s="430">
        <v>50113013</v>
      </c>
      <c r="F1733" s="429" t="s">
        <v>445</v>
      </c>
      <c r="G1733" s="428" t="s">
        <v>450</v>
      </c>
      <c r="H1733" s="428">
        <v>136083</v>
      </c>
      <c r="I1733" s="428">
        <v>136083</v>
      </c>
      <c r="J1733" s="428" t="s">
        <v>451</v>
      </c>
      <c r="K1733" s="428" t="s">
        <v>452</v>
      </c>
      <c r="L1733" s="431">
        <v>435.00580360427671</v>
      </c>
      <c r="M1733" s="431">
        <v>62.900000000000006</v>
      </c>
      <c r="N1733" s="432">
        <v>27361.865046709008</v>
      </c>
    </row>
    <row r="1734" spans="1:14" ht="14.45" customHeight="1" x14ac:dyDescent="0.2">
      <c r="A1734" s="426" t="s">
        <v>1792</v>
      </c>
      <c r="B1734" s="427" t="s">
        <v>1793</v>
      </c>
      <c r="C1734" s="428" t="s">
        <v>1794</v>
      </c>
      <c r="D1734" s="429" t="s">
        <v>1795</v>
      </c>
      <c r="E1734" s="430">
        <v>50113013</v>
      </c>
      <c r="F1734" s="429" t="s">
        <v>445</v>
      </c>
      <c r="G1734" s="428" t="s">
        <v>404</v>
      </c>
      <c r="H1734" s="428">
        <v>498791</v>
      </c>
      <c r="I1734" s="428">
        <v>9999999</v>
      </c>
      <c r="J1734" s="428" t="s">
        <v>1311</v>
      </c>
      <c r="K1734" s="428" t="s">
        <v>1312</v>
      </c>
      <c r="L1734" s="431">
        <v>1316.8700000000003</v>
      </c>
      <c r="M1734" s="431">
        <v>6.6399999999999988</v>
      </c>
      <c r="N1734" s="432">
        <v>8744.0168000000012</v>
      </c>
    </row>
    <row r="1735" spans="1:14" ht="14.45" customHeight="1" x14ac:dyDescent="0.2">
      <c r="A1735" s="426" t="s">
        <v>1792</v>
      </c>
      <c r="B1735" s="427" t="s">
        <v>1793</v>
      </c>
      <c r="C1735" s="428" t="s">
        <v>1794</v>
      </c>
      <c r="D1735" s="429" t="s">
        <v>1795</v>
      </c>
      <c r="E1735" s="430">
        <v>50113013</v>
      </c>
      <c r="F1735" s="429" t="s">
        <v>445</v>
      </c>
      <c r="G1735" s="428" t="s">
        <v>450</v>
      </c>
      <c r="H1735" s="428">
        <v>164831</v>
      </c>
      <c r="I1735" s="428">
        <v>64831</v>
      </c>
      <c r="J1735" s="428" t="s">
        <v>1313</v>
      </c>
      <c r="K1735" s="428" t="s">
        <v>1314</v>
      </c>
      <c r="L1735" s="431">
        <v>196.01999069768391</v>
      </c>
      <c r="M1735" s="431">
        <v>12.9</v>
      </c>
      <c r="N1735" s="432">
        <v>2528.6578800001225</v>
      </c>
    </row>
    <row r="1736" spans="1:14" ht="14.45" customHeight="1" x14ac:dyDescent="0.2">
      <c r="A1736" s="426" t="s">
        <v>1792</v>
      </c>
      <c r="B1736" s="427" t="s">
        <v>1793</v>
      </c>
      <c r="C1736" s="428" t="s">
        <v>1794</v>
      </c>
      <c r="D1736" s="429" t="s">
        <v>1795</v>
      </c>
      <c r="E1736" s="430">
        <v>50113013</v>
      </c>
      <c r="F1736" s="429" t="s">
        <v>445</v>
      </c>
      <c r="G1736" s="428" t="s">
        <v>404</v>
      </c>
      <c r="H1736" s="428">
        <v>183926</v>
      </c>
      <c r="I1736" s="428">
        <v>183926</v>
      </c>
      <c r="J1736" s="428" t="s">
        <v>1315</v>
      </c>
      <c r="K1736" s="428" t="s">
        <v>1316</v>
      </c>
      <c r="L1736" s="431">
        <v>128.81000000000006</v>
      </c>
      <c r="M1736" s="431">
        <v>36.299999999999997</v>
      </c>
      <c r="N1736" s="432">
        <v>4675.8030000000017</v>
      </c>
    </row>
    <row r="1737" spans="1:14" ht="14.45" customHeight="1" x14ac:dyDescent="0.2">
      <c r="A1737" s="426" t="s">
        <v>1792</v>
      </c>
      <c r="B1737" s="427" t="s">
        <v>1793</v>
      </c>
      <c r="C1737" s="428" t="s">
        <v>1794</v>
      </c>
      <c r="D1737" s="429" t="s">
        <v>1795</v>
      </c>
      <c r="E1737" s="430">
        <v>50113013</v>
      </c>
      <c r="F1737" s="429" t="s">
        <v>445</v>
      </c>
      <c r="G1737" s="428" t="s">
        <v>404</v>
      </c>
      <c r="H1737" s="428">
        <v>499230</v>
      </c>
      <c r="I1737" s="428">
        <v>999999</v>
      </c>
      <c r="J1737" s="428" t="s">
        <v>1317</v>
      </c>
      <c r="K1737" s="428" t="s">
        <v>1318</v>
      </c>
      <c r="L1737" s="431">
        <v>2013</v>
      </c>
      <c r="M1737" s="431">
        <v>0.5</v>
      </c>
      <c r="N1737" s="432">
        <v>1006.5</v>
      </c>
    </row>
    <row r="1738" spans="1:14" ht="14.45" customHeight="1" x14ac:dyDescent="0.2">
      <c r="A1738" s="426" t="s">
        <v>1792</v>
      </c>
      <c r="B1738" s="427" t="s">
        <v>1793</v>
      </c>
      <c r="C1738" s="428" t="s">
        <v>1794</v>
      </c>
      <c r="D1738" s="429" t="s">
        <v>1795</v>
      </c>
      <c r="E1738" s="430">
        <v>50113013</v>
      </c>
      <c r="F1738" s="429" t="s">
        <v>445</v>
      </c>
      <c r="G1738" s="428" t="s">
        <v>404</v>
      </c>
      <c r="H1738" s="428">
        <v>117170</v>
      </c>
      <c r="I1738" s="428">
        <v>17170</v>
      </c>
      <c r="J1738" s="428" t="s">
        <v>2154</v>
      </c>
      <c r="K1738" s="428" t="s">
        <v>2155</v>
      </c>
      <c r="L1738" s="431">
        <v>72.84</v>
      </c>
      <c r="M1738" s="431">
        <v>2</v>
      </c>
      <c r="N1738" s="432">
        <v>145.68</v>
      </c>
    </row>
    <row r="1739" spans="1:14" ht="14.45" customHeight="1" x14ac:dyDescent="0.2">
      <c r="A1739" s="426" t="s">
        <v>1792</v>
      </c>
      <c r="B1739" s="427" t="s">
        <v>1793</v>
      </c>
      <c r="C1739" s="428" t="s">
        <v>1794</v>
      </c>
      <c r="D1739" s="429" t="s">
        <v>1795</v>
      </c>
      <c r="E1739" s="430">
        <v>50113013</v>
      </c>
      <c r="F1739" s="429" t="s">
        <v>445</v>
      </c>
      <c r="G1739" s="428" t="s">
        <v>404</v>
      </c>
      <c r="H1739" s="428">
        <v>117171</v>
      </c>
      <c r="I1739" s="428">
        <v>17171</v>
      </c>
      <c r="J1739" s="428" t="s">
        <v>1319</v>
      </c>
      <c r="K1739" s="428" t="s">
        <v>1320</v>
      </c>
      <c r="L1739" s="431">
        <v>72.840000000000018</v>
      </c>
      <c r="M1739" s="431">
        <v>1</v>
      </c>
      <c r="N1739" s="432">
        <v>72.840000000000018</v>
      </c>
    </row>
    <row r="1740" spans="1:14" ht="14.45" customHeight="1" x14ac:dyDescent="0.2">
      <c r="A1740" s="426" t="s">
        <v>1792</v>
      </c>
      <c r="B1740" s="427" t="s">
        <v>1793</v>
      </c>
      <c r="C1740" s="428" t="s">
        <v>1794</v>
      </c>
      <c r="D1740" s="429" t="s">
        <v>1795</v>
      </c>
      <c r="E1740" s="430">
        <v>50113013</v>
      </c>
      <c r="F1740" s="429" t="s">
        <v>445</v>
      </c>
      <c r="G1740" s="428" t="s">
        <v>404</v>
      </c>
      <c r="H1740" s="428">
        <v>103378</v>
      </c>
      <c r="I1740" s="428">
        <v>3378</v>
      </c>
      <c r="J1740" s="428" t="s">
        <v>2156</v>
      </c>
      <c r="K1740" s="428" t="s">
        <v>2157</v>
      </c>
      <c r="L1740" s="431">
        <v>37.319999999999993</v>
      </c>
      <c r="M1740" s="431">
        <v>4</v>
      </c>
      <c r="N1740" s="432">
        <v>149.27999999999997</v>
      </c>
    </row>
    <row r="1741" spans="1:14" ht="14.45" customHeight="1" x14ac:dyDescent="0.2">
      <c r="A1741" s="426" t="s">
        <v>1792</v>
      </c>
      <c r="B1741" s="427" t="s">
        <v>1793</v>
      </c>
      <c r="C1741" s="428" t="s">
        <v>1794</v>
      </c>
      <c r="D1741" s="429" t="s">
        <v>1795</v>
      </c>
      <c r="E1741" s="430">
        <v>50113013</v>
      </c>
      <c r="F1741" s="429" t="s">
        <v>445</v>
      </c>
      <c r="G1741" s="428" t="s">
        <v>404</v>
      </c>
      <c r="H1741" s="428">
        <v>111706</v>
      </c>
      <c r="I1741" s="428">
        <v>11706</v>
      </c>
      <c r="J1741" s="428" t="s">
        <v>1323</v>
      </c>
      <c r="K1741" s="428" t="s">
        <v>1324</v>
      </c>
      <c r="L1741" s="431">
        <v>451.82222797927466</v>
      </c>
      <c r="M1741" s="431">
        <v>115.8</v>
      </c>
      <c r="N1741" s="432">
        <v>52321.014000000003</v>
      </c>
    </row>
    <row r="1742" spans="1:14" ht="14.45" customHeight="1" x14ac:dyDescent="0.2">
      <c r="A1742" s="426" t="s">
        <v>1792</v>
      </c>
      <c r="B1742" s="427" t="s">
        <v>1793</v>
      </c>
      <c r="C1742" s="428" t="s">
        <v>1794</v>
      </c>
      <c r="D1742" s="429" t="s">
        <v>1795</v>
      </c>
      <c r="E1742" s="430">
        <v>50113013</v>
      </c>
      <c r="F1742" s="429" t="s">
        <v>445</v>
      </c>
      <c r="G1742" s="428" t="s">
        <v>404</v>
      </c>
      <c r="H1742" s="428">
        <v>131654</v>
      </c>
      <c r="I1742" s="428">
        <v>131654</v>
      </c>
      <c r="J1742" s="428" t="s">
        <v>1699</v>
      </c>
      <c r="K1742" s="428" t="s">
        <v>1700</v>
      </c>
      <c r="L1742" s="431">
        <v>719.29</v>
      </c>
      <c r="M1742" s="431">
        <v>9</v>
      </c>
      <c r="N1742" s="432">
        <v>6473.61</v>
      </c>
    </row>
    <row r="1743" spans="1:14" ht="14.45" customHeight="1" x14ac:dyDescent="0.2">
      <c r="A1743" s="426" t="s">
        <v>1792</v>
      </c>
      <c r="B1743" s="427" t="s">
        <v>1793</v>
      </c>
      <c r="C1743" s="428" t="s">
        <v>1794</v>
      </c>
      <c r="D1743" s="429" t="s">
        <v>1795</v>
      </c>
      <c r="E1743" s="430">
        <v>50113013</v>
      </c>
      <c r="F1743" s="429" t="s">
        <v>445</v>
      </c>
      <c r="G1743" s="428" t="s">
        <v>404</v>
      </c>
      <c r="H1743" s="428">
        <v>131656</v>
      </c>
      <c r="I1743" s="428">
        <v>131656</v>
      </c>
      <c r="J1743" s="428" t="s">
        <v>1325</v>
      </c>
      <c r="K1743" s="428" t="s">
        <v>1326</v>
      </c>
      <c r="L1743" s="431">
        <v>959.32185185185176</v>
      </c>
      <c r="M1743" s="431">
        <v>13.5</v>
      </c>
      <c r="N1743" s="432">
        <v>12950.844999999999</v>
      </c>
    </row>
    <row r="1744" spans="1:14" ht="14.45" customHeight="1" x14ac:dyDescent="0.2">
      <c r="A1744" s="426" t="s">
        <v>1792</v>
      </c>
      <c r="B1744" s="427" t="s">
        <v>1793</v>
      </c>
      <c r="C1744" s="428" t="s">
        <v>1794</v>
      </c>
      <c r="D1744" s="429" t="s">
        <v>1795</v>
      </c>
      <c r="E1744" s="430">
        <v>50113013</v>
      </c>
      <c r="F1744" s="429" t="s">
        <v>445</v>
      </c>
      <c r="G1744" s="428" t="s">
        <v>450</v>
      </c>
      <c r="H1744" s="428">
        <v>196039</v>
      </c>
      <c r="I1744" s="428">
        <v>96039</v>
      </c>
      <c r="J1744" s="428" t="s">
        <v>1331</v>
      </c>
      <c r="K1744" s="428" t="s">
        <v>1332</v>
      </c>
      <c r="L1744" s="431">
        <v>49.63</v>
      </c>
      <c r="M1744" s="431">
        <v>1</v>
      </c>
      <c r="N1744" s="432">
        <v>49.63</v>
      </c>
    </row>
    <row r="1745" spans="1:14" ht="14.45" customHeight="1" x14ac:dyDescent="0.2">
      <c r="A1745" s="426" t="s">
        <v>1792</v>
      </c>
      <c r="B1745" s="427" t="s">
        <v>1793</v>
      </c>
      <c r="C1745" s="428" t="s">
        <v>1794</v>
      </c>
      <c r="D1745" s="429" t="s">
        <v>1795</v>
      </c>
      <c r="E1745" s="430">
        <v>50113013</v>
      </c>
      <c r="F1745" s="429" t="s">
        <v>445</v>
      </c>
      <c r="G1745" s="428" t="s">
        <v>450</v>
      </c>
      <c r="H1745" s="428">
        <v>162187</v>
      </c>
      <c r="I1745" s="428">
        <v>162187</v>
      </c>
      <c r="J1745" s="428" t="s">
        <v>1335</v>
      </c>
      <c r="K1745" s="428" t="s">
        <v>1336</v>
      </c>
      <c r="L1745" s="431">
        <v>619.51999999999975</v>
      </c>
      <c r="M1745" s="431">
        <v>35.000000000000007</v>
      </c>
      <c r="N1745" s="432">
        <v>21683.199999999997</v>
      </c>
    </row>
    <row r="1746" spans="1:14" ht="14.45" customHeight="1" x14ac:dyDescent="0.2">
      <c r="A1746" s="426" t="s">
        <v>1792</v>
      </c>
      <c r="B1746" s="427" t="s">
        <v>1793</v>
      </c>
      <c r="C1746" s="428" t="s">
        <v>1794</v>
      </c>
      <c r="D1746" s="429" t="s">
        <v>1795</v>
      </c>
      <c r="E1746" s="430">
        <v>50113013</v>
      </c>
      <c r="F1746" s="429" t="s">
        <v>445</v>
      </c>
      <c r="G1746" s="428" t="s">
        <v>404</v>
      </c>
      <c r="H1746" s="428">
        <v>499251</v>
      </c>
      <c r="I1746" s="428">
        <v>999999</v>
      </c>
      <c r="J1746" s="428" t="s">
        <v>1337</v>
      </c>
      <c r="K1746" s="428" t="s">
        <v>1338</v>
      </c>
      <c r="L1746" s="431">
        <v>3416.5152999999996</v>
      </c>
      <c r="M1746" s="431">
        <v>14</v>
      </c>
      <c r="N1746" s="432">
        <v>47831.214199999995</v>
      </c>
    </row>
    <row r="1747" spans="1:14" ht="14.45" customHeight="1" x14ac:dyDescent="0.2">
      <c r="A1747" s="426" t="s">
        <v>1792</v>
      </c>
      <c r="B1747" s="427" t="s">
        <v>1793</v>
      </c>
      <c r="C1747" s="428" t="s">
        <v>1794</v>
      </c>
      <c r="D1747" s="429" t="s">
        <v>1795</v>
      </c>
      <c r="E1747" s="430">
        <v>50113013</v>
      </c>
      <c r="F1747" s="429" t="s">
        <v>445</v>
      </c>
      <c r="G1747" s="428" t="s">
        <v>450</v>
      </c>
      <c r="H1747" s="428">
        <v>849887</v>
      </c>
      <c r="I1747" s="428">
        <v>129834</v>
      </c>
      <c r="J1747" s="428" t="s">
        <v>1339</v>
      </c>
      <c r="K1747" s="428" t="s">
        <v>1340</v>
      </c>
      <c r="L1747" s="431">
        <v>150.70000000000002</v>
      </c>
      <c r="M1747" s="431">
        <v>11.1</v>
      </c>
      <c r="N1747" s="432">
        <v>1672.7700000000002</v>
      </c>
    </row>
    <row r="1748" spans="1:14" ht="14.45" customHeight="1" x14ac:dyDescent="0.2">
      <c r="A1748" s="426" t="s">
        <v>1792</v>
      </c>
      <c r="B1748" s="427" t="s">
        <v>1793</v>
      </c>
      <c r="C1748" s="428" t="s">
        <v>1794</v>
      </c>
      <c r="D1748" s="429" t="s">
        <v>1795</v>
      </c>
      <c r="E1748" s="430">
        <v>50113013</v>
      </c>
      <c r="F1748" s="429" t="s">
        <v>445</v>
      </c>
      <c r="G1748" s="428" t="s">
        <v>450</v>
      </c>
      <c r="H1748" s="428">
        <v>849655</v>
      </c>
      <c r="I1748" s="428">
        <v>129836</v>
      </c>
      <c r="J1748" s="428" t="s">
        <v>1341</v>
      </c>
      <c r="K1748" s="428" t="s">
        <v>1340</v>
      </c>
      <c r="L1748" s="431">
        <v>263.99999999999994</v>
      </c>
      <c r="M1748" s="431">
        <v>21.200000000000003</v>
      </c>
      <c r="N1748" s="432">
        <v>5596.7999999999993</v>
      </c>
    </row>
    <row r="1749" spans="1:14" ht="14.45" customHeight="1" x14ac:dyDescent="0.2">
      <c r="A1749" s="426" t="s">
        <v>1792</v>
      </c>
      <c r="B1749" s="427" t="s">
        <v>1793</v>
      </c>
      <c r="C1749" s="428" t="s">
        <v>1794</v>
      </c>
      <c r="D1749" s="429" t="s">
        <v>1795</v>
      </c>
      <c r="E1749" s="430">
        <v>50113013</v>
      </c>
      <c r="F1749" s="429" t="s">
        <v>445</v>
      </c>
      <c r="G1749" s="428" t="s">
        <v>404</v>
      </c>
      <c r="H1749" s="428">
        <v>502470</v>
      </c>
      <c r="I1749" s="428">
        <v>9999999</v>
      </c>
      <c r="J1749" s="428" t="s">
        <v>2158</v>
      </c>
      <c r="K1749" s="428" t="s">
        <v>2159</v>
      </c>
      <c r="L1749" s="431">
        <v>1518</v>
      </c>
      <c r="M1749" s="431">
        <v>14</v>
      </c>
      <c r="N1749" s="432">
        <v>21252</v>
      </c>
    </row>
    <row r="1750" spans="1:14" ht="14.45" customHeight="1" x14ac:dyDescent="0.2">
      <c r="A1750" s="426" t="s">
        <v>1792</v>
      </c>
      <c r="B1750" s="427" t="s">
        <v>1793</v>
      </c>
      <c r="C1750" s="428" t="s">
        <v>1794</v>
      </c>
      <c r="D1750" s="429" t="s">
        <v>1795</v>
      </c>
      <c r="E1750" s="430">
        <v>50113013</v>
      </c>
      <c r="F1750" s="429" t="s">
        <v>445</v>
      </c>
      <c r="G1750" s="428" t="s">
        <v>450</v>
      </c>
      <c r="H1750" s="428">
        <v>218400</v>
      </c>
      <c r="I1750" s="428">
        <v>218400</v>
      </c>
      <c r="J1750" s="428" t="s">
        <v>1342</v>
      </c>
      <c r="K1750" s="428" t="s">
        <v>1343</v>
      </c>
      <c r="L1750" s="431">
        <v>677.67197530864155</v>
      </c>
      <c r="M1750" s="431">
        <v>48.600000000000009</v>
      </c>
      <c r="N1750" s="432">
        <v>32934.857999999986</v>
      </c>
    </row>
    <row r="1751" spans="1:14" ht="14.45" customHeight="1" x14ac:dyDescent="0.2">
      <c r="A1751" s="426" t="s">
        <v>1792</v>
      </c>
      <c r="B1751" s="427" t="s">
        <v>1793</v>
      </c>
      <c r="C1751" s="428" t="s">
        <v>1794</v>
      </c>
      <c r="D1751" s="429" t="s">
        <v>1795</v>
      </c>
      <c r="E1751" s="430">
        <v>50113013</v>
      </c>
      <c r="F1751" s="429" t="s">
        <v>445</v>
      </c>
      <c r="G1751" s="428" t="s">
        <v>404</v>
      </c>
      <c r="H1751" s="428">
        <v>168860</v>
      </c>
      <c r="I1751" s="428">
        <v>168860</v>
      </c>
      <c r="J1751" s="428" t="s">
        <v>2160</v>
      </c>
      <c r="K1751" s="428" t="s">
        <v>2161</v>
      </c>
      <c r="L1751" s="431">
        <v>28924.386666666669</v>
      </c>
      <c r="M1751" s="431">
        <v>3</v>
      </c>
      <c r="N1751" s="432">
        <v>86773.16</v>
      </c>
    </row>
    <row r="1752" spans="1:14" ht="14.45" customHeight="1" x14ac:dyDescent="0.2">
      <c r="A1752" s="426" t="s">
        <v>1792</v>
      </c>
      <c r="B1752" s="427" t="s">
        <v>1793</v>
      </c>
      <c r="C1752" s="428" t="s">
        <v>1794</v>
      </c>
      <c r="D1752" s="429" t="s">
        <v>1795</v>
      </c>
      <c r="E1752" s="430">
        <v>50113013</v>
      </c>
      <c r="F1752" s="429" t="s">
        <v>445</v>
      </c>
      <c r="G1752" s="428" t="s">
        <v>404</v>
      </c>
      <c r="H1752" s="428">
        <v>101066</v>
      </c>
      <c r="I1752" s="428">
        <v>1066</v>
      </c>
      <c r="J1752" s="428" t="s">
        <v>572</v>
      </c>
      <c r="K1752" s="428" t="s">
        <v>573</v>
      </c>
      <c r="L1752" s="431">
        <v>57.023333333333348</v>
      </c>
      <c r="M1752" s="431">
        <v>6</v>
      </c>
      <c r="N1752" s="432">
        <v>342.1400000000001</v>
      </c>
    </row>
    <row r="1753" spans="1:14" ht="14.45" customHeight="1" x14ac:dyDescent="0.2">
      <c r="A1753" s="426" t="s">
        <v>1792</v>
      </c>
      <c r="B1753" s="427" t="s">
        <v>1793</v>
      </c>
      <c r="C1753" s="428" t="s">
        <v>1794</v>
      </c>
      <c r="D1753" s="429" t="s">
        <v>1795</v>
      </c>
      <c r="E1753" s="430">
        <v>50113013</v>
      </c>
      <c r="F1753" s="429" t="s">
        <v>445</v>
      </c>
      <c r="G1753" s="428" t="s">
        <v>404</v>
      </c>
      <c r="H1753" s="428">
        <v>188746</v>
      </c>
      <c r="I1753" s="428">
        <v>88746</v>
      </c>
      <c r="J1753" s="428" t="s">
        <v>2162</v>
      </c>
      <c r="K1753" s="428" t="s">
        <v>2163</v>
      </c>
      <c r="L1753" s="431">
        <v>49.309999999999988</v>
      </c>
      <c r="M1753" s="431">
        <v>1</v>
      </c>
      <c r="N1753" s="432">
        <v>49.309999999999988</v>
      </c>
    </row>
    <row r="1754" spans="1:14" ht="14.45" customHeight="1" x14ac:dyDescent="0.2">
      <c r="A1754" s="426" t="s">
        <v>1792</v>
      </c>
      <c r="B1754" s="427" t="s">
        <v>1793</v>
      </c>
      <c r="C1754" s="428" t="s">
        <v>1794</v>
      </c>
      <c r="D1754" s="429" t="s">
        <v>1795</v>
      </c>
      <c r="E1754" s="430">
        <v>50113013</v>
      </c>
      <c r="F1754" s="429" t="s">
        <v>445</v>
      </c>
      <c r="G1754" s="428" t="s">
        <v>404</v>
      </c>
      <c r="H1754" s="428">
        <v>847476</v>
      </c>
      <c r="I1754" s="428">
        <v>112782</v>
      </c>
      <c r="J1754" s="428" t="s">
        <v>1359</v>
      </c>
      <c r="K1754" s="428" t="s">
        <v>1360</v>
      </c>
      <c r="L1754" s="431">
        <v>727.7451778656125</v>
      </c>
      <c r="M1754" s="431">
        <v>12.650000000000004</v>
      </c>
      <c r="N1754" s="432">
        <v>9205.9765000000007</v>
      </c>
    </row>
    <row r="1755" spans="1:14" ht="14.45" customHeight="1" x14ac:dyDescent="0.2">
      <c r="A1755" s="426" t="s">
        <v>1792</v>
      </c>
      <c r="B1755" s="427" t="s">
        <v>1793</v>
      </c>
      <c r="C1755" s="428" t="s">
        <v>1794</v>
      </c>
      <c r="D1755" s="429" t="s">
        <v>1795</v>
      </c>
      <c r="E1755" s="430">
        <v>50113013</v>
      </c>
      <c r="F1755" s="429" t="s">
        <v>445</v>
      </c>
      <c r="G1755" s="428" t="s">
        <v>404</v>
      </c>
      <c r="H1755" s="428">
        <v>96414</v>
      </c>
      <c r="I1755" s="428">
        <v>96414</v>
      </c>
      <c r="J1755" s="428" t="s">
        <v>1361</v>
      </c>
      <c r="K1755" s="428" t="s">
        <v>1362</v>
      </c>
      <c r="L1755" s="431">
        <v>58.671702127659572</v>
      </c>
      <c r="M1755" s="431">
        <v>9.3999999999999986</v>
      </c>
      <c r="N1755" s="432">
        <v>551.5139999999999</v>
      </c>
    </row>
    <row r="1756" spans="1:14" ht="14.45" customHeight="1" x14ac:dyDescent="0.2">
      <c r="A1756" s="426" t="s">
        <v>1792</v>
      </c>
      <c r="B1756" s="427" t="s">
        <v>1793</v>
      </c>
      <c r="C1756" s="428" t="s">
        <v>1794</v>
      </c>
      <c r="D1756" s="429" t="s">
        <v>1795</v>
      </c>
      <c r="E1756" s="430">
        <v>50113013</v>
      </c>
      <c r="F1756" s="429" t="s">
        <v>445</v>
      </c>
      <c r="G1756" s="428" t="s">
        <v>235</v>
      </c>
      <c r="H1756" s="428">
        <v>995724</v>
      </c>
      <c r="I1756" s="428">
        <v>242270</v>
      </c>
      <c r="J1756" s="428" t="s">
        <v>990</v>
      </c>
      <c r="K1756" s="428" t="s">
        <v>991</v>
      </c>
      <c r="L1756" s="431">
        <v>885.5100000000001</v>
      </c>
      <c r="M1756" s="431">
        <v>2.4</v>
      </c>
      <c r="N1756" s="432">
        <v>2125.2240000000002</v>
      </c>
    </row>
    <row r="1757" spans="1:14" ht="14.45" customHeight="1" x14ac:dyDescent="0.2">
      <c r="A1757" s="426" t="s">
        <v>1792</v>
      </c>
      <c r="B1757" s="427" t="s">
        <v>1793</v>
      </c>
      <c r="C1757" s="428" t="s">
        <v>1794</v>
      </c>
      <c r="D1757" s="429" t="s">
        <v>1795</v>
      </c>
      <c r="E1757" s="430">
        <v>50113013</v>
      </c>
      <c r="F1757" s="429" t="s">
        <v>445</v>
      </c>
      <c r="G1757" s="428" t="s">
        <v>450</v>
      </c>
      <c r="H1757" s="428">
        <v>216704</v>
      </c>
      <c r="I1757" s="428">
        <v>216704</v>
      </c>
      <c r="J1757" s="428" t="s">
        <v>1363</v>
      </c>
      <c r="K1757" s="428" t="s">
        <v>991</v>
      </c>
      <c r="L1757" s="431">
        <v>1044.5479452054794</v>
      </c>
      <c r="M1757" s="431">
        <v>14.6</v>
      </c>
      <c r="N1757" s="432">
        <v>15250.4</v>
      </c>
    </row>
    <row r="1758" spans="1:14" ht="14.45" customHeight="1" x14ac:dyDescent="0.2">
      <c r="A1758" s="426" t="s">
        <v>1792</v>
      </c>
      <c r="B1758" s="427" t="s">
        <v>1793</v>
      </c>
      <c r="C1758" s="428" t="s">
        <v>1794</v>
      </c>
      <c r="D1758" s="429" t="s">
        <v>1795</v>
      </c>
      <c r="E1758" s="430">
        <v>50113013</v>
      </c>
      <c r="F1758" s="429" t="s">
        <v>445</v>
      </c>
      <c r="G1758" s="428" t="s">
        <v>404</v>
      </c>
      <c r="H1758" s="428">
        <v>192490</v>
      </c>
      <c r="I1758" s="428">
        <v>92490</v>
      </c>
      <c r="J1758" s="428" t="s">
        <v>1368</v>
      </c>
      <c r="K1758" s="428" t="s">
        <v>1369</v>
      </c>
      <c r="L1758" s="431">
        <v>121.01999999999997</v>
      </c>
      <c r="M1758" s="431">
        <v>1</v>
      </c>
      <c r="N1758" s="432">
        <v>121.01999999999997</v>
      </c>
    </row>
    <row r="1759" spans="1:14" ht="14.45" customHeight="1" x14ac:dyDescent="0.2">
      <c r="A1759" s="426" t="s">
        <v>1792</v>
      </c>
      <c r="B1759" s="427" t="s">
        <v>1793</v>
      </c>
      <c r="C1759" s="428" t="s">
        <v>1794</v>
      </c>
      <c r="D1759" s="429" t="s">
        <v>1795</v>
      </c>
      <c r="E1759" s="430">
        <v>50113013</v>
      </c>
      <c r="F1759" s="429" t="s">
        <v>445</v>
      </c>
      <c r="G1759" s="428" t="s">
        <v>208</v>
      </c>
      <c r="H1759" s="428">
        <v>134595</v>
      </c>
      <c r="I1759" s="428">
        <v>134595</v>
      </c>
      <c r="J1759" s="428" t="s">
        <v>1370</v>
      </c>
      <c r="K1759" s="428" t="s">
        <v>1371</v>
      </c>
      <c r="L1759" s="431">
        <v>416.02884230718848</v>
      </c>
      <c r="M1759" s="431">
        <v>95.19999999999996</v>
      </c>
      <c r="N1759" s="432">
        <v>39605.945787644327</v>
      </c>
    </row>
    <row r="1760" spans="1:14" ht="14.45" customHeight="1" x14ac:dyDescent="0.2">
      <c r="A1760" s="426" t="s">
        <v>1792</v>
      </c>
      <c r="B1760" s="427" t="s">
        <v>1793</v>
      </c>
      <c r="C1760" s="428" t="s">
        <v>1794</v>
      </c>
      <c r="D1760" s="429" t="s">
        <v>1795</v>
      </c>
      <c r="E1760" s="430">
        <v>50113013</v>
      </c>
      <c r="F1760" s="429" t="s">
        <v>445</v>
      </c>
      <c r="G1760" s="428" t="s">
        <v>450</v>
      </c>
      <c r="H1760" s="428">
        <v>173750</v>
      </c>
      <c r="I1760" s="428">
        <v>173750</v>
      </c>
      <c r="J1760" s="428" t="s">
        <v>453</v>
      </c>
      <c r="K1760" s="428" t="s">
        <v>447</v>
      </c>
      <c r="L1760" s="431">
        <v>716.16172979723342</v>
      </c>
      <c r="M1760" s="431">
        <v>207.3</v>
      </c>
      <c r="N1760" s="432">
        <v>148460.32658696649</v>
      </c>
    </row>
    <row r="1761" spans="1:14" ht="14.45" customHeight="1" x14ac:dyDescent="0.2">
      <c r="A1761" s="426" t="s">
        <v>1792</v>
      </c>
      <c r="B1761" s="427" t="s">
        <v>1793</v>
      </c>
      <c r="C1761" s="428" t="s">
        <v>1794</v>
      </c>
      <c r="D1761" s="429" t="s">
        <v>1795</v>
      </c>
      <c r="E1761" s="430">
        <v>50113013</v>
      </c>
      <c r="F1761" s="429" t="s">
        <v>445</v>
      </c>
      <c r="G1761" s="428" t="s">
        <v>235</v>
      </c>
      <c r="H1761" s="428">
        <v>245255</v>
      </c>
      <c r="I1761" s="428">
        <v>245255</v>
      </c>
      <c r="J1761" s="428" t="s">
        <v>1372</v>
      </c>
      <c r="K1761" s="428" t="s">
        <v>1374</v>
      </c>
      <c r="L1761" s="431">
        <v>196.46106309838351</v>
      </c>
      <c r="M1761" s="431">
        <v>245.29999999999995</v>
      </c>
      <c r="N1761" s="432">
        <v>48191.898778033465</v>
      </c>
    </row>
    <row r="1762" spans="1:14" ht="14.45" customHeight="1" x14ac:dyDescent="0.2">
      <c r="A1762" s="426" t="s">
        <v>1792</v>
      </c>
      <c r="B1762" s="427" t="s">
        <v>1793</v>
      </c>
      <c r="C1762" s="428" t="s">
        <v>1794</v>
      </c>
      <c r="D1762" s="429" t="s">
        <v>1795</v>
      </c>
      <c r="E1762" s="430">
        <v>50113013</v>
      </c>
      <c r="F1762" s="429" t="s">
        <v>445</v>
      </c>
      <c r="G1762" s="428" t="s">
        <v>450</v>
      </c>
      <c r="H1762" s="428">
        <v>224407</v>
      </c>
      <c r="I1762" s="428">
        <v>224407</v>
      </c>
      <c r="J1762" s="428" t="s">
        <v>1372</v>
      </c>
      <c r="K1762" s="428" t="s">
        <v>2164</v>
      </c>
      <c r="L1762" s="431">
        <v>188.46</v>
      </c>
      <c r="M1762" s="431">
        <v>9.3999999999999844</v>
      </c>
      <c r="N1762" s="432">
        <v>1771.5239999999972</v>
      </c>
    </row>
    <row r="1763" spans="1:14" ht="14.45" customHeight="1" x14ac:dyDescent="0.2">
      <c r="A1763" s="426" t="s">
        <v>1792</v>
      </c>
      <c r="B1763" s="427" t="s">
        <v>1793</v>
      </c>
      <c r="C1763" s="428" t="s">
        <v>1794</v>
      </c>
      <c r="D1763" s="429" t="s">
        <v>1795</v>
      </c>
      <c r="E1763" s="430">
        <v>50113013</v>
      </c>
      <c r="F1763" s="429" t="s">
        <v>445</v>
      </c>
      <c r="G1763" s="428" t="s">
        <v>450</v>
      </c>
      <c r="H1763" s="428">
        <v>242332</v>
      </c>
      <c r="I1763" s="428">
        <v>242332</v>
      </c>
      <c r="J1763" s="428" t="s">
        <v>1372</v>
      </c>
      <c r="K1763" s="428" t="s">
        <v>1373</v>
      </c>
      <c r="L1763" s="431">
        <v>376.92000000000007</v>
      </c>
      <c r="M1763" s="431">
        <v>5.1499999999999995</v>
      </c>
      <c r="N1763" s="432">
        <v>1941.1380000000001</v>
      </c>
    </row>
    <row r="1764" spans="1:14" ht="14.45" customHeight="1" x14ac:dyDescent="0.2">
      <c r="A1764" s="426" t="s">
        <v>1792</v>
      </c>
      <c r="B1764" s="427" t="s">
        <v>1793</v>
      </c>
      <c r="C1764" s="428" t="s">
        <v>1794</v>
      </c>
      <c r="D1764" s="429" t="s">
        <v>1795</v>
      </c>
      <c r="E1764" s="430">
        <v>50113013</v>
      </c>
      <c r="F1764" s="429" t="s">
        <v>445</v>
      </c>
      <c r="G1764" s="428" t="s">
        <v>450</v>
      </c>
      <c r="H1764" s="428">
        <v>236842</v>
      </c>
      <c r="I1764" s="428">
        <v>236842</v>
      </c>
      <c r="J1764" s="428" t="s">
        <v>1701</v>
      </c>
      <c r="K1764" s="428" t="s">
        <v>1702</v>
      </c>
      <c r="L1764" s="431">
        <v>1655.7799999999997</v>
      </c>
      <c r="M1764" s="431">
        <v>30</v>
      </c>
      <c r="N1764" s="432">
        <v>49673.399999999994</v>
      </c>
    </row>
    <row r="1765" spans="1:14" ht="14.45" customHeight="1" x14ac:dyDescent="0.2">
      <c r="A1765" s="426" t="s">
        <v>1792</v>
      </c>
      <c r="B1765" s="427" t="s">
        <v>1793</v>
      </c>
      <c r="C1765" s="428" t="s">
        <v>1794</v>
      </c>
      <c r="D1765" s="429" t="s">
        <v>1795</v>
      </c>
      <c r="E1765" s="430">
        <v>50113013</v>
      </c>
      <c r="F1765" s="429" t="s">
        <v>445</v>
      </c>
      <c r="G1765" s="428" t="s">
        <v>235</v>
      </c>
      <c r="H1765" s="428">
        <v>232628</v>
      </c>
      <c r="I1765" s="428">
        <v>232628</v>
      </c>
      <c r="J1765" s="428" t="s">
        <v>2165</v>
      </c>
      <c r="K1765" s="428" t="s">
        <v>2166</v>
      </c>
      <c r="L1765" s="431">
        <v>4213.6859999999997</v>
      </c>
      <c r="M1765" s="431">
        <v>1</v>
      </c>
      <c r="N1765" s="432">
        <v>4213.6859999999997</v>
      </c>
    </row>
    <row r="1766" spans="1:14" ht="14.45" customHeight="1" x14ac:dyDescent="0.2">
      <c r="A1766" s="426" t="s">
        <v>1792</v>
      </c>
      <c r="B1766" s="427" t="s">
        <v>1793</v>
      </c>
      <c r="C1766" s="428" t="s">
        <v>1794</v>
      </c>
      <c r="D1766" s="429" t="s">
        <v>1795</v>
      </c>
      <c r="E1766" s="430">
        <v>50113013</v>
      </c>
      <c r="F1766" s="429" t="s">
        <v>445</v>
      </c>
      <c r="G1766" s="428" t="s">
        <v>404</v>
      </c>
      <c r="H1766" s="428">
        <v>101076</v>
      </c>
      <c r="I1766" s="428">
        <v>1076</v>
      </c>
      <c r="J1766" s="428" t="s">
        <v>558</v>
      </c>
      <c r="K1766" s="428" t="s">
        <v>559</v>
      </c>
      <c r="L1766" s="431">
        <v>78.140000854087361</v>
      </c>
      <c r="M1766" s="431">
        <v>27</v>
      </c>
      <c r="N1766" s="432">
        <v>2109.7800230603589</v>
      </c>
    </row>
    <row r="1767" spans="1:14" ht="14.45" customHeight="1" x14ac:dyDescent="0.2">
      <c r="A1767" s="426" t="s">
        <v>1792</v>
      </c>
      <c r="B1767" s="427" t="s">
        <v>1793</v>
      </c>
      <c r="C1767" s="428" t="s">
        <v>1794</v>
      </c>
      <c r="D1767" s="429" t="s">
        <v>1795</v>
      </c>
      <c r="E1767" s="430">
        <v>50113013</v>
      </c>
      <c r="F1767" s="429" t="s">
        <v>445</v>
      </c>
      <c r="G1767" s="428" t="s">
        <v>235</v>
      </c>
      <c r="H1767" s="428">
        <v>113453</v>
      </c>
      <c r="I1767" s="428">
        <v>113453</v>
      </c>
      <c r="J1767" s="428" t="s">
        <v>1385</v>
      </c>
      <c r="K1767" s="428" t="s">
        <v>1386</v>
      </c>
      <c r="L1767" s="431">
        <v>748.00000000000011</v>
      </c>
      <c r="M1767" s="431">
        <v>155.79999999999998</v>
      </c>
      <c r="N1767" s="432">
        <v>116538.40000000001</v>
      </c>
    </row>
    <row r="1768" spans="1:14" ht="14.45" customHeight="1" x14ac:dyDescent="0.2">
      <c r="A1768" s="426" t="s">
        <v>1792</v>
      </c>
      <c r="B1768" s="427" t="s">
        <v>1793</v>
      </c>
      <c r="C1768" s="428" t="s">
        <v>1794</v>
      </c>
      <c r="D1768" s="429" t="s">
        <v>1795</v>
      </c>
      <c r="E1768" s="430">
        <v>50113013</v>
      </c>
      <c r="F1768" s="429" t="s">
        <v>445</v>
      </c>
      <c r="G1768" s="428" t="s">
        <v>450</v>
      </c>
      <c r="H1768" s="428">
        <v>173857</v>
      </c>
      <c r="I1768" s="428">
        <v>173857</v>
      </c>
      <c r="J1768" s="428" t="s">
        <v>1387</v>
      </c>
      <c r="K1768" s="428" t="s">
        <v>1388</v>
      </c>
      <c r="L1768" s="431">
        <v>762.62714508580325</v>
      </c>
      <c r="M1768" s="431">
        <v>64.099999999999994</v>
      </c>
      <c r="N1768" s="432">
        <v>48884.399999999987</v>
      </c>
    </row>
    <row r="1769" spans="1:14" ht="14.45" customHeight="1" x14ac:dyDescent="0.2">
      <c r="A1769" s="426" t="s">
        <v>1792</v>
      </c>
      <c r="B1769" s="427" t="s">
        <v>1793</v>
      </c>
      <c r="C1769" s="428" t="s">
        <v>1794</v>
      </c>
      <c r="D1769" s="429" t="s">
        <v>1795</v>
      </c>
      <c r="E1769" s="430">
        <v>50113013</v>
      </c>
      <c r="F1769" s="429" t="s">
        <v>445</v>
      </c>
      <c r="G1769" s="428" t="s">
        <v>404</v>
      </c>
      <c r="H1769" s="428">
        <v>106264</v>
      </c>
      <c r="I1769" s="428">
        <v>6264</v>
      </c>
      <c r="J1769" s="428" t="s">
        <v>1389</v>
      </c>
      <c r="K1769" s="428" t="s">
        <v>1390</v>
      </c>
      <c r="L1769" s="431">
        <v>25.48</v>
      </c>
      <c r="M1769" s="431">
        <v>1</v>
      </c>
      <c r="N1769" s="432">
        <v>25.48</v>
      </c>
    </row>
    <row r="1770" spans="1:14" ht="14.45" customHeight="1" x14ac:dyDescent="0.2">
      <c r="A1770" s="426" t="s">
        <v>1792</v>
      </c>
      <c r="B1770" s="427" t="s">
        <v>1793</v>
      </c>
      <c r="C1770" s="428" t="s">
        <v>1794</v>
      </c>
      <c r="D1770" s="429" t="s">
        <v>1795</v>
      </c>
      <c r="E1770" s="430">
        <v>50113013</v>
      </c>
      <c r="F1770" s="429" t="s">
        <v>445</v>
      </c>
      <c r="G1770" s="428" t="s">
        <v>450</v>
      </c>
      <c r="H1770" s="428">
        <v>206563</v>
      </c>
      <c r="I1770" s="428">
        <v>206563</v>
      </c>
      <c r="J1770" s="428" t="s">
        <v>457</v>
      </c>
      <c r="K1770" s="428" t="s">
        <v>458</v>
      </c>
      <c r="L1770" s="431">
        <v>20.41333333333333</v>
      </c>
      <c r="M1770" s="431">
        <v>180</v>
      </c>
      <c r="N1770" s="432">
        <v>3674.3999999999996</v>
      </c>
    </row>
    <row r="1771" spans="1:14" ht="14.45" customHeight="1" x14ac:dyDescent="0.2">
      <c r="A1771" s="426" t="s">
        <v>1792</v>
      </c>
      <c r="B1771" s="427" t="s">
        <v>1793</v>
      </c>
      <c r="C1771" s="428" t="s">
        <v>1794</v>
      </c>
      <c r="D1771" s="429" t="s">
        <v>1795</v>
      </c>
      <c r="E1771" s="430">
        <v>50113013</v>
      </c>
      <c r="F1771" s="429" t="s">
        <v>445</v>
      </c>
      <c r="G1771" s="428" t="s">
        <v>235</v>
      </c>
      <c r="H1771" s="428">
        <v>206567</v>
      </c>
      <c r="I1771" s="428">
        <v>206567</v>
      </c>
      <c r="J1771" s="428" t="s">
        <v>457</v>
      </c>
      <c r="K1771" s="428" t="s">
        <v>1328</v>
      </c>
      <c r="L1771" s="431">
        <v>482.77</v>
      </c>
      <c r="M1771" s="431">
        <v>1</v>
      </c>
      <c r="N1771" s="432">
        <v>482.77</v>
      </c>
    </row>
    <row r="1772" spans="1:14" ht="14.45" customHeight="1" x14ac:dyDescent="0.2">
      <c r="A1772" s="426" t="s">
        <v>1792</v>
      </c>
      <c r="B1772" s="427" t="s">
        <v>1793</v>
      </c>
      <c r="C1772" s="428" t="s">
        <v>1794</v>
      </c>
      <c r="D1772" s="429" t="s">
        <v>1795</v>
      </c>
      <c r="E1772" s="430">
        <v>50113013</v>
      </c>
      <c r="F1772" s="429" t="s">
        <v>445</v>
      </c>
      <c r="G1772" s="428" t="s">
        <v>404</v>
      </c>
      <c r="H1772" s="428">
        <v>225174</v>
      </c>
      <c r="I1772" s="428">
        <v>225174</v>
      </c>
      <c r="J1772" s="428" t="s">
        <v>2167</v>
      </c>
      <c r="K1772" s="428" t="s">
        <v>2168</v>
      </c>
      <c r="L1772" s="431">
        <v>42.99</v>
      </c>
      <c r="M1772" s="431">
        <v>1</v>
      </c>
      <c r="N1772" s="432">
        <v>42.99</v>
      </c>
    </row>
    <row r="1773" spans="1:14" ht="14.45" customHeight="1" x14ac:dyDescent="0.2">
      <c r="A1773" s="426" t="s">
        <v>1792</v>
      </c>
      <c r="B1773" s="427" t="s">
        <v>1793</v>
      </c>
      <c r="C1773" s="428" t="s">
        <v>1794</v>
      </c>
      <c r="D1773" s="429" t="s">
        <v>1795</v>
      </c>
      <c r="E1773" s="430">
        <v>50113013</v>
      </c>
      <c r="F1773" s="429" t="s">
        <v>445</v>
      </c>
      <c r="G1773" s="428" t="s">
        <v>404</v>
      </c>
      <c r="H1773" s="428">
        <v>225175</v>
      </c>
      <c r="I1773" s="428">
        <v>225175</v>
      </c>
      <c r="J1773" s="428" t="s">
        <v>2167</v>
      </c>
      <c r="K1773" s="428" t="s">
        <v>2169</v>
      </c>
      <c r="L1773" s="431">
        <v>43.415999999999997</v>
      </c>
      <c r="M1773" s="431">
        <v>5</v>
      </c>
      <c r="N1773" s="432">
        <v>217.07999999999998</v>
      </c>
    </row>
    <row r="1774" spans="1:14" ht="14.45" customHeight="1" x14ac:dyDescent="0.2">
      <c r="A1774" s="426" t="s">
        <v>1792</v>
      </c>
      <c r="B1774" s="427" t="s">
        <v>1793</v>
      </c>
      <c r="C1774" s="428" t="s">
        <v>1794</v>
      </c>
      <c r="D1774" s="429" t="s">
        <v>1795</v>
      </c>
      <c r="E1774" s="430">
        <v>50113013</v>
      </c>
      <c r="F1774" s="429" t="s">
        <v>445</v>
      </c>
      <c r="G1774" s="428" t="s">
        <v>450</v>
      </c>
      <c r="H1774" s="428">
        <v>126127</v>
      </c>
      <c r="I1774" s="428">
        <v>26127</v>
      </c>
      <c r="J1774" s="428" t="s">
        <v>459</v>
      </c>
      <c r="K1774" s="428" t="s">
        <v>460</v>
      </c>
      <c r="L1774" s="431">
        <v>2237.7300000000009</v>
      </c>
      <c r="M1774" s="431">
        <v>125.3</v>
      </c>
      <c r="N1774" s="432">
        <v>280387.56900000013</v>
      </c>
    </row>
    <row r="1775" spans="1:14" ht="14.45" customHeight="1" x14ac:dyDescent="0.2">
      <c r="A1775" s="426" t="s">
        <v>1792</v>
      </c>
      <c r="B1775" s="427" t="s">
        <v>1793</v>
      </c>
      <c r="C1775" s="428" t="s">
        <v>1794</v>
      </c>
      <c r="D1775" s="429" t="s">
        <v>1795</v>
      </c>
      <c r="E1775" s="430">
        <v>50113013</v>
      </c>
      <c r="F1775" s="429" t="s">
        <v>445</v>
      </c>
      <c r="G1775" s="428" t="s">
        <v>450</v>
      </c>
      <c r="H1775" s="428">
        <v>166269</v>
      </c>
      <c r="I1775" s="428">
        <v>166269</v>
      </c>
      <c r="J1775" s="428" t="s">
        <v>1394</v>
      </c>
      <c r="K1775" s="428" t="s">
        <v>1395</v>
      </c>
      <c r="L1775" s="431">
        <v>52.879965595894433</v>
      </c>
      <c r="M1775" s="431">
        <v>193</v>
      </c>
      <c r="N1775" s="432">
        <v>10205.833360007626</v>
      </c>
    </row>
    <row r="1776" spans="1:14" ht="14.45" customHeight="1" x14ac:dyDescent="0.2">
      <c r="A1776" s="426" t="s">
        <v>1792</v>
      </c>
      <c r="B1776" s="427" t="s">
        <v>1793</v>
      </c>
      <c r="C1776" s="428" t="s">
        <v>1794</v>
      </c>
      <c r="D1776" s="429" t="s">
        <v>1795</v>
      </c>
      <c r="E1776" s="430">
        <v>50113013</v>
      </c>
      <c r="F1776" s="429" t="s">
        <v>445</v>
      </c>
      <c r="G1776" s="428" t="s">
        <v>450</v>
      </c>
      <c r="H1776" s="428">
        <v>166265</v>
      </c>
      <c r="I1776" s="428">
        <v>166265</v>
      </c>
      <c r="J1776" s="428" t="s">
        <v>461</v>
      </c>
      <c r="K1776" s="428" t="s">
        <v>462</v>
      </c>
      <c r="L1776" s="431">
        <v>33.386833333333328</v>
      </c>
      <c r="M1776" s="431">
        <v>60</v>
      </c>
      <c r="N1776" s="432">
        <v>2003.2099999999996</v>
      </c>
    </row>
    <row r="1777" spans="1:14" ht="14.45" customHeight="1" x14ac:dyDescent="0.2">
      <c r="A1777" s="426" t="s">
        <v>1792</v>
      </c>
      <c r="B1777" s="427" t="s">
        <v>1793</v>
      </c>
      <c r="C1777" s="428" t="s">
        <v>1794</v>
      </c>
      <c r="D1777" s="429" t="s">
        <v>1795</v>
      </c>
      <c r="E1777" s="430">
        <v>50113013</v>
      </c>
      <c r="F1777" s="429" t="s">
        <v>445</v>
      </c>
      <c r="G1777" s="428" t="s">
        <v>235</v>
      </c>
      <c r="H1777" s="428">
        <v>211760</v>
      </c>
      <c r="I1777" s="428">
        <v>211760</v>
      </c>
      <c r="J1777" s="428" t="s">
        <v>2170</v>
      </c>
      <c r="K1777" s="428" t="s">
        <v>2171</v>
      </c>
      <c r="L1777" s="431">
        <v>880</v>
      </c>
      <c r="M1777" s="431">
        <v>103</v>
      </c>
      <c r="N1777" s="432">
        <v>90640</v>
      </c>
    </row>
    <row r="1778" spans="1:14" ht="14.45" customHeight="1" x14ac:dyDescent="0.2">
      <c r="A1778" s="426" t="s">
        <v>1792</v>
      </c>
      <c r="B1778" s="427" t="s">
        <v>1793</v>
      </c>
      <c r="C1778" s="428" t="s">
        <v>1794</v>
      </c>
      <c r="D1778" s="429" t="s">
        <v>1795</v>
      </c>
      <c r="E1778" s="430">
        <v>50113013</v>
      </c>
      <c r="F1778" s="429" t="s">
        <v>445</v>
      </c>
      <c r="G1778" s="428" t="s">
        <v>450</v>
      </c>
      <c r="H1778" s="428">
        <v>247338</v>
      </c>
      <c r="I1778" s="428">
        <v>247338</v>
      </c>
      <c r="J1778" s="428" t="s">
        <v>2172</v>
      </c>
      <c r="K1778" s="428" t="s">
        <v>2171</v>
      </c>
      <c r="L1778" s="431">
        <v>332.62</v>
      </c>
      <c r="M1778" s="431">
        <v>20</v>
      </c>
      <c r="N1778" s="432">
        <v>6652.4</v>
      </c>
    </row>
    <row r="1779" spans="1:14" ht="14.45" customHeight="1" x14ac:dyDescent="0.2">
      <c r="A1779" s="426" t="s">
        <v>1792</v>
      </c>
      <c r="B1779" s="427" t="s">
        <v>1793</v>
      </c>
      <c r="C1779" s="428" t="s">
        <v>1794</v>
      </c>
      <c r="D1779" s="429" t="s">
        <v>1795</v>
      </c>
      <c r="E1779" s="430">
        <v>50113013</v>
      </c>
      <c r="F1779" s="429" t="s">
        <v>445</v>
      </c>
      <c r="G1779" s="428" t="s">
        <v>404</v>
      </c>
      <c r="H1779" s="428">
        <v>209414</v>
      </c>
      <c r="I1779" s="428">
        <v>209414</v>
      </c>
      <c r="J1779" s="428" t="s">
        <v>2173</v>
      </c>
      <c r="K1779" s="428" t="s">
        <v>2174</v>
      </c>
      <c r="L1779" s="431">
        <v>20672.96</v>
      </c>
      <c r="M1779" s="431">
        <v>5</v>
      </c>
      <c r="N1779" s="432">
        <v>103364.79999999999</v>
      </c>
    </row>
    <row r="1780" spans="1:14" ht="14.45" customHeight="1" x14ac:dyDescent="0.2">
      <c r="A1780" s="426" t="s">
        <v>1792</v>
      </c>
      <c r="B1780" s="427" t="s">
        <v>1793</v>
      </c>
      <c r="C1780" s="428" t="s">
        <v>1794</v>
      </c>
      <c r="D1780" s="429" t="s">
        <v>1795</v>
      </c>
      <c r="E1780" s="430">
        <v>50113014</v>
      </c>
      <c r="F1780" s="429" t="s">
        <v>504</v>
      </c>
      <c r="G1780" s="428" t="s">
        <v>450</v>
      </c>
      <c r="H1780" s="428">
        <v>850734</v>
      </c>
      <c r="I1780" s="428">
        <v>149384</v>
      </c>
      <c r="J1780" s="428" t="s">
        <v>2175</v>
      </c>
      <c r="K1780" s="428" t="s">
        <v>2176</v>
      </c>
      <c r="L1780" s="431">
        <v>1115.252</v>
      </c>
      <c r="M1780" s="431">
        <v>10</v>
      </c>
      <c r="N1780" s="432">
        <v>11152.52</v>
      </c>
    </row>
    <row r="1781" spans="1:14" ht="14.45" customHeight="1" x14ac:dyDescent="0.2">
      <c r="A1781" s="426" t="s">
        <v>1792</v>
      </c>
      <c r="B1781" s="427" t="s">
        <v>1793</v>
      </c>
      <c r="C1781" s="428" t="s">
        <v>1794</v>
      </c>
      <c r="D1781" s="429" t="s">
        <v>1795</v>
      </c>
      <c r="E1781" s="430">
        <v>50113014</v>
      </c>
      <c r="F1781" s="429" t="s">
        <v>504</v>
      </c>
      <c r="G1781" s="428" t="s">
        <v>450</v>
      </c>
      <c r="H1781" s="428">
        <v>164407</v>
      </c>
      <c r="I1781" s="428">
        <v>164407</v>
      </c>
      <c r="J1781" s="428" t="s">
        <v>1402</v>
      </c>
      <c r="K1781" s="428" t="s">
        <v>1403</v>
      </c>
      <c r="L1781" s="431">
        <v>637.99999999999977</v>
      </c>
      <c r="M1781" s="431">
        <v>29.000000000000007</v>
      </c>
      <c r="N1781" s="432">
        <v>18501.999999999996</v>
      </c>
    </row>
    <row r="1782" spans="1:14" ht="14.45" customHeight="1" x14ac:dyDescent="0.2">
      <c r="A1782" s="426" t="s">
        <v>1792</v>
      </c>
      <c r="B1782" s="427" t="s">
        <v>1793</v>
      </c>
      <c r="C1782" s="428" t="s">
        <v>1794</v>
      </c>
      <c r="D1782" s="429" t="s">
        <v>1795</v>
      </c>
      <c r="E1782" s="430">
        <v>50113014</v>
      </c>
      <c r="F1782" s="429" t="s">
        <v>504</v>
      </c>
      <c r="G1782" s="428" t="s">
        <v>450</v>
      </c>
      <c r="H1782" s="428">
        <v>164401</v>
      </c>
      <c r="I1782" s="428">
        <v>164401</v>
      </c>
      <c r="J1782" s="428" t="s">
        <v>1402</v>
      </c>
      <c r="K1782" s="428" t="s">
        <v>1703</v>
      </c>
      <c r="L1782" s="431">
        <v>318.99999929593315</v>
      </c>
      <c r="M1782" s="431">
        <v>89.6</v>
      </c>
      <c r="N1782" s="432">
        <v>28582.399936915608</v>
      </c>
    </row>
    <row r="1783" spans="1:14" ht="14.45" customHeight="1" x14ac:dyDescent="0.2">
      <c r="A1783" s="426" t="s">
        <v>1792</v>
      </c>
      <c r="B1783" s="427" t="s">
        <v>1793</v>
      </c>
      <c r="C1783" s="428" t="s">
        <v>1794</v>
      </c>
      <c r="D1783" s="429" t="s">
        <v>1795</v>
      </c>
      <c r="E1783" s="430">
        <v>50113014</v>
      </c>
      <c r="F1783" s="429" t="s">
        <v>504</v>
      </c>
      <c r="G1783" s="428" t="s">
        <v>235</v>
      </c>
      <c r="H1783" s="428">
        <v>129428</v>
      </c>
      <c r="I1783" s="428">
        <v>500720</v>
      </c>
      <c r="J1783" s="428" t="s">
        <v>1704</v>
      </c>
      <c r="K1783" s="428" t="s">
        <v>1705</v>
      </c>
      <c r="L1783" s="431">
        <v>3630</v>
      </c>
      <c r="M1783" s="431">
        <v>40</v>
      </c>
      <c r="N1783" s="432">
        <v>145200</v>
      </c>
    </row>
    <row r="1784" spans="1:14" ht="14.45" customHeight="1" x14ac:dyDescent="0.2">
      <c r="A1784" s="426" t="s">
        <v>1792</v>
      </c>
      <c r="B1784" s="427" t="s">
        <v>1793</v>
      </c>
      <c r="C1784" s="428" t="s">
        <v>1794</v>
      </c>
      <c r="D1784" s="429" t="s">
        <v>1795</v>
      </c>
      <c r="E1784" s="430">
        <v>50113014</v>
      </c>
      <c r="F1784" s="429" t="s">
        <v>504</v>
      </c>
      <c r="G1784" s="428" t="s">
        <v>450</v>
      </c>
      <c r="H1784" s="428">
        <v>189220</v>
      </c>
      <c r="I1784" s="428">
        <v>189220</v>
      </c>
      <c r="J1784" s="428" t="s">
        <v>2177</v>
      </c>
      <c r="K1784" s="428" t="s">
        <v>2178</v>
      </c>
      <c r="L1784" s="431">
        <v>6765</v>
      </c>
      <c r="M1784" s="431">
        <v>1</v>
      </c>
      <c r="N1784" s="432">
        <v>6765</v>
      </c>
    </row>
    <row r="1785" spans="1:14" ht="14.45" customHeight="1" x14ac:dyDescent="0.2">
      <c r="A1785" s="426" t="s">
        <v>1792</v>
      </c>
      <c r="B1785" s="427" t="s">
        <v>1793</v>
      </c>
      <c r="C1785" s="428" t="s">
        <v>1794</v>
      </c>
      <c r="D1785" s="429" t="s">
        <v>1795</v>
      </c>
      <c r="E1785" s="430">
        <v>50113014</v>
      </c>
      <c r="F1785" s="429" t="s">
        <v>504</v>
      </c>
      <c r="G1785" s="428" t="s">
        <v>235</v>
      </c>
      <c r="H1785" s="428">
        <v>196852</v>
      </c>
      <c r="I1785" s="428">
        <v>196852</v>
      </c>
      <c r="J1785" s="428" t="s">
        <v>2179</v>
      </c>
      <c r="K1785" s="428" t="s">
        <v>2180</v>
      </c>
      <c r="L1785" s="431">
        <v>611.04</v>
      </c>
      <c r="M1785" s="431">
        <v>20</v>
      </c>
      <c r="N1785" s="432">
        <v>12220.8</v>
      </c>
    </row>
    <row r="1786" spans="1:14" ht="14.45" customHeight="1" x14ac:dyDescent="0.2">
      <c r="A1786" s="426" t="s">
        <v>2181</v>
      </c>
      <c r="B1786" s="427" t="s">
        <v>2182</v>
      </c>
      <c r="C1786" s="428" t="s">
        <v>2183</v>
      </c>
      <c r="D1786" s="429" t="s">
        <v>2184</v>
      </c>
      <c r="E1786" s="430">
        <v>50113001</v>
      </c>
      <c r="F1786" s="429" t="s">
        <v>403</v>
      </c>
      <c r="G1786" s="428" t="s">
        <v>404</v>
      </c>
      <c r="H1786" s="428">
        <v>175868</v>
      </c>
      <c r="I1786" s="428">
        <v>75868</v>
      </c>
      <c r="J1786" s="428" t="s">
        <v>580</v>
      </c>
      <c r="K1786" s="428" t="s">
        <v>581</v>
      </c>
      <c r="L1786" s="431">
        <v>1.133</v>
      </c>
      <c r="M1786" s="431">
        <v>20</v>
      </c>
      <c r="N1786" s="432">
        <v>22.66</v>
      </c>
    </row>
    <row r="1787" spans="1:14" ht="14.45" customHeight="1" x14ac:dyDescent="0.2">
      <c r="A1787" s="426" t="s">
        <v>2181</v>
      </c>
      <c r="B1787" s="427" t="s">
        <v>2182</v>
      </c>
      <c r="C1787" s="428" t="s">
        <v>2185</v>
      </c>
      <c r="D1787" s="429" t="s">
        <v>2186</v>
      </c>
      <c r="E1787" s="430">
        <v>50113001</v>
      </c>
      <c r="F1787" s="429" t="s">
        <v>403</v>
      </c>
      <c r="G1787" s="428" t="s">
        <v>404</v>
      </c>
      <c r="H1787" s="428">
        <v>841498</v>
      </c>
      <c r="I1787" s="428">
        <v>31951</v>
      </c>
      <c r="J1787" s="428" t="s">
        <v>405</v>
      </c>
      <c r="K1787" s="428" t="s">
        <v>406</v>
      </c>
      <c r="L1787" s="431">
        <v>51.76</v>
      </c>
      <c r="M1787" s="431">
        <v>1</v>
      </c>
      <c r="N1787" s="432">
        <v>51.76</v>
      </c>
    </row>
    <row r="1788" spans="1:14" ht="14.45" customHeight="1" x14ac:dyDescent="0.2">
      <c r="A1788" s="426" t="s">
        <v>2181</v>
      </c>
      <c r="B1788" s="427" t="s">
        <v>2182</v>
      </c>
      <c r="C1788" s="428" t="s">
        <v>2185</v>
      </c>
      <c r="D1788" s="429" t="s">
        <v>2186</v>
      </c>
      <c r="E1788" s="430">
        <v>50113001</v>
      </c>
      <c r="F1788" s="429" t="s">
        <v>403</v>
      </c>
      <c r="G1788" s="428" t="s">
        <v>404</v>
      </c>
      <c r="H1788" s="428">
        <v>501596</v>
      </c>
      <c r="I1788" s="428">
        <v>0</v>
      </c>
      <c r="J1788" s="428" t="s">
        <v>407</v>
      </c>
      <c r="K1788" s="428" t="s">
        <v>408</v>
      </c>
      <c r="L1788" s="431">
        <v>113.26</v>
      </c>
      <c r="M1788" s="431">
        <v>1</v>
      </c>
      <c r="N1788" s="432">
        <v>113.26</v>
      </c>
    </row>
    <row r="1789" spans="1:14" ht="14.45" customHeight="1" x14ac:dyDescent="0.2">
      <c r="A1789" s="426" t="s">
        <v>2181</v>
      </c>
      <c r="B1789" s="427" t="s">
        <v>2182</v>
      </c>
      <c r="C1789" s="428" t="s">
        <v>2185</v>
      </c>
      <c r="D1789" s="429" t="s">
        <v>2186</v>
      </c>
      <c r="E1789" s="430">
        <v>50113001</v>
      </c>
      <c r="F1789" s="429" t="s">
        <v>403</v>
      </c>
      <c r="G1789" s="428" t="s">
        <v>404</v>
      </c>
      <c r="H1789" s="428">
        <v>502464</v>
      </c>
      <c r="I1789" s="428">
        <v>0</v>
      </c>
      <c r="J1789" s="428" t="s">
        <v>2187</v>
      </c>
      <c r="K1789" s="428" t="s">
        <v>2188</v>
      </c>
      <c r="L1789" s="431">
        <v>1700</v>
      </c>
      <c r="M1789" s="431">
        <v>196</v>
      </c>
      <c r="N1789" s="432">
        <v>333200</v>
      </c>
    </row>
    <row r="1790" spans="1:14" ht="14.45" customHeight="1" x14ac:dyDescent="0.2">
      <c r="A1790" s="426" t="s">
        <v>2181</v>
      </c>
      <c r="B1790" s="427" t="s">
        <v>2182</v>
      </c>
      <c r="C1790" s="428" t="s">
        <v>2189</v>
      </c>
      <c r="D1790" s="429" t="s">
        <v>2190</v>
      </c>
      <c r="E1790" s="430">
        <v>50113001</v>
      </c>
      <c r="F1790" s="429" t="s">
        <v>403</v>
      </c>
      <c r="G1790" s="428" t="s">
        <v>404</v>
      </c>
      <c r="H1790" s="428">
        <v>846758</v>
      </c>
      <c r="I1790" s="428">
        <v>103387</v>
      </c>
      <c r="J1790" s="428" t="s">
        <v>584</v>
      </c>
      <c r="K1790" s="428" t="s">
        <v>585</v>
      </c>
      <c r="L1790" s="431">
        <v>81.22</v>
      </c>
      <c r="M1790" s="431">
        <v>3</v>
      </c>
      <c r="N1790" s="432">
        <v>243.66</v>
      </c>
    </row>
    <row r="1791" spans="1:14" ht="14.45" customHeight="1" x14ac:dyDescent="0.2">
      <c r="A1791" s="426" t="s">
        <v>2181</v>
      </c>
      <c r="B1791" s="427" t="s">
        <v>2182</v>
      </c>
      <c r="C1791" s="428" t="s">
        <v>2189</v>
      </c>
      <c r="D1791" s="429" t="s">
        <v>2190</v>
      </c>
      <c r="E1791" s="430">
        <v>50113001</v>
      </c>
      <c r="F1791" s="429" t="s">
        <v>403</v>
      </c>
      <c r="G1791" s="428" t="s">
        <v>404</v>
      </c>
      <c r="H1791" s="428">
        <v>847132</v>
      </c>
      <c r="I1791" s="428">
        <v>137238</v>
      </c>
      <c r="J1791" s="428" t="s">
        <v>2191</v>
      </c>
      <c r="K1791" s="428" t="s">
        <v>2192</v>
      </c>
      <c r="L1791" s="431">
        <v>622.96999999999991</v>
      </c>
      <c r="M1791" s="431">
        <v>4</v>
      </c>
      <c r="N1791" s="432">
        <v>2491.8799999999997</v>
      </c>
    </row>
    <row r="1792" spans="1:14" ht="14.45" customHeight="1" x14ac:dyDescent="0.2">
      <c r="A1792" s="426" t="s">
        <v>2181</v>
      </c>
      <c r="B1792" s="427" t="s">
        <v>2182</v>
      </c>
      <c r="C1792" s="428" t="s">
        <v>2189</v>
      </c>
      <c r="D1792" s="429" t="s">
        <v>2190</v>
      </c>
      <c r="E1792" s="430">
        <v>50113001</v>
      </c>
      <c r="F1792" s="429" t="s">
        <v>403</v>
      </c>
      <c r="G1792" s="428" t="s">
        <v>404</v>
      </c>
      <c r="H1792" s="428">
        <v>100362</v>
      </c>
      <c r="I1792" s="428">
        <v>362</v>
      </c>
      <c r="J1792" s="428" t="s">
        <v>515</v>
      </c>
      <c r="K1792" s="428" t="s">
        <v>516</v>
      </c>
      <c r="L1792" s="431">
        <v>72.71599999999998</v>
      </c>
      <c r="M1792" s="431">
        <v>15</v>
      </c>
      <c r="N1792" s="432">
        <v>1090.7399999999998</v>
      </c>
    </row>
    <row r="1793" spans="1:14" ht="14.45" customHeight="1" x14ac:dyDescent="0.2">
      <c r="A1793" s="426" t="s">
        <v>2181</v>
      </c>
      <c r="B1793" s="427" t="s">
        <v>2182</v>
      </c>
      <c r="C1793" s="428" t="s">
        <v>2189</v>
      </c>
      <c r="D1793" s="429" t="s">
        <v>2190</v>
      </c>
      <c r="E1793" s="430">
        <v>50113001</v>
      </c>
      <c r="F1793" s="429" t="s">
        <v>403</v>
      </c>
      <c r="G1793" s="428" t="s">
        <v>404</v>
      </c>
      <c r="H1793" s="428">
        <v>29050</v>
      </c>
      <c r="I1793" s="428">
        <v>29050</v>
      </c>
      <c r="J1793" s="428" t="s">
        <v>2193</v>
      </c>
      <c r="K1793" s="428" t="s">
        <v>2194</v>
      </c>
      <c r="L1793" s="431">
        <v>140.06999999999996</v>
      </c>
      <c r="M1793" s="431">
        <v>1</v>
      </c>
      <c r="N1793" s="432">
        <v>140.06999999999996</v>
      </c>
    </row>
    <row r="1794" spans="1:14" ht="14.45" customHeight="1" x14ac:dyDescent="0.2">
      <c r="A1794" s="426" t="s">
        <v>2181</v>
      </c>
      <c r="B1794" s="427" t="s">
        <v>2182</v>
      </c>
      <c r="C1794" s="428" t="s">
        <v>2189</v>
      </c>
      <c r="D1794" s="429" t="s">
        <v>2190</v>
      </c>
      <c r="E1794" s="430">
        <v>50113001</v>
      </c>
      <c r="F1794" s="429" t="s">
        <v>403</v>
      </c>
      <c r="G1794" s="428" t="s">
        <v>404</v>
      </c>
      <c r="H1794" s="428">
        <v>845008</v>
      </c>
      <c r="I1794" s="428">
        <v>107806</v>
      </c>
      <c r="J1794" s="428" t="s">
        <v>592</v>
      </c>
      <c r="K1794" s="428" t="s">
        <v>1131</v>
      </c>
      <c r="L1794" s="431">
        <v>72.458333333333329</v>
      </c>
      <c r="M1794" s="431">
        <v>6</v>
      </c>
      <c r="N1794" s="432">
        <v>434.75</v>
      </c>
    </row>
    <row r="1795" spans="1:14" ht="14.45" customHeight="1" x14ac:dyDescent="0.2">
      <c r="A1795" s="426" t="s">
        <v>2181</v>
      </c>
      <c r="B1795" s="427" t="s">
        <v>2182</v>
      </c>
      <c r="C1795" s="428" t="s">
        <v>2189</v>
      </c>
      <c r="D1795" s="429" t="s">
        <v>2190</v>
      </c>
      <c r="E1795" s="430">
        <v>50113001</v>
      </c>
      <c r="F1795" s="429" t="s">
        <v>403</v>
      </c>
      <c r="G1795" s="428" t="s">
        <v>450</v>
      </c>
      <c r="H1795" s="428">
        <v>102954</v>
      </c>
      <c r="I1795" s="428">
        <v>2954</v>
      </c>
      <c r="J1795" s="428" t="s">
        <v>594</v>
      </c>
      <c r="K1795" s="428" t="s">
        <v>595</v>
      </c>
      <c r="L1795" s="431">
        <v>14.929999999999998</v>
      </c>
      <c r="M1795" s="431">
        <v>1</v>
      </c>
      <c r="N1795" s="432">
        <v>14.929999999999998</v>
      </c>
    </row>
    <row r="1796" spans="1:14" ht="14.45" customHeight="1" x14ac:dyDescent="0.2">
      <c r="A1796" s="426" t="s">
        <v>2181</v>
      </c>
      <c r="B1796" s="427" t="s">
        <v>2182</v>
      </c>
      <c r="C1796" s="428" t="s">
        <v>2189</v>
      </c>
      <c r="D1796" s="429" t="s">
        <v>2190</v>
      </c>
      <c r="E1796" s="430">
        <v>50113001</v>
      </c>
      <c r="F1796" s="429" t="s">
        <v>403</v>
      </c>
      <c r="G1796" s="428" t="s">
        <v>404</v>
      </c>
      <c r="H1796" s="428">
        <v>176954</v>
      </c>
      <c r="I1796" s="428">
        <v>176954</v>
      </c>
      <c r="J1796" s="428" t="s">
        <v>1417</v>
      </c>
      <c r="K1796" s="428" t="s">
        <v>1418</v>
      </c>
      <c r="L1796" s="431">
        <v>94.873998384962974</v>
      </c>
      <c r="M1796" s="431">
        <v>10</v>
      </c>
      <c r="N1796" s="432">
        <v>948.73998384962977</v>
      </c>
    </row>
    <row r="1797" spans="1:14" ht="14.45" customHeight="1" x14ac:dyDescent="0.2">
      <c r="A1797" s="426" t="s">
        <v>2181</v>
      </c>
      <c r="B1797" s="427" t="s">
        <v>2182</v>
      </c>
      <c r="C1797" s="428" t="s">
        <v>2189</v>
      </c>
      <c r="D1797" s="429" t="s">
        <v>2190</v>
      </c>
      <c r="E1797" s="430">
        <v>50113001</v>
      </c>
      <c r="F1797" s="429" t="s">
        <v>403</v>
      </c>
      <c r="G1797" s="428" t="s">
        <v>404</v>
      </c>
      <c r="H1797" s="428">
        <v>167547</v>
      </c>
      <c r="I1797" s="428">
        <v>67547</v>
      </c>
      <c r="J1797" s="428" t="s">
        <v>601</v>
      </c>
      <c r="K1797" s="428" t="s">
        <v>602</v>
      </c>
      <c r="L1797" s="431">
        <v>48.243380281690122</v>
      </c>
      <c r="M1797" s="431">
        <v>355</v>
      </c>
      <c r="N1797" s="432">
        <v>17126.399999999994</v>
      </c>
    </row>
    <row r="1798" spans="1:14" ht="14.45" customHeight="1" x14ac:dyDescent="0.2">
      <c r="A1798" s="426" t="s">
        <v>2181</v>
      </c>
      <c r="B1798" s="427" t="s">
        <v>2182</v>
      </c>
      <c r="C1798" s="428" t="s">
        <v>2189</v>
      </c>
      <c r="D1798" s="429" t="s">
        <v>2190</v>
      </c>
      <c r="E1798" s="430">
        <v>50113001</v>
      </c>
      <c r="F1798" s="429" t="s">
        <v>403</v>
      </c>
      <c r="G1798" s="428" t="s">
        <v>404</v>
      </c>
      <c r="H1798" s="428">
        <v>194916</v>
      </c>
      <c r="I1798" s="428">
        <v>94916</v>
      </c>
      <c r="J1798" s="428" t="s">
        <v>610</v>
      </c>
      <c r="K1798" s="428" t="s">
        <v>611</v>
      </c>
      <c r="L1798" s="431">
        <v>83.966666666666654</v>
      </c>
      <c r="M1798" s="431">
        <v>15</v>
      </c>
      <c r="N1798" s="432">
        <v>1259.4999999999998</v>
      </c>
    </row>
    <row r="1799" spans="1:14" ht="14.45" customHeight="1" x14ac:dyDescent="0.2">
      <c r="A1799" s="426" t="s">
        <v>2181</v>
      </c>
      <c r="B1799" s="427" t="s">
        <v>2182</v>
      </c>
      <c r="C1799" s="428" t="s">
        <v>2189</v>
      </c>
      <c r="D1799" s="429" t="s">
        <v>2190</v>
      </c>
      <c r="E1799" s="430">
        <v>50113001</v>
      </c>
      <c r="F1799" s="429" t="s">
        <v>403</v>
      </c>
      <c r="G1799" s="428" t="s">
        <v>404</v>
      </c>
      <c r="H1799" s="428">
        <v>223855</v>
      </c>
      <c r="I1799" s="428">
        <v>223855</v>
      </c>
      <c r="J1799" s="428" t="s">
        <v>615</v>
      </c>
      <c r="K1799" s="428" t="s">
        <v>616</v>
      </c>
      <c r="L1799" s="431">
        <v>165</v>
      </c>
      <c r="M1799" s="431">
        <v>3</v>
      </c>
      <c r="N1799" s="432">
        <v>495</v>
      </c>
    </row>
    <row r="1800" spans="1:14" ht="14.45" customHeight="1" x14ac:dyDescent="0.2">
      <c r="A1800" s="426" t="s">
        <v>2181</v>
      </c>
      <c r="B1800" s="427" t="s">
        <v>2182</v>
      </c>
      <c r="C1800" s="428" t="s">
        <v>2189</v>
      </c>
      <c r="D1800" s="429" t="s">
        <v>2190</v>
      </c>
      <c r="E1800" s="430">
        <v>50113001</v>
      </c>
      <c r="F1800" s="429" t="s">
        <v>403</v>
      </c>
      <c r="G1800" s="428" t="s">
        <v>404</v>
      </c>
      <c r="H1800" s="428">
        <v>845369</v>
      </c>
      <c r="I1800" s="428">
        <v>107987</v>
      </c>
      <c r="J1800" s="428" t="s">
        <v>618</v>
      </c>
      <c r="K1800" s="428" t="s">
        <v>619</v>
      </c>
      <c r="L1800" s="431">
        <v>116.78000022940924</v>
      </c>
      <c r="M1800" s="431">
        <v>258</v>
      </c>
      <c r="N1800" s="432">
        <v>30129.240059187585</v>
      </c>
    </row>
    <row r="1801" spans="1:14" ht="14.45" customHeight="1" x14ac:dyDescent="0.2">
      <c r="A1801" s="426" t="s">
        <v>2181</v>
      </c>
      <c r="B1801" s="427" t="s">
        <v>2182</v>
      </c>
      <c r="C1801" s="428" t="s">
        <v>2189</v>
      </c>
      <c r="D1801" s="429" t="s">
        <v>2190</v>
      </c>
      <c r="E1801" s="430">
        <v>50113001</v>
      </c>
      <c r="F1801" s="429" t="s">
        <v>403</v>
      </c>
      <c r="G1801" s="428" t="s">
        <v>404</v>
      </c>
      <c r="H1801" s="428">
        <v>235897</v>
      </c>
      <c r="I1801" s="428">
        <v>235897</v>
      </c>
      <c r="J1801" s="428" t="s">
        <v>620</v>
      </c>
      <c r="K1801" s="428" t="s">
        <v>622</v>
      </c>
      <c r="L1801" s="431">
        <v>73.247142857142862</v>
      </c>
      <c r="M1801" s="431">
        <v>7</v>
      </c>
      <c r="N1801" s="432">
        <v>512.73</v>
      </c>
    </row>
    <row r="1802" spans="1:14" ht="14.45" customHeight="1" x14ac:dyDescent="0.2">
      <c r="A1802" s="426" t="s">
        <v>2181</v>
      </c>
      <c r="B1802" s="427" t="s">
        <v>2182</v>
      </c>
      <c r="C1802" s="428" t="s">
        <v>2189</v>
      </c>
      <c r="D1802" s="429" t="s">
        <v>2190</v>
      </c>
      <c r="E1802" s="430">
        <v>50113001</v>
      </c>
      <c r="F1802" s="429" t="s">
        <v>403</v>
      </c>
      <c r="G1802" s="428" t="s">
        <v>404</v>
      </c>
      <c r="H1802" s="428">
        <v>196610</v>
      </c>
      <c r="I1802" s="428">
        <v>96610</v>
      </c>
      <c r="J1802" s="428" t="s">
        <v>625</v>
      </c>
      <c r="K1802" s="428" t="s">
        <v>626</v>
      </c>
      <c r="L1802" s="431">
        <v>91.200942093544015</v>
      </c>
      <c r="M1802" s="431">
        <v>53</v>
      </c>
      <c r="N1802" s="432">
        <v>4833.649930957833</v>
      </c>
    </row>
    <row r="1803" spans="1:14" ht="14.45" customHeight="1" x14ac:dyDescent="0.2">
      <c r="A1803" s="426" t="s">
        <v>2181</v>
      </c>
      <c r="B1803" s="427" t="s">
        <v>2182</v>
      </c>
      <c r="C1803" s="428" t="s">
        <v>2189</v>
      </c>
      <c r="D1803" s="429" t="s">
        <v>2190</v>
      </c>
      <c r="E1803" s="430">
        <v>50113001</v>
      </c>
      <c r="F1803" s="429" t="s">
        <v>403</v>
      </c>
      <c r="G1803" s="428" t="s">
        <v>404</v>
      </c>
      <c r="H1803" s="428">
        <v>112892</v>
      </c>
      <c r="I1803" s="428">
        <v>12892</v>
      </c>
      <c r="J1803" s="428" t="s">
        <v>636</v>
      </c>
      <c r="K1803" s="428" t="s">
        <v>1358</v>
      </c>
      <c r="L1803" s="431">
        <v>104.20999999999994</v>
      </c>
      <c r="M1803" s="431">
        <v>3</v>
      </c>
      <c r="N1803" s="432">
        <v>312.62999999999982</v>
      </c>
    </row>
    <row r="1804" spans="1:14" ht="14.45" customHeight="1" x14ac:dyDescent="0.2">
      <c r="A1804" s="426" t="s">
        <v>2181</v>
      </c>
      <c r="B1804" s="427" t="s">
        <v>2182</v>
      </c>
      <c r="C1804" s="428" t="s">
        <v>2189</v>
      </c>
      <c r="D1804" s="429" t="s">
        <v>2190</v>
      </c>
      <c r="E1804" s="430">
        <v>50113001</v>
      </c>
      <c r="F1804" s="429" t="s">
        <v>403</v>
      </c>
      <c r="G1804" s="428" t="s">
        <v>404</v>
      </c>
      <c r="H1804" s="428">
        <v>112895</v>
      </c>
      <c r="I1804" s="428">
        <v>12895</v>
      </c>
      <c r="J1804" s="428" t="s">
        <v>636</v>
      </c>
      <c r="K1804" s="428" t="s">
        <v>637</v>
      </c>
      <c r="L1804" s="431">
        <v>106.45999999999998</v>
      </c>
      <c r="M1804" s="431">
        <v>2</v>
      </c>
      <c r="N1804" s="432">
        <v>212.91999999999996</v>
      </c>
    </row>
    <row r="1805" spans="1:14" ht="14.45" customHeight="1" x14ac:dyDescent="0.2">
      <c r="A1805" s="426" t="s">
        <v>2181</v>
      </c>
      <c r="B1805" s="427" t="s">
        <v>2182</v>
      </c>
      <c r="C1805" s="428" t="s">
        <v>2189</v>
      </c>
      <c r="D1805" s="429" t="s">
        <v>2190</v>
      </c>
      <c r="E1805" s="430">
        <v>50113001</v>
      </c>
      <c r="F1805" s="429" t="s">
        <v>403</v>
      </c>
      <c r="G1805" s="428" t="s">
        <v>404</v>
      </c>
      <c r="H1805" s="428">
        <v>117168</v>
      </c>
      <c r="I1805" s="428">
        <v>17168</v>
      </c>
      <c r="J1805" s="428" t="s">
        <v>2195</v>
      </c>
      <c r="K1805" s="428" t="s">
        <v>2196</v>
      </c>
      <c r="L1805" s="431">
        <v>135.30000000000001</v>
      </c>
      <c r="M1805" s="431">
        <v>4</v>
      </c>
      <c r="N1805" s="432">
        <v>541.20000000000005</v>
      </c>
    </row>
    <row r="1806" spans="1:14" ht="14.45" customHeight="1" x14ac:dyDescent="0.2">
      <c r="A1806" s="426" t="s">
        <v>2181</v>
      </c>
      <c r="B1806" s="427" t="s">
        <v>2182</v>
      </c>
      <c r="C1806" s="428" t="s">
        <v>2189</v>
      </c>
      <c r="D1806" s="429" t="s">
        <v>2190</v>
      </c>
      <c r="E1806" s="430">
        <v>50113001</v>
      </c>
      <c r="F1806" s="429" t="s">
        <v>403</v>
      </c>
      <c r="G1806" s="428" t="s">
        <v>404</v>
      </c>
      <c r="H1806" s="428">
        <v>340360</v>
      </c>
      <c r="I1806" s="428">
        <v>5000318</v>
      </c>
      <c r="J1806" s="428" t="s">
        <v>2197</v>
      </c>
      <c r="K1806" s="428" t="s">
        <v>2198</v>
      </c>
      <c r="L1806" s="431">
        <v>326.08999127140106</v>
      </c>
      <c r="M1806" s="431">
        <v>2</v>
      </c>
      <c r="N1806" s="432">
        <v>652.17998254280212</v>
      </c>
    </row>
    <row r="1807" spans="1:14" ht="14.45" customHeight="1" x14ac:dyDescent="0.2">
      <c r="A1807" s="426" t="s">
        <v>2181</v>
      </c>
      <c r="B1807" s="427" t="s">
        <v>2182</v>
      </c>
      <c r="C1807" s="428" t="s">
        <v>2189</v>
      </c>
      <c r="D1807" s="429" t="s">
        <v>2190</v>
      </c>
      <c r="E1807" s="430">
        <v>50113001</v>
      </c>
      <c r="F1807" s="429" t="s">
        <v>403</v>
      </c>
      <c r="G1807" s="428" t="s">
        <v>404</v>
      </c>
      <c r="H1807" s="428">
        <v>176496</v>
      </c>
      <c r="I1807" s="428">
        <v>76496</v>
      </c>
      <c r="J1807" s="428" t="s">
        <v>644</v>
      </c>
      <c r="K1807" s="428" t="s">
        <v>645</v>
      </c>
      <c r="L1807" s="431">
        <v>124.3142105263158</v>
      </c>
      <c r="M1807" s="431">
        <v>19</v>
      </c>
      <c r="N1807" s="432">
        <v>2361.9700000000003</v>
      </c>
    </row>
    <row r="1808" spans="1:14" ht="14.45" customHeight="1" x14ac:dyDescent="0.2">
      <c r="A1808" s="426" t="s">
        <v>2181</v>
      </c>
      <c r="B1808" s="427" t="s">
        <v>2182</v>
      </c>
      <c r="C1808" s="428" t="s">
        <v>2189</v>
      </c>
      <c r="D1808" s="429" t="s">
        <v>2190</v>
      </c>
      <c r="E1808" s="430">
        <v>50113001</v>
      </c>
      <c r="F1808" s="429" t="s">
        <v>403</v>
      </c>
      <c r="G1808" s="428" t="s">
        <v>404</v>
      </c>
      <c r="H1808" s="428">
        <v>162320</v>
      </c>
      <c r="I1808" s="428">
        <v>62320</v>
      </c>
      <c r="J1808" s="428" t="s">
        <v>521</v>
      </c>
      <c r="K1808" s="428" t="s">
        <v>522</v>
      </c>
      <c r="L1808" s="431">
        <v>81.353456790123445</v>
      </c>
      <c r="M1808" s="431">
        <v>81</v>
      </c>
      <c r="N1808" s="432">
        <v>6589.6299999999992</v>
      </c>
    </row>
    <row r="1809" spans="1:14" ht="14.45" customHeight="1" x14ac:dyDescent="0.2">
      <c r="A1809" s="426" t="s">
        <v>2181</v>
      </c>
      <c r="B1809" s="427" t="s">
        <v>2182</v>
      </c>
      <c r="C1809" s="428" t="s">
        <v>2189</v>
      </c>
      <c r="D1809" s="429" t="s">
        <v>2190</v>
      </c>
      <c r="E1809" s="430">
        <v>50113001</v>
      </c>
      <c r="F1809" s="429" t="s">
        <v>403</v>
      </c>
      <c r="G1809" s="428" t="s">
        <v>450</v>
      </c>
      <c r="H1809" s="428">
        <v>231703</v>
      </c>
      <c r="I1809" s="428">
        <v>231703</v>
      </c>
      <c r="J1809" s="428" t="s">
        <v>648</v>
      </c>
      <c r="K1809" s="428" t="s">
        <v>649</v>
      </c>
      <c r="L1809" s="431">
        <v>89.281379310344818</v>
      </c>
      <c r="M1809" s="431">
        <v>29</v>
      </c>
      <c r="N1809" s="432">
        <v>2589.16</v>
      </c>
    </row>
    <row r="1810" spans="1:14" ht="14.45" customHeight="1" x14ac:dyDescent="0.2">
      <c r="A1810" s="426" t="s">
        <v>2181</v>
      </c>
      <c r="B1810" s="427" t="s">
        <v>2182</v>
      </c>
      <c r="C1810" s="428" t="s">
        <v>2189</v>
      </c>
      <c r="D1810" s="429" t="s">
        <v>2190</v>
      </c>
      <c r="E1810" s="430">
        <v>50113001</v>
      </c>
      <c r="F1810" s="429" t="s">
        <v>403</v>
      </c>
      <c r="G1810" s="428" t="s">
        <v>404</v>
      </c>
      <c r="H1810" s="428">
        <v>234203</v>
      </c>
      <c r="I1810" s="428">
        <v>234203</v>
      </c>
      <c r="J1810" s="428" t="s">
        <v>1732</v>
      </c>
      <c r="K1810" s="428" t="s">
        <v>1733</v>
      </c>
      <c r="L1810" s="431">
        <v>82.305833333333339</v>
      </c>
      <c r="M1810" s="431">
        <v>12</v>
      </c>
      <c r="N1810" s="432">
        <v>987.67000000000007</v>
      </c>
    </row>
    <row r="1811" spans="1:14" ht="14.45" customHeight="1" x14ac:dyDescent="0.2">
      <c r="A1811" s="426" t="s">
        <v>2181</v>
      </c>
      <c r="B1811" s="427" t="s">
        <v>2182</v>
      </c>
      <c r="C1811" s="428" t="s">
        <v>2189</v>
      </c>
      <c r="D1811" s="429" t="s">
        <v>2190</v>
      </c>
      <c r="E1811" s="430">
        <v>50113001</v>
      </c>
      <c r="F1811" s="429" t="s">
        <v>403</v>
      </c>
      <c r="G1811" s="428" t="s">
        <v>404</v>
      </c>
      <c r="H1811" s="428">
        <v>139968</v>
      </c>
      <c r="I1811" s="428">
        <v>139968</v>
      </c>
      <c r="J1811" s="428" t="s">
        <v>1822</v>
      </c>
      <c r="K1811" s="428" t="s">
        <v>1823</v>
      </c>
      <c r="L1811" s="431">
        <v>70.204997047786335</v>
      </c>
      <c r="M1811" s="431">
        <v>8</v>
      </c>
      <c r="N1811" s="432">
        <v>561.63997638229068</v>
      </c>
    </row>
    <row r="1812" spans="1:14" ht="14.45" customHeight="1" x14ac:dyDescent="0.2">
      <c r="A1812" s="426" t="s">
        <v>2181</v>
      </c>
      <c r="B1812" s="427" t="s">
        <v>2182</v>
      </c>
      <c r="C1812" s="428" t="s">
        <v>2189</v>
      </c>
      <c r="D1812" s="429" t="s">
        <v>2190</v>
      </c>
      <c r="E1812" s="430">
        <v>50113001</v>
      </c>
      <c r="F1812" s="429" t="s">
        <v>403</v>
      </c>
      <c r="G1812" s="428" t="s">
        <v>404</v>
      </c>
      <c r="H1812" s="428">
        <v>243197</v>
      </c>
      <c r="I1812" s="428">
        <v>243197</v>
      </c>
      <c r="J1812" s="428" t="s">
        <v>673</v>
      </c>
      <c r="K1812" s="428" t="s">
        <v>2199</v>
      </c>
      <c r="L1812" s="431">
        <v>90.940611590047084</v>
      </c>
      <c r="M1812" s="431">
        <v>41</v>
      </c>
      <c r="N1812" s="432">
        <v>3728.5650751919302</v>
      </c>
    </row>
    <row r="1813" spans="1:14" ht="14.45" customHeight="1" x14ac:dyDescent="0.2">
      <c r="A1813" s="426" t="s">
        <v>2181</v>
      </c>
      <c r="B1813" s="427" t="s">
        <v>2182</v>
      </c>
      <c r="C1813" s="428" t="s">
        <v>2189</v>
      </c>
      <c r="D1813" s="429" t="s">
        <v>2190</v>
      </c>
      <c r="E1813" s="430">
        <v>50113001</v>
      </c>
      <c r="F1813" s="429" t="s">
        <v>403</v>
      </c>
      <c r="G1813" s="428" t="s">
        <v>404</v>
      </c>
      <c r="H1813" s="428">
        <v>102132</v>
      </c>
      <c r="I1813" s="428">
        <v>2132</v>
      </c>
      <c r="J1813" s="428" t="s">
        <v>690</v>
      </c>
      <c r="K1813" s="428" t="s">
        <v>691</v>
      </c>
      <c r="L1813" s="431">
        <v>168.62</v>
      </c>
      <c r="M1813" s="431">
        <v>1</v>
      </c>
      <c r="N1813" s="432">
        <v>168.62</v>
      </c>
    </row>
    <row r="1814" spans="1:14" ht="14.45" customHeight="1" x14ac:dyDescent="0.2">
      <c r="A1814" s="426" t="s">
        <v>2181</v>
      </c>
      <c r="B1814" s="427" t="s">
        <v>2182</v>
      </c>
      <c r="C1814" s="428" t="s">
        <v>2189</v>
      </c>
      <c r="D1814" s="429" t="s">
        <v>2190</v>
      </c>
      <c r="E1814" s="430">
        <v>50113001</v>
      </c>
      <c r="F1814" s="429" t="s">
        <v>403</v>
      </c>
      <c r="G1814" s="428" t="s">
        <v>404</v>
      </c>
      <c r="H1814" s="428">
        <v>848477</v>
      </c>
      <c r="I1814" s="428">
        <v>124346</v>
      </c>
      <c r="J1814" s="428" t="s">
        <v>697</v>
      </c>
      <c r="K1814" s="428" t="s">
        <v>698</v>
      </c>
      <c r="L1814" s="431">
        <v>131.12000000000003</v>
      </c>
      <c r="M1814" s="431">
        <v>15</v>
      </c>
      <c r="N1814" s="432">
        <v>1966.8000000000004</v>
      </c>
    </row>
    <row r="1815" spans="1:14" ht="14.45" customHeight="1" x14ac:dyDescent="0.2">
      <c r="A1815" s="426" t="s">
        <v>2181</v>
      </c>
      <c r="B1815" s="427" t="s">
        <v>2182</v>
      </c>
      <c r="C1815" s="428" t="s">
        <v>2189</v>
      </c>
      <c r="D1815" s="429" t="s">
        <v>2190</v>
      </c>
      <c r="E1815" s="430">
        <v>50113001</v>
      </c>
      <c r="F1815" s="429" t="s">
        <v>403</v>
      </c>
      <c r="G1815" s="428" t="s">
        <v>404</v>
      </c>
      <c r="H1815" s="428">
        <v>207939</v>
      </c>
      <c r="I1815" s="428">
        <v>207939</v>
      </c>
      <c r="J1815" s="428" t="s">
        <v>710</v>
      </c>
      <c r="K1815" s="428" t="s">
        <v>711</v>
      </c>
      <c r="L1815" s="431">
        <v>60.84</v>
      </c>
      <c r="M1815" s="431">
        <v>1</v>
      </c>
      <c r="N1815" s="432">
        <v>60.84</v>
      </c>
    </row>
    <row r="1816" spans="1:14" ht="14.45" customHeight="1" x14ac:dyDescent="0.2">
      <c r="A1816" s="426" t="s">
        <v>2181</v>
      </c>
      <c r="B1816" s="427" t="s">
        <v>2182</v>
      </c>
      <c r="C1816" s="428" t="s">
        <v>2189</v>
      </c>
      <c r="D1816" s="429" t="s">
        <v>2190</v>
      </c>
      <c r="E1816" s="430">
        <v>50113001</v>
      </c>
      <c r="F1816" s="429" t="s">
        <v>403</v>
      </c>
      <c r="G1816" s="428" t="s">
        <v>404</v>
      </c>
      <c r="H1816" s="428">
        <v>214525</v>
      </c>
      <c r="I1816" s="428">
        <v>214525</v>
      </c>
      <c r="J1816" s="428" t="s">
        <v>719</v>
      </c>
      <c r="K1816" s="428" t="s">
        <v>720</v>
      </c>
      <c r="L1816" s="431">
        <v>26.429999999999993</v>
      </c>
      <c r="M1816" s="431">
        <v>13</v>
      </c>
      <c r="N1816" s="432">
        <v>343.58999999999992</v>
      </c>
    </row>
    <row r="1817" spans="1:14" ht="14.45" customHeight="1" x14ac:dyDescent="0.2">
      <c r="A1817" s="426" t="s">
        <v>2181</v>
      </c>
      <c r="B1817" s="427" t="s">
        <v>2182</v>
      </c>
      <c r="C1817" s="428" t="s">
        <v>2189</v>
      </c>
      <c r="D1817" s="429" t="s">
        <v>2190</v>
      </c>
      <c r="E1817" s="430">
        <v>50113001</v>
      </c>
      <c r="F1817" s="429" t="s">
        <v>403</v>
      </c>
      <c r="G1817" s="428" t="s">
        <v>450</v>
      </c>
      <c r="H1817" s="428">
        <v>214427</v>
      </c>
      <c r="I1817" s="428">
        <v>214427</v>
      </c>
      <c r="J1817" s="428" t="s">
        <v>721</v>
      </c>
      <c r="K1817" s="428" t="s">
        <v>722</v>
      </c>
      <c r="L1817" s="431">
        <v>16.560206896551723</v>
      </c>
      <c r="M1817" s="431">
        <v>1160</v>
      </c>
      <c r="N1817" s="432">
        <v>19209.839999999997</v>
      </c>
    </row>
    <row r="1818" spans="1:14" ht="14.45" customHeight="1" x14ac:dyDescent="0.2">
      <c r="A1818" s="426" t="s">
        <v>2181</v>
      </c>
      <c r="B1818" s="427" t="s">
        <v>2182</v>
      </c>
      <c r="C1818" s="428" t="s">
        <v>2189</v>
      </c>
      <c r="D1818" s="429" t="s">
        <v>2190</v>
      </c>
      <c r="E1818" s="430">
        <v>50113001</v>
      </c>
      <c r="F1818" s="429" t="s">
        <v>403</v>
      </c>
      <c r="G1818" s="428" t="s">
        <v>450</v>
      </c>
      <c r="H1818" s="428">
        <v>237626</v>
      </c>
      <c r="I1818" s="428">
        <v>237626</v>
      </c>
      <c r="J1818" s="428" t="s">
        <v>1467</v>
      </c>
      <c r="K1818" s="428" t="s">
        <v>1468</v>
      </c>
      <c r="L1818" s="431">
        <v>237.65202352241414</v>
      </c>
      <c r="M1818" s="431">
        <v>158</v>
      </c>
      <c r="N1818" s="432">
        <v>37549.019716541436</v>
      </c>
    </row>
    <row r="1819" spans="1:14" ht="14.45" customHeight="1" x14ac:dyDescent="0.2">
      <c r="A1819" s="426" t="s">
        <v>2181</v>
      </c>
      <c r="B1819" s="427" t="s">
        <v>2182</v>
      </c>
      <c r="C1819" s="428" t="s">
        <v>2189</v>
      </c>
      <c r="D1819" s="429" t="s">
        <v>2190</v>
      </c>
      <c r="E1819" s="430">
        <v>50113001</v>
      </c>
      <c r="F1819" s="429" t="s">
        <v>403</v>
      </c>
      <c r="G1819" s="428" t="s">
        <v>450</v>
      </c>
      <c r="H1819" s="428">
        <v>190044</v>
      </c>
      <c r="I1819" s="428">
        <v>90044</v>
      </c>
      <c r="J1819" s="428" t="s">
        <v>526</v>
      </c>
      <c r="K1819" s="428" t="s">
        <v>527</v>
      </c>
      <c r="L1819" s="431">
        <v>39.905484010744431</v>
      </c>
      <c r="M1819" s="431">
        <v>62</v>
      </c>
      <c r="N1819" s="432">
        <v>2474.1400086661547</v>
      </c>
    </row>
    <row r="1820" spans="1:14" ht="14.45" customHeight="1" x14ac:dyDescent="0.2">
      <c r="A1820" s="426" t="s">
        <v>2181</v>
      </c>
      <c r="B1820" s="427" t="s">
        <v>2182</v>
      </c>
      <c r="C1820" s="428" t="s">
        <v>2189</v>
      </c>
      <c r="D1820" s="429" t="s">
        <v>2190</v>
      </c>
      <c r="E1820" s="430">
        <v>50113001</v>
      </c>
      <c r="F1820" s="429" t="s">
        <v>403</v>
      </c>
      <c r="G1820" s="428" t="s">
        <v>404</v>
      </c>
      <c r="H1820" s="428">
        <v>201992</v>
      </c>
      <c r="I1820" s="428">
        <v>201992</v>
      </c>
      <c r="J1820" s="428" t="s">
        <v>739</v>
      </c>
      <c r="K1820" s="428" t="s">
        <v>741</v>
      </c>
      <c r="L1820" s="431">
        <v>552.80999999999995</v>
      </c>
      <c r="M1820" s="431">
        <v>5</v>
      </c>
      <c r="N1820" s="432">
        <v>2764.0499999999997</v>
      </c>
    </row>
    <row r="1821" spans="1:14" ht="14.45" customHeight="1" x14ac:dyDescent="0.2">
      <c r="A1821" s="426" t="s">
        <v>2181</v>
      </c>
      <c r="B1821" s="427" t="s">
        <v>2182</v>
      </c>
      <c r="C1821" s="428" t="s">
        <v>2189</v>
      </c>
      <c r="D1821" s="429" t="s">
        <v>2190</v>
      </c>
      <c r="E1821" s="430">
        <v>50113001</v>
      </c>
      <c r="F1821" s="429" t="s">
        <v>403</v>
      </c>
      <c r="G1821" s="428" t="s">
        <v>404</v>
      </c>
      <c r="H1821" s="428">
        <v>184090</v>
      </c>
      <c r="I1821" s="428">
        <v>84090</v>
      </c>
      <c r="J1821" s="428" t="s">
        <v>743</v>
      </c>
      <c r="K1821" s="428" t="s">
        <v>744</v>
      </c>
      <c r="L1821" s="431">
        <v>60.095484414946206</v>
      </c>
      <c r="M1821" s="431">
        <v>31</v>
      </c>
      <c r="N1821" s="432">
        <v>1862.9600168633324</v>
      </c>
    </row>
    <row r="1822" spans="1:14" ht="14.45" customHeight="1" x14ac:dyDescent="0.2">
      <c r="A1822" s="426" t="s">
        <v>2181</v>
      </c>
      <c r="B1822" s="427" t="s">
        <v>2182</v>
      </c>
      <c r="C1822" s="428" t="s">
        <v>2189</v>
      </c>
      <c r="D1822" s="429" t="s">
        <v>2190</v>
      </c>
      <c r="E1822" s="430">
        <v>50113001</v>
      </c>
      <c r="F1822" s="429" t="s">
        <v>403</v>
      </c>
      <c r="G1822" s="428" t="s">
        <v>404</v>
      </c>
      <c r="H1822" s="428">
        <v>230421</v>
      </c>
      <c r="I1822" s="428">
        <v>230421</v>
      </c>
      <c r="J1822" s="428" t="s">
        <v>750</v>
      </c>
      <c r="K1822" s="428" t="s">
        <v>751</v>
      </c>
      <c r="L1822" s="431">
        <v>76.97999999999999</v>
      </c>
      <c r="M1822" s="431">
        <v>4</v>
      </c>
      <c r="N1822" s="432">
        <v>307.91999999999996</v>
      </c>
    </row>
    <row r="1823" spans="1:14" ht="14.45" customHeight="1" x14ac:dyDescent="0.2">
      <c r="A1823" s="426" t="s">
        <v>2181</v>
      </c>
      <c r="B1823" s="427" t="s">
        <v>2182</v>
      </c>
      <c r="C1823" s="428" t="s">
        <v>2189</v>
      </c>
      <c r="D1823" s="429" t="s">
        <v>2190</v>
      </c>
      <c r="E1823" s="430">
        <v>50113001</v>
      </c>
      <c r="F1823" s="429" t="s">
        <v>403</v>
      </c>
      <c r="G1823" s="428" t="s">
        <v>404</v>
      </c>
      <c r="H1823" s="428">
        <v>230423</v>
      </c>
      <c r="I1823" s="428">
        <v>230423</v>
      </c>
      <c r="J1823" s="428" t="s">
        <v>750</v>
      </c>
      <c r="K1823" s="428" t="s">
        <v>752</v>
      </c>
      <c r="L1823" s="431">
        <v>39.849999999999994</v>
      </c>
      <c r="M1823" s="431">
        <v>2</v>
      </c>
      <c r="N1823" s="432">
        <v>79.699999999999989</v>
      </c>
    </row>
    <row r="1824" spans="1:14" ht="14.45" customHeight="1" x14ac:dyDescent="0.2">
      <c r="A1824" s="426" t="s">
        <v>2181</v>
      </c>
      <c r="B1824" s="427" t="s">
        <v>2182</v>
      </c>
      <c r="C1824" s="428" t="s">
        <v>2189</v>
      </c>
      <c r="D1824" s="429" t="s">
        <v>2190</v>
      </c>
      <c r="E1824" s="430">
        <v>50113001</v>
      </c>
      <c r="F1824" s="429" t="s">
        <v>403</v>
      </c>
      <c r="G1824" s="428" t="s">
        <v>404</v>
      </c>
      <c r="H1824" s="428">
        <v>189024</v>
      </c>
      <c r="I1824" s="428">
        <v>89024</v>
      </c>
      <c r="J1824" s="428" t="s">
        <v>2200</v>
      </c>
      <c r="K1824" s="428" t="s">
        <v>2201</v>
      </c>
      <c r="L1824" s="431">
        <v>17.48</v>
      </c>
      <c r="M1824" s="431">
        <v>3</v>
      </c>
      <c r="N1824" s="432">
        <v>52.44</v>
      </c>
    </row>
    <row r="1825" spans="1:14" ht="14.45" customHeight="1" x14ac:dyDescent="0.2">
      <c r="A1825" s="426" t="s">
        <v>2181</v>
      </c>
      <c r="B1825" s="427" t="s">
        <v>2182</v>
      </c>
      <c r="C1825" s="428" t="s">
        <v>2189</v>
      </c>
      <c r="D1825" s="429" t="s">
        <v>2190</v>
      </c>
      <c r="E1825" s="430">
        <v>50113001</v>
      </c>
      <c r="F1825" s="429" t="s">
        <v>403</v>
      </c>
      <c r="G1825" s="428" t="s">
        <v>404</v>
      </c>
      <c r="H1825" s="428">
        <v>247409</v>
      </c>
      <c r="I1825" s="428">
        <v>247409</v>
      </c>
      <c r="J1825" s="428" t="s">
        <v>757</v>
      </c>
      <c r="K1825" s="428" t="s">
        <v>758</v>
      </c>
      <c r="L1825" s="431">
        <v>120.98999999999998</v>
      </c>
      <c r="M1825" s="431">
        <v>2</v>
      </c>
      <c r="N1825" s="432">
        <v>241.97999999999996</v>
      </c>
    </row>
    <row r="1826" spans="1:14" ht="14.45" customHeight="1" x14ac:dyDescent="0.2">
      <c r="A1826" s="426" t="s">
        <v>2181</v>
      </c>
      <c r="B1826" s="427" t="s">
        <v>2182</v>
      </c>
      <c r="C1826" s="428" t="s">
        <v>2189</v>
      </c>
      <c r="D1826" s="429" t="s">
        <v>2190</v>
      </c>
      <c r="E1826" s="430">
        <v>50113001</v>
      </c>
      <c r="F1826" s="429" t="s">
        <v>403</v>
      </c>
      <c r="G1826" s="428" t="s">
        <v>404</v>
      </c>
      <c r="H1826" s="428">
        <v>117011</v>
      </c>
      <c r="I1826" s="428">
        <v>17011</v>
      </c>
      <c r="J1826" s="428" t="s">
        <v>759</v>
      </c>
      <c r="K1826" s="428" t="s">
        <v>760</v>
      </c>
      <c r="L1826" s="431">
        <v>143.78062499999999</v>
      </c>
      <c r="M1826" s="431">
        <v>64</v>
      </c>
      <c r="N1826" s="432">
        <v>9201.9599999999991</v>
      </c>
    </row>
    <row r="1827" spans="1:14" ht="14.45" customHeight="1" x14ac:dyDescent="0.2">
      <c r="A1827" s="426" t="s">
        <v>2181</v>
      </c>
      <c r="B1827" s="427" t="s">
        <v>2182</v>
      </c>
      <c r="C1827" s="428" t="s">
        <v>2189</v>
      </c>
      <c r="D1827" s="429" t="s">
        <v>2190</v>
      </c>
      <c r="E1827" s="430">
        <v>50113001</v>
      </c>
      <c r="F1827" s="429" t="s">
        <v>403</v>
      </c>
      <c r="G1827" s="428" t="s">
        <v>404</v>
      </c>
      <c r="H1827" s="428">
        <v>232606</v>
      </c>
      <c r="I1827" s="428">
        <v>232606</v>
      </c>
      <c r="J1827" s="428" t="s">
        <v>765</v>
      </c>
      <c r="K1827" s="428" t="s">
        <v>766</v>
      </c>
      <c r="L1827" s="431">
        <v>154.63999999999996</v>
      </c>
      <c r="M1827" s="431">
        <v>6</v>
      </c>
      <c r="N1827" s="432">
        <v>927.83999999999969</v>
      </c>
    </row>
    <row r="1828" spans="1:14" ht="14.45" customHeight="1" x14ac:dyDescent="0.2">
      <c r="A1828" s="426" t="s">
        <v>2181</v>
      </c>
      <c r="B1828" s="427" t="s">
        <v>2182</v>
      </c>
      <c r="C1828" s="428" t="s">
        <v>2189</v>
      </c>
      <c r="D1828" s="429" t="s">
        <v>2190</v>
      </c>
      <c r="E1828" s="430">
        <v>50113001</v>
      </c>
      <c r="F1828" s="429" t="s">
        <v>403</v>
      </c>
      <c r="G1828" s="428" t="s">
        <v>404</v>
      </c>
      <c r="H1828" s="428">
        <v>104071</v>
      </c>
      <c r="I1828" s="428">
        <v>4071</v>
      </c>
      <c r="J1828" s="428" t="s">
        <v>771</v>
      </c>
      <c r="K1828" s="428" t="s">
        <v>772</v>
      </c>
      <c r="L1828" s="431">
        <v>223.67499931141316</v>
      </c>
      <c r="M1828" s="431">
        <v>34</v>
      </c>
      <c r="N1828" s="432">
        <v>7604.9499765880473</v>
      </c>
    </row>
    <row r="1829" spans="1:14" ht="14.45" customHeight="1" x14ac:dyDescent="0.2">
      <c r="A1829" s="426" t="s">
        <v>2181</v>
      </c>
      <c r="B1829" s="427" t="s">
        <v>2182</v>
      </c>
      <c r="C1829" s="428" t="s">
        <v>2189</v>
      </c>
      <c r="D1829" s="429" t="s">
        <v>2190</v>
      </c>
      <c r="E1829" s="430">
        <v>50113001</v>
      </c>
      <c r="F1829" s="429" t="s">
        <v>403</v>
      </c>
      <c r="G1829" s="428" t="s">
        <v>404</v>
      </c>
      <c r="H1829" s="428">
        <v>339710</v>
      </c>
      <c r="I1829" s="428">
        <v>5005720</v>
      </c>
      <c r="J1829" s="428" t="s">
        <v>2202</v>
      </c>
      <c r="K1829" s="428" t="s">
        <v>235</v>
      </c>
      <c r="L1829" s="431">
        <v>47.736534191623221</v>
      </c>
      <c r="M1829" s="431">
        <v>1</v>
      </c>
      <c r="N1829" s="432">
        <v>47.736534191623221</v>
      </c>
    </row>
    <row r="1830" spans="1:14" ht="14.45" customHeight="1" x14ac:dyDescent="0.2">
      <c r="A1830" s="426" t="s">
        <v>2181</v>
      </c>
      <c r="B1830" s="427" t="s">
        <v>2182</v>
      </c>
      <c r="C1830" s="428" t="s">
        <v>2189</v>
      </c>
      <c r="D1830" s="429" t="s">
        <v>2190</v>
      </c>
      <c r="E1830" s="430">
        <v>50113001</v>
      </c>
      <c r="F1830" s="429" t="s">
        <v>403</v>
      </c>
      <c r="G1830" s="428" t="s">
        <v>404</v>
      </c>
      <c r="H1830" s="428">
        <v>158425</v>
      </c>
      <c r="I1830" s="428">
        <v>58425</v>
      </c>
      <c r="J1830" s="428" t="s">
        <v>2203</v>
      </c>
      <c r="K1830" s="428" t="s">
        <v>2204</v>
      </c>
      <c r="L1830" s="431">
        <v>64.539998341965344</v>
      </c>
      <c r="M1830" s="431">
        <v>4</v>
      </c>
      <c r="N1830" s="432">
        <v>258.15999336786138</v>
      </c>
    </row>
    <row r="1831" spans="1:14" ht="14.45" customHeight="1" x14ac:dyDescent="0.2">
      <c r="A1831" s="426" t="s">
        <v>2181</v>
      </c>
      <c r="B1831" s="427" t="s">
        <v>2182</v>
      </c>
      <c r="C1831" s="428" t="s">
        <v>2189</v>
      </c>
      <c r="D1831" s="429" t="s">
        <v>2190</v>
      </c>
      <c r="E1831" s="430">
        <v>50113001</v>
      </c>
      <c r="F1831" s="429" t="s">
        <v>403</v>
      </c>
      <c r="G1831" s="428" t="s">
        <v>404</v>
      </c>
      <c r="H1831" s="428">
        <v>185656</v>
      </c>
      <c r="I1831" s="428">
        <v>85656</v>
      </c>
      <c r="J1831" s="428" t="s">
        <v>2205</v>
      </c>
      <c r="K1831" s="428" t="s">
        <v>2032</v>
      </c>
      <c r="L1831" s="431">
        <v>69.83</v>
      </c>
      <c r="M1831" s="431">
        <v>5</v>
      </c>
      <c r="N1831" s="432">
        <v>349.15</v>
      </c>
    </row>
    <row r="1832" spans="1:14" ht="14.45" customHeight="1" x14ac:dyDescent="0.2">
      <c r="A1832" s="426" t="s">
        <v>2181</v>
      </c>
      <c r="B1832" s="427" t="s">
        <v>2182</v>
      </c>
      <c r="C1832" s="428" t="s">
        <v>2189</v>
      </c>
      <c r="D1832" s="429" t="s">
        <v>2190</v>
      </c>
      <c r="E1832" s="430">
        <v>50113001</v>
      </c>
      <c r="F1832" s="429" t="s">
        <v>403</v>
      </c>
      <c r="G1832" s="428" t="s">
        <v>404</v>
      </c>
      <c r="H1832" s="428">
        <v>920200</v>
      </c>
      <c r="I1832" s="428">
        <v>15877</v>
      </c>
      <c r="J1832" s="428" t="s">
        <v>528</v>
      </c>
      <c r="K1832" s="428" t="s">
        <v>235</v>
      </c>
      <c r="L1832" s="431">
        <v>252.97800000000004</v>
      </c>
      <c r="M1832" s="431">
        <v>24</v>
      </c>
      <c r="N1832" s="432">
        <v>6071.4720000000007</v>
      </c>
    </row>
    <row r="1833" spans="1:14" ht="14.45" customHeight="1" x14ac:dyDescent="0.2">
      <c r="A1833" s="426" t="s">
        <v>2181</v>
      </c>
      <c r="B1833" s="427" t="s">
        <v>2182</v>
      </c>
      <c r="C1833" s="428" t="s">
        <v>2189</v>
      </c>
      <c r="D1833" s="429" t="s">
        <v>2190</v>
      </c>
      <c r="E1833" s="430">
        <v>50113001</v>
      </c>
      <c r="F1833" s="429" t="s">
        <v>403</v>
      </c>
      <c r="G1833" s="428" t="s">
        <v>404</v>
      </c>
      <c r="H1833" s="428">
        <v>500355</v>
      </c>
      <c r="I1833" s="428">
        <v>15879</v>
      </c>
      <c r="J1833" s="428" t="s">
        <v>781</v>
      </c>
      <c r="K1833" s="428" t="s">
        <v>235</v>
      </c>
      <c r="L1833" s="431">
        <v>104.34232156524203</v>
      </c>
      <c r="M1833" s="431">
        <v>31</v>
      </c>
      <c r="N1833" s="432">
        <v>3234.611968522503</v>
      </c>
    </row>
    <row r="1834" spans="1:14" ht="14.45" customHeight="1" x14ac:dyDescent="0.2">
      <c r="A1834" s="426" t="s">
        <v>2181</v>
      </c>
      <c r="B1834" s="427" t="s">
        <v>2182</v>
      </c>
      <c r="C1834" s="428" t="s">
        <v>2189</v>
      </c>
      <c r="D1834" s="429" t="s">
        <v>2190</v>
      </c>
      <c r="E1834" s="430">
        <v>50113001</v>
      </c>
      <c r="F1834" s="429" t="s">
        <v>403</v>
      </c>
      <c r="G1834" s="428" t="s">
        <v>404</v>
      </c>
      <c r="H1834" s="428">
        <v>920235</v>
      </c>
      <c r="I1834" s="428">
        <v>15880</v>
      </c>
      <c r="J1834" s="428" t="s">
        <v>1859</v>
      </c>
      <c r="K1834" s="428" t="s">
        <v>235</v>
      </c>
      <c r="L1834" s="431">
        <v>177.2807223403284</v>
      </c>
      <c r="M1834" s="431">
        <v>21</v>
      </c>
      <c r="N1834" s="432">
        <v>3722.8951691468965</v>
      </c>
    </row>
    <row r="1835" spans="1:14" ht="14.45" customHeight="1" x14ac:dyDescent="0.2">
      <c r="A1835" s="426" t="s">
        <v>2181</v>
      </c>
      <c r="B1835" s="427" t="s">
        <v>2182</v>
      </c>
      <c r="C1835" s="428" t="s">
        <v>2189</v>
      </c>
      <c r="D1835" s="429" t="s">
        <v>2190</v>
      </c>
      <c r="E1835" s="430">
        <v>50113001</v>
      </c>
      <c r="F1835" s="429" t="s">
        <v>403</v>
      </c>
      <c r="G1835" s="428" t="s">
        <v>404</v>
      </c>
      <c r="H1835" s="428">
        <v>905098</v>
      </c>
      <c r="I1835" s="428">
        <v>23989</v>
      </c>
      <c r="J1835" s="428" t="s">
        <v>529</v>
      </c>
      <c r="K1835" s="428" t="s">
        <v>235</v>
      </c>
      <c r="L1835" s="431">
        <v>398.86100000000005</v>
      </c>
      <c r="M1835" s="431">
        <v>3</v>
      </c>
      <c r="N1835" s="432">
        <v>1196.5830000000001</v>
      </c>
    </row>
    <row r="1836" spans="1:14" ht="14.45" customHeight="1" x14ac:dyDescent="0.2">
      <c r="A1836" s="426" t="s">
        <v>2181</v>
      </c>
      <c r="B1836" s="427" t="s">
        <v>2182</v>
      </c>
      <c r="C1836" s="428" t="s">
        <v>2189</v>
      </c>
      <c r="D1836" s="429" t="s">
        <v>2190</v>
      </c>
      <c r="E1836" s="430">
        <v>50113001</v>
      </c>
      <c r="F1836" s="429" t="s">
        <v>403</v>
      </c>
      <c r="G1836" s="428" t="s">
        <v>404</v>
      </c>
      <c r="H1836" s="428">
        <v>23987</v>
      </c>
      <c r="I1836" s="428">
        <v>23987</v>
      </c>
      <c r="J1836" s="428" t="s">
        <v>782</v>
      </c>
      <c r="K1836" s="428" t="s">
        <v>783</v>
      </c>
      <c r="L1836" s="431">
        <v>168.15944129273961</v>
      </c>
      <c r="M1836" s="431">
        <v>54</v>
      </c>
      <c r="N1836" s="432">
        <v>9080.6098298079396</v>
      </c>
    </row>
    <row r="1837" spans="1:14" ht="14.45" customHeight="1" x14ac:dyDescent="0.2">
      <c r="A1837" s="426" t="s">
        <v>2181</v>
      </c>
      <c r="B1837" s="427" t="s">
        <v>2182</v>
      </c>
      <c r="C1837" s="428" t="s">
        <v>2189</v>
      </c>
      <c r="D1837" s="429" t="s">
        <v>2190</v>
      </c>
      <c r="E1837" s="430">
        <v>50113001</v>
      </c>
      <c r="F1837" s="429" t="s">
        <v>403</v>
      </c>
      <c r="G1837" s="428" t="s">
        <v>404</v>
      </c>
      <c r="H1837" s="428">
        <v>501596</v>
      </c>
      <c r="I1837" s="428">
        <v>0</v>
      </c>
      <c r="J1837" s="428" t="s">
        <v>407</v>
      </c>
      <c r="K1837" s="428" t="s">
        <v>408</v>
      </c>
      <c r="L1837" s="431">
        <v>113.26000000000003</v>
      </c>
      <c r="M1837" s="431">
        <v>3</v>
      </c>
      <c r="N1837" s="432">
        <v>339.78000000000009</v>
      </c>
    </row>
    <row r="1838" spans="1:14" ht="14.45" customHeight="1" x14ac:dyDescent="0.2">
      <c r="A1838" s="426" t="s">
        <v>2181</v>
      </c>
      <c r="B1838" s="427" t="s">
        <v>2182</v>
      </c>
      <c r="C1838" s="428" t="s">
        <v>2189</v>
      </c>
      <c r="D1838" s="429" t="s">
        <v>2190</v>
      </c>
      <c r="E1838" s="430">
        <v>50113001</v>
      </c>
      <c r="F1838" s="429" t="s">
        <v>403</v>
      </c>
      <c r="G1838" s="428" t="s">
        <v>404</v>
      </c>
      <c r="H1838" s="428">
        <v>225888</v>
      </c>
      <c r="I1838" s="428">
        <v>225888</v>
      </c>
      <c r="J1838" s="428" t="s">
        <v>2206</v>
      </c>
      <c r="K1838" s="428" t="s">
        <v>2207</v>
      </c>
      <c r="L1838" s="431">
        <v>706.64</v>
      </c>
      <c r="M1838" s="431">
        <v>2</v>
      </c>
      <c r="N1838" s="432">
        <v>1413.28</v>
      </c>
    </row>
    <row r="1839" spans="1:14" ht="14.45" customHeight="1" x14ac:dyDescent="0.2">
      <c r="A1839" s="426" t="s">
        <v>2181</v>
      </c>
      <c r="B1839" s="427" t="s">
        <v>2182</v>
      </c>
      <c r="C1839" s="428" t="s">
        <v>2189</v>
      </c>
      <c r="D1839" s="429" t="s">
        <v>2190</v>
      </c>
      <c r="E1839" s="430">
        <v>50113001</v>
      </c>
      <c r="F1839" s="429" t="s">
        <v>403</v>
      </c>
      <c r="G1839" s="428" t="s">
        <v>404</v>
      </c>
      <c r="H1839" s="428">
        <v>846413</v>
      </c>
      <c r="I1839" s="428">
        <v>57585</v>
      </c>
      <c r="J1839" s="428" t="s">
        <v>805</v>
      </c>
      <c r="K1839" s="428" t="s">
        <v>806</v>
      </c>
      <c r="L1839" s="431">
        <v>133.12</v>
      </c>
      <c r="M1839" s="431">
        <v>2</v>
      </c>
      <c r="N1839" s="432">
        <v>266.24</v>
      </c>
    </row>
    <row r="1840" spans="1:14" ht="14.45" customHeight="1" x14ac:dyDescent="0.2">
      <c r="A1840" s="426" t="s">
        <v>2181</v>
      </c>
      <c r="B1840" s="427" t="s">
        <v>2182</v>
      </c>
      <c r="C1840" s="428" t="s">
        <v>2189</v>
      </c>
      <c r="D1840" s="429" t="s">
        <v>2190</v>
      </c>
      <c r="E1840" s="430">
        <v>50113001</v>
      </c>
      <c r="F1840" s="429" t="s">
        <v>403</v>
      </c>
      <c r="G1840" s="428" t="s">
        <v>404</v>
      </c>
      <c r="H1840" s="428">
        <v>149990</v>
      </c>
      <c r="I1840" s="428">
        <v>49990</v>
      </c>
      <c r="J1840" s="428" t="s">
        <v>1495</v>
      </c>
      <c r="K1840" s="428" t="s">
        <v>1496</v>
      </c>
      <c r="L1840" s="431">
        <v>169.97666666666666</v>
      </c>
      <c r="M1840" s="431">
        <v>9</v>
      </c>
      <c r="N1840" s="432">
        <v>1529.79</v>
      </c>
    </row>
    <row r="1841" spans="1:14" ht="14.45" customHeight="1" x14ac:dyDescent="0.2">
      <c r="A1841" s="426" t="s">
        <v>2181</v>
      </c>
      <c r="B1841" s="427" t="s">
        <v>2182</v>
      </c>
      <c r="C1841" s="428" t="s">
        <v>2189</v>
      </c>
      <c r="D1841" s="429" t="s">
        <v>2190</v>
      </c>
      <c r="E1841" s="430">
        <v>50113001</v>
      </c>
      <c r="F1841" s="429" t="s">
        <v>403</v>
      </c>
      <c r="G1841" s="428" t="s">
        <v>450</v>
      </c>
      <c r="H1841" s="428">
        <v>213494</v>
      </c>
      <c r="I1841" s="428">
        <v>213494</v>
      </c>
      <c r="J1841" s="428" t="s">
        <v>841</v>
      </c>
      <c r="K1841" s="428" t="s">
        <v>842</v>
      </c>
      <c r="L1841" s="431">
        <v>359.58818181818179</v>
      </c>
      <c r="M1841" s="431">
        <v>11</v>
      </c>
      <c r="N1841" s="432">
        <v>3955.47</v>
      </c>
    </row>
    <row r="1842" spans="1:14" ht="14.45" customHeight="1" x14ac:dyDescent="0.2">
      <c r="A1842" s="426" t="s">
        <v>2181</v>
      </c>
      <c r="B1842" s="427" t="s">
        <v>2182</v>
      </c>
      <c r="C1842" s="428" t="s">
        <v>2189</v>
      </c>
      <c r="D1842" s="429" t="s">
        <v>2190</v>
      </c>
      <c r="E1842" s="430">
        <v>50113001</v>
      </c>
      <c r="F1842" s="429" t="s">
        <v>403</v>
      </c>
      <c r="G1842" s="428" t="s">
        <v>450</v>
      </c>
      <c r="H1842" s="428">
        <v>213489</v>
      </c>
      <c r="I1842" s="428">
        <v>213489</v>
      </c>
      <c r="J1842" s="428" t="s">
        <v>841</v>
      </c>
      <c r="K1842" s="428" t="s">
        <v>843</v>
      </c>
      <c r="L1842" s="431">
        <v>572.67045533643989</v>
      </c>
      <c r="M1842" s="431">
        <v>44</v>
      </c>
      <c r="N1842" s="432">
        <v>25197.500034803354</v>
      </c>
    </row>
    <row r="1843" spans="1:14" ht="14.45" customHeight="1" x14ac:dyDescent="0.2">
      <c r="A1843" s="426" t="s">
        <v>2181</v>
      </c>
      <c r="B1843" s="427" t="s">
        <v>2182</v>
      </c>
      <c r="C1843" s="428" t="s">
        <v>2189</v>
      </c>
      <c r="D1843" s="429" t="s">
        <v>2190</v>
      </c>
      <c r="E1843" s="430">
        <v>50113001</v>
      </c>
      <c r="F1843" s="429" t="s">
        <v>403</v>
      </c>
      <c r="G1843" s="428" t="s">
        <v>450</v>
      </c>
      <c r="H1843" s="428">
        <v>213485</v>
      </c>
      <c r="I1843" s="428">
        <v>213485</v>
      </c>
      <c r="J1843" s="428" t="s">
        <v>841</v>
      </c>
      <c r="K1843" s="428" t="s">
        <v>846</v>
      </c>
      <c r="L1843" s="431">
        <v>721.16</v>
      </c>
      <c r="M1843" s="431">
        <v>15</v>
      </c>
      <c r="N1843" s="432">
        <v>10817.4</v>
      </c>
    </row>
    <row r="1844" spans="1:14" ht="14.45" customHeight="1" x14ac:dyDescent="0.2">
      <c r="A1844" s="426" t="s">
        <v>2181</v>
      </c>
      <c r="B1844" s="427" t="s">
        <v>2182</v>
      </c>
      <c r="C1844" s="428" t="s">
        <v>2189</v>
      </c>
      <c r="D1844" s="429" t="s">
        <v>2190</v>
      </c>
      <c r="E1844" s="430">
        <v>50113001</v>
      </c>
      <c r="F1844" s="429" t="s">
        <v>403</v>
      </c>
      <c r="G1844" s="428" t="s">
        <v>450</v>
      </c>
      <c r="H1844" s="428">
        <v>213490</v>
      </c>
      <c r="I1844" s="428">
        <v>213490</v>
      </c>
      <c r="J1844" s="428" t="s">
        <v>841</v>
      </c>
      <c r="K1844" s="428" t="s">
        <v>845</v>
      </c>
      <c r="L1844" s="431">
        <v>913.55000000000007</v>
      </c>
      <c r="M1844" s="431">
        <v>7</v>
      </c>
      <c r="N1844" s="432">
        <v>6394.85</v>
      </c>
    </row>
    <row r="1845" spans="1:14" ht="14.45" customHeight="1" x14ac:dyDescent="0.2">
      <c r="A1845" s="426" t="s">
        <v>2181</v>
      </c>
      <c r="B1845" s="427" t="s">
        <v>2182</v>
      </c>
      <c r="C1845" s="428" t="s">
        <v>2189</v>
      </c>
      <c r="D1845" s="429" t="s">
        <v>2190</v>
      </c>
      <c r="E1845" s="430">
        <v>50113001</v>
      </c>
      <c r="F1845" s="429" t="s">
        <v>403</v>
      </c>
      <c r="G1845" s="428" t="s">
        <v>450</v>
      </c>
      <c r="H1845" s="428">
        <v>213487</v>
      </c>
      <c r="I1845" s="428">
        <v>213487</v>
      </c>
      <c r="J1845" s="428" t="s">
        <v>841</v>
      </c>
      <c r="K1845" s="428" t="s">
        <v>844</v>
      </c>
      <c r="L1845" s="431">
        <v>237.63</v>
      </c>
      <c r="M1845" s="431">
        <v>3</v>
      </c>
      <c r="N1845" s="432">
        <v>712.89</v>
      </c>
    </row>
    <row r="1846" spans="1:14" ht="14.45" customHeight="1" x14ac:dyDescent="0.2">
      <c r="A1846" s="426" t="s">
        <v>2181</v>
      </c>
      <c r="B1846" s="427" t="s">
        <v>2182</v>
      </c>
      <c r="C1846" s="428" t="s">
        <v>2189</v>
      </c>
      <c r="D1846" s="429" t="s">
        <v>2190</v>
      </c>
      <c r="E1846" s="430">
        <v>50113001</v>
      </c>
      <c r="F1846" s="429" t="s">
        <v>403</v>
      </c>
      <c r="G1846" s="428" t="s">
        <v>404</v>
      </c>
      <c r="H1846" s="428">
        <v>221744</v>
      </c>
      <c r="I1846" s="428">
        <v>221744</v>
      </c>
      <c r="J1846" s="428" t="s">
        <v>858</v>
      </c>
      <c r="K1846" s="428" t="s">
        <v>859</v>
      </c>
      <c r="L1846" s="431">
        <v>33</v>
      </c>
      <c r="M1846" s="431">
        <v>52</v>
      </c>
      <c r="N1846" s="432">
        <v>1716</v>
      </c>
    </row>
    <row r="1847" spans="1:14" ht="14.45" customHeight="1" x14ac:dyDescent="0.2">
      <c r="A1847" s="426" t="s">
        <v>2181</v>
      </c>
      <c r="B1847" s="427" t="s">
        <v>2182</v>
      </c>
      <c r="C1847" s="428" t="s">
        <v>2189</v>
      </c>
      <c r="D1847" s="429" t="s">
        <v>2190</v>
      </c>
      <c r="E1847" s="430">
        <v>50113001</v>
      </c>
      <c r="F1847" s="429" t="s">
        <v>403</v>
      </c>
      <c r="G1847" s="428" t="s">
        <v>404</v>
      </c>
      <c r="H1847" s="428">
        <v>31915</v>
      </c>
      <c r="I1847" s="428">
        <v>31915</v>
      </c>
      <c r="J1847" s="428" t="s">
        <v>867</v>
      </c>
      <c r="K1847" s="428" t="s">
        <v>868</v>
      </c>
      <c r="L1847" s="431">
        <v>173.69</v>
      </c>
      <c r="M1847" s="431">
        <v>5</v>
      </c>
      <c r="N1847" s="432">
        <v>868.45</v>
      </c>
    </row>
    <row r="1848" spans="1:14" ht="14.45" customHeight="1" x14ac:dyDescent="0.2">
      <c r="A1848" s="426" t="s">
        <v>2181</v>
      </c>
      <c r="B1848" s="427" t="s">
        <v>2182</v>
      </c>
      <c r="C1848" s="428" t="s">
        <v>2189</v>
      </c>
      <c r="D1848" s="429" t="s">
        <v>2190</v>
      </c>
      <c r="E1848" s="430">
        <v>50113001</v>
      </c>
      <c r="F1848" s="429" t="s">
        <v>403</v>
      </c>
      <c r="G1848" s="428" t="s">
        <v>404</v>
      </c>
      <c r="H1848" s="428">
        <v>47706</v>
      </c>
      <c r="I1848" s="428">
        <v>47706</v>
      </c>
      <c r="J1848" s="428" t="s">
        <v>1893</v>
      </c>
      <c r="K1848" s="428" t="s">
        <v>1894</v>
      </c>
      <c r="L1848" s="431">
        <v>288.52999999999997</v>
      </c>
      <c r="M1848" s="431">
        <v>2</v>
      </c>
      <c r="N1848" s="432">
        <v>577.05999999999995</v>
      </c>
    </row>
    <row r="1849" spans="1:14" ht="14.45" customHeight="1" x14ac:dyDescent="0.2">
      <c r="A1849" s="426" t="s">
        <v>2181</v>
      </c>
      <c r="B1849" s="427" t="s">
        <v>2182</v>
      </c>
      <c r="C1849" s="428" t="s">
        <v>2189</v>
      </c>
      <c r="D1849" s="429" t="s">
        <v>2190</v>
      </c>
      <c r="E1849" s="430">
        <v>50113001</v>
      </c>
      <c r="F1849" s="429" t="s">
        <v>403</v>
      </c>
      <c r="G1849" s="428" t="s">
        <v>404</v>
      </c>
      <c r="H1849" s="428">
        <v>47244</v>
      </c>
      <c r="I1849" s="428">
        <v>47244</v>
      </c>
      <c r="J1849" s="428" t="s">
        <v>871</v>
      </c>
      <c r="K1849" s="428" t="s">
        <v>868</v>
      </c>
      <c r="L1849" s="431">
        <v>143</v>
      </c>
      <c r="M1849" s="431">
        <v>17</v>
      </c>
      <c r="N1849" s="432">
        <v>2431</v>
      </c>
    </row>
    <row r="1850" spans="1:14" ht="14.45" customHeight="1" x14ac:dyDescent="0.2">
      <c r="A1850" s="426" t="s">
        <v>2181</v>
      </c>
      <c r="B1850" s="427" t="s">
        <v>2182</v>
      </c>
      <c r="C1850" s="428" t="s">
        <v>2189</v>
      </c>
      <c r="D1850" s="429" t="s">
        <v>2190</v>
      </c>
      <c r="E1850" s="430">
        <v>50113001</v>
      </c>
      <c r="F1850" s="429" t="s">
        <v>403</v>
      </c>
      <c r="G1850" s="428" t="s">
        <v>404</v>
      </c>
      <c r="H1850" s="428">
        <v>158249</v>
      </c>
      <c r="I1850" s="428">
        <v>58249</v>
      </c>
      <c r="J1850" s="428" t="s">
        <v>2208</v>
      </c>
      <c r="K1850" s="428" t="s">
        <v>235</v>
      </c>
      <c r="L1850" s="431">
        <v>247.89294477421947</v>
      </c>
      <c r="M1850" s="431">
        <v>17</v>
      </c>
      <c r="N1850" s="432">
        <v>4214.1800611617309</v>
      </c>
    </row>
    <row r="1851" spans="1:14" ht="14.45" customHeight="1" x14ac:dyDescent="0.2">
      <c r="A1851" s="426" t="s">
        <v>2181</v>
      </c>
      <c r="B1851" s="427" t="s">
        <v>2182</v>
      </c>
      <c r="C1851" s="428" t="s">
        <v>2189</v>
      </c>
      <c r="D1851" s="429" t="s">
        <v>2190</v>
      </c>
      <c r="E1851" s="430">
        <v>50113001</v>
      </c>
      <c r="F1851" s="429" t="s">
        <v>403</v>
      </c>
      <c r="G1851" s="428" t="s">
        <v>404</v>
      </c>
      <c r="H1851" s="428">
        <v>125366</v>
      </c>
      <c r="I1851" s="428">
        <v>25366</v>
      </c>
      <c r="J1851" s="428" t="s">
        <v>885</v>
      </c>
      <c r="K1851" s="428" t="s">
        <v>886</v>
      </c>
      <c r="L1851" s="431">
        <v>65.42</v>
      </c>
      <c r="M1851" s="431">
        <v>2</v>
      </c>
      <c r="N1851" s="432">
        <v>130.84</v>
      </c>
    </row>
    <row r="1852" spans="1:14" ht="14.45" customHeight="1" x14ac:dyDescent="0.2">
      <c r="A1852" s="426" t="s">
        <v>2181</v>
      </c>
      <c r="B1852" s="427" t="s">
        <v>2182</v>
      </c>
      <c r="C1852" s="428" t="s">
        <v>2189</v>
      </c>
      <c r="D1852" s="429" t="s">
        <v>2190</v>
      </c>
      <c r="E1852" s="430">
        <v>50113001</v>
      </c>
      <c r="F1852" s="429" t="s">
        <v>403</v>
      </c>
      <c r="G1852" s="428" t="s">
        <v>450</v>
      </c>
      <c r="H1852" s="428">
        <v>180071</v>
      </c>
      <c r="I1852" s="428">
        <v>180071</v>
      </c>
      <c r="J1852" s="428" t="s">
        <v>2209</v>
      </c>
      <c r="K1852" s="428" t="s">
        <v>2210</v>
      </c>
      <c r="L1852" s="431">
        <v>107.66000290742925</v>
      </c>
      <c r="M1852" s="431">
        <v>3</v>
      </c>
      <c r="N1852" s="432">
        <v>322.98000872228772</v>
      </c>
    </row>
    <row r="1853" spans="1:14" ht="14.45" customHeight="1" x14ac:dyDescent="0.2">
      <c r="A1853" s="426" t="s">
        <v>2181</v>
      </c>
      <c r="B1853" s="427" t="s">
        <v>2182</v>
      </c>
      <c r="C1853" s="428" t="s">
        <v>2189</v>
      </c>
      <c r="D1853" s="429" t="s">
        <v>2190</v>
      </c>
      <c r="E1853" s="430">
        <v>50113001</v>
      </c>
      <c r="F1853" s="429" t="s">
        <v>403</v>
      </c>
      <c r="G1853" s="428" t="s">
        <v>404</v>
      </c>
      <c r="H1853" s="428">
        <v>193746</v>
      </c>
      <c r="I1853" s="428">
        <v>93746</v>
      </c>
      <c r="J1853" s="428" t="s">
        <v>469</v>
      </c>
      <c r="K1853" s="428" t="s">
        <v>470</v>
      </c>
      <c r="L1853" s="431">
        <v>521.87</v>
      </c>
      <c r="M1853" s="431">
        <v>9</v>
      </c>
      <c r="N1853" s="432">
        <v>4696.83</v>
      </c>
    </row>
    <row r="1854" spans="1:14" ht="14.45" customHeight="1" x14ac:dyDescent="0.2">
      <c r="A1854" s="426" t="s">
        <v>2181</v>
      </c>
      <c r="B1854" s="427" t="s">
        <v>2182</v>
      </c>
      <c r="C1854" s="428" t="s">
        <v>2189</v>
      </c>
      <c r="D1854" s="429" t="s">
        <v>2190</v>
      </c>
      <c r="E1854" s="430">
        <v>50113001</v>
      </c>
      <c r="F1854" s="429" t="s">
        <v>403</v>
      </c>
      <c r="G1854" s="428" t="s">
        <v>404</v>
      </c>
      <c r="H1854" s="428">
        <v>216572</v>
      </c>
      <c r="I1854" s="428">
        <v>216572</v>
      </c>
      <c r="J1854" s="428" t="s">
        <v>899</v>
      </c>
      <c r="K1854" s="428" t="s">
        <v>900</v>
      </c>
      <c r="L1854" s="431">
        <v>43.811326489584125</v>
      </c>
      <c r="M1854" s="431">
        <v>311</v>
      </c>
      <c r="N1854" s="432">
        <v>13625.322538260663</v>
      </c>
    </row>
    <row r="1855" spans="1:14" ht="14.45" customHeight="1" x14ac:dyDescent="0.2">
      <c r="A1855" s="426" t="s">
        <v>2181</v>
      </c>
      <c r="B1855" s="427" t="s">
        <v>2182</v>
      </c>
      <c r="C1855" s="428" t="s">
        <v>2189</v>
      </c>
      <c r="D1855" s="429" t="s">
        <v>2190</v>
      </c>
      <c r="E1855" s="430">
        <v>50113001</v>
      </c>
      <c r="F1855" s="429" t="s">
        <v>403</v>
      </c>
      <c r="G1855" s="428" t="s">
        <v>404</v>
      </c>
      <c r="H1855" s="428">
        <v>223200</v>
      </c>
      <c r="I1855" s="428">
        <v>223200</v>
      </c>
      <c r="J1855" s="428" t="s">
        <v>903</v>
      </c>
      <c r="K1855" s="428" t="s">
        <v>904</v>
      </c>
      <c r="L1855" s="431">
        <v>137.99599999999998</v>
      </c>
      <c r="M1855" s="431">
        <v>10</v>
      </c>
      <c r="N1855" s="432">
        <v>1379.9599999999998</v>
      </c>
    </row>
    <row r="1856" spans="1:14" ht="14.45" customHeight="1" x14ac:dyDescent="0.2">
      <c r="A1856" s="426" t="s">
        <v>2181</v>
      </c>
      <c r="B1856" s="427" t="s">
        <v>2182</v>
      </c>
      <c r="C1856" s="428" t="s">
        <v>2189</v>
      </c>
      <c r="D1856" s="429" t="s">
        <v>2190</v>
      </c>
      <c r="E1856" s="430">
        <v>50113001</v>
      </c>
      <c r="F1856" s="429" t="s">
        <v>403</v>
      </c>
      <c r="G1856" s="428" t="s">
        <v>404</v>
      </c>
      <c r="H1856" s="428">
        <v>51367</v>
      </c>
      <c r="I1856" s="428">
        <v>51367</v>
      </c>
      <c r="J1856" s="428" t="s">
        <v>905</v>
      </c>
      <c r="K1856" s="428" t="s">
        <v>907</v>
      </c>
      <c r="L1856" s="431">
        <v>92.95</v>
      </c>
      <c r="M1856" s="431">
        <v>233</v>
      </c>
      <c r="N1856" s="432">
        <v>21657.350000000002</v>
      </c>
    </row>
    <row r="1857" spans="1:14" ht="14.45" customHeight="1" x14ac:dyDescent="0.2">
      <c r="A1857" s="426" t="s">
        <v>2181</v>
      </c>
      <c r="B1857" s="427" t="s">
        <v>2182</v>
      </c>
      <c r="C1857" s="428" t="s">
        <v>2189</v>
      </c>
      <c r="D1857" s="429" t="s">
        <v>2190</v>
      </c>
      <c r="E1857" s="430">
        <v>50113001</v>
      </c>
      <c r="F1857" s="429" t="s">
        <v>403</v>
      </c>
      <c r="G1857" s="428" t="s">
        <v>404</v>
      </c>
      <c r="H1857" s="428">
        <v>51383</v>
      </c>
      <c r="I1857" s="428">
        <v>51383</v>
      </c>
      <c r="J1857" s="428" t="s">
        <v>905</v>
      </c>
      <c r="K1857" s="428" t="s">
        <v>909</v>
      </c>
      <c r="L1857" s="431">
        <v>93.5</v>
      </c>
      <c r="M1857" s="431">
        <v>190</v>
      </c>
      <c r="N1857" s="432">
        <v>17765</v>
      </c>
    </row>
    <row r="1858" spans="1:14" ht="14.45" customHeight="1" x14ac:dyDescent="0.2">
      <c r="A1858" s="426" t="s">
        <v>2181</v>
      </c>
      <c r="B1858" s="427" t="s">
        <v>2182</v>
      </c>
      <c r="C1858" s="428" t="s">
        <v>2189</v>
      </c>
      <c r="D1858" s="429" t="s">
        <v>2190</v>
      </c>
      <c r="E1858" s="430">
        <v>50113001</v>
      </c>
      <c r="F1858" s="429" t="s">
        <v>403</v>
      </c>
      <c r="G1858" s="428" t="s">
        <v>404</v>
      </c>
      <c r="H1858" s="428">
        <v>51384</v>
      </c>
      <c r="I1858" s="428">
        <v>51384</v>
      </c>
      <c r="J1858" s="428" t="s">
        <v>905</v>
      </c>
      <c r="K1858" s="428" t="s">
        <v>908</v>
      </c>
      <c r="L1858" s="431">
        <v>192.5</v>
      </c>
      <c r="M1858" s="431">
        <v>4</v>
      </c>
      <c r="N1858" s="432">
        <v>770</v>
      </c>
    </row>
    <row r="1859" spans="1:14" ht="14.45" customHeight="1" x14ac:dyDescent="0.2">
      <c r="A1859" s="426" t="s">
        <v>2181</v>
      </c>
      <c r="B1859" s="427" t="s">
        <v>2182</v>
      </c>
      <c r="C1859" s="428" t="s">
        <v>2189</v>
      </c>
      <c r="D1859" s="429" t="s">
        <v>2190</v>
      </c>
      <c r="E1859" s="430">
        <v>50113001</v>
      </c>
      <c r="F1859" s="429" t="s">
        <v>403</v>
      </c>
      <c r="G1859" s="428" t="s">
        <v>404</v>
      </c>
      <c r="H1859" s="428">
        <v>51366</v>
      </c>
      <c r="I1859" s="428">
        <v>51366</v>
      </c>
      <c r="J1859" s="428" t="s">
        <v>905</v>
      </c>
      <c r="K1859" s="428" t="s">
        <v>906</v>
      </c>
      <c r="L1859" s="431">
        <v>171.59999999999997</v>
      </c>
      <c r="M1859" s="431">
        <v>180</v>
      </c>
      <c r="N1859" s="432">
        <v>30887.999999999996</v>
      </c>
    </row>
    <row r="1860" spans="1:14" ht="14.45" customHeight="1" x14ac:dyDescent="0.2">
      <c r="A1860" s="426" t="s">
        <v>2181</v>
      </c>
      <c r="B1860" s="427" t="s">
        <v>2182</v>
      </c>
      <c r="C1860" s="428" t="s">
        <v>2189</v>
      </c>
      <c r="D1860" s="429" t="s">
        <v>2190</v>
      </c>
      <c r="E1860" s="430">
        <v>50113001</v>
      </c>
      <c r="F1860" s="429" t="s">
        <v>403</v>
      </c>
      <c r="G1860" s="428" t="s">
        <v>404</v>
      </c>
      <c r="H1860" s="428">
        <v>229814</v>
      </c>
      <c r="I1860" s="428">
        <v>229814</v>
      </c>
      <c r="J1860" s="428" t="s">
        <v>2211</v>
      </c>
      <c r="K1860" s="428" t="s">
        <v>2212</v>
      </c>
      <c r="L1860" s="431">
        <v>59.39</v>
      </c>
      <c r="M1860" s="431">
        <v>4</v>
      </c>
      <c r="N1860" s="432">
        <v>237.56</v>
      </c>
    </row>
    <row r="1861" spans="1:14" ht="14.45" customHeight="1" x14ac:dyDescent="0.2">
      <c r="A1861" s="426" t="s">
        <v>2181</v>
      </c>
      <c r="B1861" s="427" t="s">
        <v>2182</v>
      </c>
      <c r="C1861" s="428" t="s">
        <v>2189</v>
      </c>
      <c r="D1861" s="429" t="s">
        <v>2190</v>
      </c>
      <c r="E1861" s="430">
        <v>50113001</v>
      </c>
      <c r="F1861" s="429" t="s">
        <v>403</v>
      </c>
      <c r="G1861" s="428" t="s">
        <v>404</v>
      </c>
      <c r="H1861" s="428">
        <v>229962</v>
      </c>
      <c r="I1861" s="428">
        <v>229962</v>
      </c>
      <c r="J1861" s="428" t="s">
        <v>2213</v>
      </c>
      <c r="K1861" s="428" t="s">
        <v>2214</v>
      </c>
      <c r="L1861" s="431">
        <v>97.68</v>
      </c>
      <c r="M1861" s="431">
        <v>3</v>
      </c>
      <c r="N1861" s="432">
        <v>293.04000000000002</v>
      </c>
    </row>
    <row r="1862" spans="1:14" ht="14.45" customHeight="1" x14ac:dyDescent="0.2">
      <c r="A1862" s="426" t="s">
        <v>2181</v>
      </c>
      <c r="B1862" s="427" t="s">
        <v>2182</v>
      </c>
      <c r="C1862" s="428" t="s">
        <v>2189</v>
      </c>
      <c r="D1862" s="429" t="s">
        <v>2190</v>
      </c>
      <c r="E1862" s="430">
        <v>50113001</v>
      </c>
      <c r="F1862" s="429" t="s">
        <v>403</v>
      </c>
      <c r="G1862" s="428" t="s">
        <v>404</v>
      </c>
      <c r="H1862" s="428">
        <v>254097</v>
      </c>
      <c r="I1862" s="428">
        <v>254097</v>
      </c>
      <c r="J1862" s="428" t="s">
        <v>2213</v>
      </c>
      <c r="K1862" s="428" t="s">
        <v>2214</v>
      </c>
      <c r="L1862" s="431">
        <v>98.379999999999981</v>
      </c>
      <c r="M1862" s="431">
        <v>2</v>
      </c>
      <c r="N1862" s="432">
        <v>196.75999999999996</v>
      </c>
    </row>
    <row r="1863" spans="1:14" ht="14.45" customHeight="1" x14ac:dyDescent="0.2">
      <c r="A1863" s="426" t="s">
        <v>2181</v>
      </c>
      <c r="B1863" s="427" t="s">
        <v>2182</v>
      </c>
      <c r="C1863" s="428" t="s">
        <v>2189</v>
      </c>
      <c r="D1863" s="429" t="s">
        <v>2190</v>
      </c>
      <c r="E1863" s="430">
        <v>50113001</v>
      </c>
      <c r="F1863" s="429" t="s">
        <v>403</v>
      </c>
      <c r="G1863" s="428" t="s">
        <v>404</v>
      </c>
      <c r="H1863" s="428">
        <v>193724</v>
      </c>
      <c r="I1863" s="428">
        <v>93724</v>
      </c>
      <c r="J1863" s="428" t="s">
        <v>1512</v>
      </c>
      <c r="K1863" s="428" t="s">
        <v>1513</v>
      </c>
      <c r="L1863" s="431">
        <v>68.240000803998882</v>
      </c>
      <c r="M1863" s="431">
        <v>9</v>
      </c>
      <c r="N1863" s="432">
        <v>614.16000723598995</v>
      </c>
    </row>
    <row r="1864" spans="1:14" ht="14.45" customHeight="1" x14ac:dyDescent="0.2">
      <c r="A1864" s="426" t="s">
        <v>2181</v>
      </c>
      <c r="B1864" s="427" t="s">
        <v>2182</v>
      </c>
      <c r="C1864" s="428" t="s">
        <v>2189</v>
      </c>
      <c r="D1864" s="429" t="s">
        <v>2190</v>
      </c>
      <c r="E1864" s="430">
        <v>50113001</v>
      </c>
      <c r="F1864" s="429" t="s">
        <v>403</v>
      </c>
      <c r="G1864" s="428" t="s">
        <v>404</v>
      </c>
      <c r="H1864" s="428">
        <v>218924</v>
      </c>
      <c r="I1864" s="428">
        <v>218924</v>
      </c>
      <c r="J1864" s="428" t="s">
        <v>2215</v>
      </c>
      <c r="K1864" s="428" t="s">
        <v>2216</v>
      </c>
      <c r="L1864" s="431">
        <v>102.29999999999998</v>
      </c>
      <c r="M1864" s="431">
        <v>13</v>
      </c>
      <c r="N1864" s="432">
        <v>1329.8999999999999</v>
      </c>
    </row>
    <row r="1865" spans="1:14" ht="14.45" customHeight="1" x14ac:dyDescent="0.2">
      <c r="A1865" s="426" t="s">
        <v>2181</v>
      </c>
      <c r="B1865" s="427" t="s">
        <v>2182</v>
      </c>
      <c r="C1865" s="428" t="s">
        <v>2189</v>
      </c>
      <c r="D1865" s="429" t="s">
        <v>2190</v>
      </c>
      <c r="E1865" s="430">
        <v>50113001</v>
      </c>
      <c r="F1865" s="429" t="s">
        <v>403</v>
      </c>
      <c r="G1865" s="428" t="s">
        <v>404</v>
      </c>
      <c r="H1865" s="428">
        <v>218922</v>
      </c>
      <c r="I1865" s="428">
        <v>218922</v>
      </c>
      <c r="J1865" s="428" t="s">
        <v>2215</v>
      </c>
      <c r="K1865" s="428" t="s">
        <v>2217</v>
      </c>
      <c r="L1865" s="431">
        <v>374</v>
      </c>
      <c r="M1865" s="431">
        <v>9</v>
      </c>
      <c r="N1865" s="432">
        <v>3366</v>
      </c>
    </row>
    <row r="1866" spans="1:14" ht="14.45" customHeight="1" x14ac:dyDescent="0.2">
      <c r="A1866" s="426" t="s">
        <v>2181</v>
      </c>
      <c r="B1866" s="427" t="s">
        <v>2182</v>
      </c>
      <c r="C1866" s="428" t="s">
        <v>2189</v>
      </c>
      <c r="D1866" s="429" t="s">
        <v>2190</v>
      </c>
      <c r="E1866" s="430">
        <v>50113001</v>
      </c>
      <c r="F1866" s="429" t="s">
        <v>403</v>
      </c>
      <c r="G1866" s="428" t="s">
        <v>404</v>
      </c>
      <c r="H1866" s="428">
        <v>218923</v>
      </c>
      <c r="I1866" s="428">
        <v>218923</v>
      </c>
      <c r="J1866" s="428" t="s">
        <v>2215</v>
      </c>
      <c r="K1866" s="428" t="s">
        <v>2218</v>
      </c>
      <c r="L1866" s="431">
        <v>176.22</v>
      </c>
      <c r="M1866" s="431">
        <v>16</v>
      </c>
      <c r="N1866" s="432">
        <v>2819.52</v>
      </c>
    </row>
    <row r="1867" spans="1:14" ht="14.45" customHeight="1" x14ac:dyDescent="0.2">
      <c r="A1867" s="426" t="s">
        <v>2181</v>
      </c>
      <c r="B1867" s="427" t="s">
        <v>2182</v>
      </c>
      <c r="C1867" s="428" t="s">
        <v>2189</v>
      </c>
      <c r="D1867" s="429" t="s">
        <v>2190</v>
      </c>
      <c r="E1867" s="430">
        <v>50113001</v>
      </c>
      <c r="F1867" s="429" t="s">
        <v>403</v>
      </c>
      <c r="G1867" s="428" t="s">
        <v>404</v>
      </c>
      <c r="H1867" s="428">
        <v>208466</v>
      </c>
      <c r="I1867" s="428">
        <v>208466</v>
      </c>
      <c r="J1867" s="428" t="s">
        <v>1520</v>
      </c>
      <c r="K1867" s="428" t="s">
        <v>1521</v>
      </c>
      <c r="L1867" s="431">
        <v>792.77</v>
      </c>
      <c r="M1867" s="431">
        <v>16</v>
      </c>
      <c r="N1867" s="432">
        <v>12684.32</v>
      </c>
    </row>
    <row r="1868" spans="1:14" ht="14.45" customHeight="1" x14ac:dyDescent="0.2">
      <c r="A1868" s="426" t="s">
        <v>2181</v>
      </c>
      <c r="B1868" s="427" t="s">
        <v>2182</v>
      </c>
      <c r="C1868" s="428" t="s">
        <v>2189</v>
      </c>
      <c r="D1868" s="429" t="s">
        <v>2190</v>
      </c>
      <c r="E1868" s="430">
        <v>50113001</v>
      </c>
      <c r="F1868" s="429" t="s">
        <v>403</v>
      </c>
      <c r="G1868" s="428" t="s">
        <v>404</v>
      </c>
      <c r="H1868" s="428">
        <v>208465</v>
      </c>
      <c r="I1868" s="428">
        <v>208465</v>
      </c>
      <c r="J1868" s="428" t="s">
        <v>2219</v>
      </c>
      <c r="K1868" s="428" t="s">
        <v>2220</v>
      </c>
      <c r="L1868" s="431">
        <v>2234.6500572201144</v>
      </c>
      <c r="M1868" s="431">
        <v>10.999999999999996</v>
      </c>
      <c r="N1868" s="432">
        <v>24581.150629421249</v>
      </c>
    </row>
    <row r="1869" spans="1:14" ht="14.45" customHeight="1" x14ac:dyDescent="0.2">
      <c r="A1869" s="426" t="s">
        <v>2181</v>
      </c>
      <c r="B1869" s="427" t="s">
        <v>2182</v>
      </c>
      <c r="C1869" s="428" t="s">
        <v>2189</v>
      </c>
      <c r="D1869" s="429" t="s">
        <v>2190</v>
      </c>
      <c r="E1869" s="430">
        <v>50113001</v>
      </c>
      <c r="F1869" s="429" t="s">
        <v>403</v>
      </c>
      <c r="G1869" s="428" t="s">
        <v>404</v>
      </c>
      <c r="H1869" s="428">
        <v>231686</v>
      </c>
      <c r="I1869" s="428">
        <v>231686</v>
      </c>
      <c r="J1869" s="428" t="s">
        <v>536</v>
      </c>
      <c r="K1869" s="428" t="s">
        <v>537</v>
      </c>
      <c r="L1869" s="431">
        <v>290.54000000000002</v>
      </c>
      <c r="M1869" s="431">
        <v>8</v>
      </c>
      <c r="N1869" s="432">
        <v>2324.3200000000002</v>
      </c>
    </row>
    <row r="1870" spans="1:14" ht="14.45" customHeight="1" x14ac:dyDescent="0.2">
      <c r="A1870" s="426" t="s">
        <v>2181</v>
      </c>
      <c r="B1870" s="427" t="s">
        <v>2182</v>
      </c>
      <c r="C1870" s="428" t="s">
        <v>2189</v>
      </c>
      <c r="D1870" s="429" t="s">
        <v>2190</v>
      </c>
      <c r="E1870" s="430">
        <v>50113001</v>
      </c>
      <c r="F1870" s="429" t="s">
        <v>403</v>
      </c>
      <c r="G1870" s="428" t="s">
        <v>404</v>
      </c>
      <c r="H1870" s="428">
        <v>218186</v>
      </c>
      <c r="I1870" s="428">
        <v>218186</v>
      </c>
      <c r="J1870" s="428" t="s">
        <v>940</v>
      </c>
      <c r="K1870" s="428" t="s">
        <v>941</v>
      </c>
      <c r="L1870" s="431">
        <v>172.58944444444444</v>
      </c>
      <c r="M1870" s="431">
        <v>18</v>
      </c>
      <c r="N1870" s="432">
        <v>3106.61</v>
      </c>
    </row>
    <row r="1871" spans="1:14" ht="14.45" customHeight="1" x14ac:dyDescent="0.2">
      <c r="A1871" s="426" t="s">
        <v>2181</v>
      </c>
      <c r="B1871" s="427" t="s">
        <v>2182</v>
      </c>
      <c r="C1871" s="428" t="s">
        <v>2189</v>
      </c>
      <c r="D1871" s="429" t="s">
        <v>2190</v>
      </c>
      <c r="E1871" s="430">
        <v>50113001</v>
      </c>
      <c r="F1871" s="429" t="s">
        <v>403</v>
      </c>
      <c r="G1871" s="428" t="s">
        <v>404</v>
      </c>
      <c r="H1871" s="428">
        <v>134821</v>
      </c>
      <c r="I1871" s="428">
        <v>134821</v>
      </c>
      <c r="J1871" s="428" t="s">
        <v>942</v>
      </c>
      <c r="K1871" s="428" t="s">
        <v>943</v>
      </c>
      <c r="L1871" s="431">
        <v>375.43</v>
      </c>
      <c r="M1871" s="431">
        <v>3</v>
      </c>
      <c r="N1871" s="432">
        <v>1126.29</v>
      </c>
    </row>
    <row r="1872" spans="1:14" ht="14.45" customHeight="1" x14ac:dyDescent="0.2">
      <c r="A1872" s="426" t="s">
        <v>2181</v>
      </c>
      <c r="B1872" s="427" t="s">
        <v>2182</v>
      </c>
      <c r="C1872" s="428" t="s">
        <v>2189</v>
      </c>
      <c r="D1872" s="429" t="s">
        <v>2190</v>
      </c>
      <c r="E1872" s="430">
        <v>50113001</v>
      </c>
      <c r="F1872" s="429" t="s">
        <v>403</v>
      </c>
      <c r="G1872" s="428" t="s">
        <v>404</v>
      </c>
      <c r="H1872" s="428">
        <v>134824</v>
      </c>
      <c r="I1872" s="428">
        <v>134824</v>
      </c>
      <c r="J1872" s="428" t="s">
        <v>1717</v>
      </c>
      <c r="K1872" s="428" t="s">
        <v>1718</v>
      </c>
      <c r="L1872" s="431">
        <v>326.46995794451414</v>
      </c>
      <c r="M1872" s="431">
        <v>152</v>
      </c>
      <c r="N1872" s="432">
        <v>49623.433607566149</v>
      </c>
    </row>
    <row r="1873" spans="1:14" ht="14.45" customHeight="1" x14ac:dyDescent="0.2">
      <c r="A1873" s="426" t="s">
        <v>2181</v>
      </c>
      <c r="B1873" s="427" t="s">
        <v>2182</v>
      </c>
      <c r="C1873" s="428" t="s">
        <v>2189</v>
      </c>
      <c r="D1873" s="429" t="s">
        <v>2190</v>
      </c>
      <c r="E1873" s="430">
        <v>50113001</v>
      </c>
      <c r="F1873" s="429" t="s">
        <v>403</v>
      </c>
      <c r="G1873" s="428" t="s">
        <v>404</v>
      </c>
      <c r="H1873" s="428">
        <v>848725</v>
      </c>
      <c r="I1873" s="428">
        <v>107677</v>
      </c>
      <c r="J1873" s="428" t="s">
        <v>951</v>
      </c>
      <c r="K1873" s="428" t="s">
        <v>953</v>
      </c>
      <c r="L1873" s="431">
        <v>456.39800000000002</v>
      </c>
      <c r="M1873" s="431">
        <v>5</v>
      </c>
      <c r="N1873" s="432">
        <v>2281.9900000000002</v>
      </c>
    </row>
    <row r="1874" spans="1:14" ht="14.45" customHeight="1" x14ac:dyDescent="0.2">
      <c r="A1874" s="426" t="s">
        <v>2181</v>
      </c>
      <c r="B1874" s="427" t="s">
        <v>2182</v>
      </c>
      <c r="C1874" s="428" t="s">
        <v>2189</v>
      </c>
      <c r="D1874" s="429" t="s">
        <v>2190</v>
      </c>
      <c r="E1874" s="430">
        <v>50113001</v>
      </c>
      <c r="F1874" s="429" t="s">
        <v>403</v>
      </c>
      <c r="G1874" s="428" t="s">
        <v>404</v>
      </c>
      <c r="H1874" s="428">
        <v>100489</v>
      </c>
      <c r="I1874" s="428">
        <v>489</v>
      </c>
      <c r="J1874" s="428" t="s">
        <v>956</v>
      </c>
      <c r="K1874" s="428" t="s">
        <v>1924</v>
      </c>
      <c r="L1874" s="431">
        <v>47.140000000000008</v>
      </c>
      <c r="M1874" s="431">
        <v>19</v>
      </c>
      <c r="N1874" s="432">
        <v>895.66000000000008</v>
      </c>
    </row>
    <row r="1875" spans="1:14" ht="14.45" customHeight="1" x14ac:dyDescent="0.2">
      <c r="A1875" s="426" t="s">
        <v>2181</v>
      </c>
      <c r="B1875" s="427" t="s">
        <v>2182</v>
      </c>
      <c r="C1875" s="428" t="s">
        <v>2189</v>
      </c>
      <c r="D1875" s="429" t="s">
        <v>2190</v>
      </c>
      <c r="E1875" s="430">
        <v>50113001</v>
      </c>
      <c r="F1875" s="429" t="s">
        <v>403</v>
      </c>
      <c r="G1875" s="428" t="s">
        <v>404</v>
      </c>
      <c r="H1875" s="428">
        <v>158746</v>
      </c>
      <c r="I1875" s="428">
        <v>58746</v>
      </c>
      <c r="J1875" s="428" t="s">
        <v>2221</v>
      </c>
      <c r="K1875" s="428" t="s">
        <v>2222</v>
      </c>
      <c r="L1875" s="431">
        <v>362.57999999999993</v>
      </c>
      <c r="M1875" s="431">
        <v>11</v>
      </c>
      <c r="N1875" s="432">
        <v>3988.3799999999992</v>
      </c>
    </row>
    <row r="1876" spans="1:14" ht="14.45" customHeight="1" x14ac:dyDescent="0.2">
      <c r="A1876" s="426" t="s">
        <v>2181</v>
      </c>
      <c r="B1876" s="427" t="s">
        <v>2182</v>
      </c>
      <c r="C1876" s="428" t="s">
        <v>2189</v>
      </c>
      <c r="D1876" s="429" t="s">
        <v>2190</v>
      </c>
      <c r="E1876" s="430">
        <v>50113001</v>
      </c>
      <c r="F1876" s="429" t="s">
        <v>403</v>
      </c>
      <c r="G1876" s="428" t="s">
        <v>404</v>
      </c>
      <c r="H1876" s="428">
        <v>900881</v>
      </c>
      <c r="I1876" s="428">
        <v>0</v>
      </c>
      <c r="J1876" s="428" t="s">
        <v>962</v>
      </c>
      <c r="K1876" s="428" t="s">
        <v>235</v>
      </c>
      <c r="L1876" s="431">
        <v>151.11717856144247</v>
      </c>
      <c r="M1876" s="431">
        <v>110</v>
      </c>
      <c r="N1876" s="432">
        <v>16622.889641758673</v>
      </c>
    </row>
    <row r="1877" spans="1:14" ht="14.45" customHeight="1" x14ac:dyDescent="0.2">
      <c r="A1877" s="426" t="s">
        <v>2181</v>
      </c>
      <c r="B1877" s="427" t="s">
        <v>2182</v>
      </c>
      <c r="C1877" s="428" t="s">
        <v>2189</v>
      </c>
      <c r="D1877" s="429" t="s">
        <v>2190</v>
      </c>
      <c r="E1877" s="430">
        <v>50113001</v>
      </c>
      <c r="F1877" s="429" t="s">
        <v>403</v>
      </c>
      <c r="G1877" s="428" t="s">
        <v>404</v>
      </c>
      <c r="H1877" s="428">
        <v>841544</v>
      </c>
      <c r="I1877" s="428">
        <v>0</v>
      </c>
      <c r="J1877" s="428" t="s">
        <v>965</v>
      </c>
      <c r="K1877" s="428" t="s">
        <v>235</v>
      </c>
      <c r="L1877" s="431">
        <v>171.39113815439799</v>
      </c>
      <c r="M1877" s="431">
        <v>14</v>
      </c>
      <c r="N1877" s="432">
        <v>2399.4759341615718</v>
      </c>
    </row>
    <row r="1878" spans="1:14" ht="14.45" customHeight="1" x14ac:dyDescent="0.2">
      <c r="A1878" s="426" t="s">
        <v>2181</v>
      </c>
      <c r="B1878" s="427" t="s">
        <v>2182</v>
      </c>
      <c r="C1878" s="428" t="s">
        <v>2189</v>
      </c>
      <c r="D1878" s="429" t="s">
        <v>2190</v>
      </c>
      <c r="E1878" s="430">
        <v>50113001</v>
      </c>
      <c r="F1878" s="429" t="s">
        <v>403</v>
      </c>
      <c r="G1878" s="428" t="s">
        <v>404</v>
      </c>
      <c r="H1878" s="428">
        <v>500989</v>
      </c>
      <c r="I1878" s="428">
        <v>0</v>
      </c>
      <c r="J1878" s="428" t="s">
        <v>539</v>
      </c>
      <c r="K1878" s="428" t="s">
        <v>235</v>
      </c>
      <c r="L1878" s="431">
        <v>146.09662428429721</v>
      </c>
      <c r="M1878" s="431">
        <v>8</v>
      </c>
      <c r="N1878" s="432">
        <v>1168.7729942743777</v>
      </c>
    </row>
    <row r="1879" spans="1:14" ht="14.45" customHeight="1" x14ac:dyDescent="0.2">
      <c r="A1879" s="426" t="s">
        <v>2181</v>
      </c>
      <c r="B1879" s="427" t="s">
        <v>2182</v>
      </c>
      <c r="C1879" s="428" t="s">
        <v>2189</v>
      </c>
      <c r="D1879" s="429" t="s">
        <v>2190</v>
      </c>
      <c r="E1879" s="430">
        <v>50113001</v>
      </c>
      <c r="F1879" s="429" t="s">
        <v>403</v>
      </c>
      <c r="G1879" s="428" t="s">
        <v>404</v>
      </c>
      <c r="H1879" s="428">
        <v>500979</v>
      </c>
      <c r="I1879" s="428">
        <v>0</v>
      </c>
      <c r="J1879" s="428" t="s">
        <v>540</v>
      </c>
      <c r="K1879" s="428" t="s">
        <v>235</v>
      </c>
      <c r="L1879" s="431">
        <v>112.70266258531261</v>
      </c>
      <c r="M1879" s="431">
        <v>235</v>
      </c>
      <c r="N1879" s="432">
        <v>26485.125707548465</v>
      </c>
    </row>
    <row r="1880" spans="1:14" ht="14.45" customHeight="1" x14ac:dyDescent="0.2">
      <c r="A1880" s="426" t="s">
        <v>2181</v>
      </c>
      <c r="B1880" s="427" t="s">
        <v>2182</v>
      </c>
      <c r="C1880" s="428" t="s">
        <v>2189</v>
      </c>
      <c r="D1880" s="429" t="s">
        <v>2190</v>
      </c>
      <c r="E1880" s="430">
        <v>50113001</v>
      </c>
      <c r="F1880" s="429" t="s">
        <v>403</v>
      </c>
      <c r="G1880" s="428" t="s">
        <v>404</v>
      </c>
      <c r="H1880" s="428">
        <v>921544</v>
      </c>
      <c r="I1880" s="428">
        <v>0</v>
      </c>
      <c r="J1880" s="428" t="s">
        <v>2223</v>
      </c>
      <c r="K1880" s="428" t="s">
        <v>439</v>
      </c>
      <c r="L1880" s="431">
        <v>169.04192533589602</v>
      </c>
      <c r="M1880" s="431">
        <v>7</v>
      </c>
      <c r="N1880" s="432">
        <v>1183.2934773512723</v>
      </c>
    </row>
    <row r="1881" spans="1:14" ht="14.45" customHeight="1" x14ac:dyDescent="0.2">
      <c r="A1881" s="426" t="s">
        <v>2181</v>
      </c>
      <c r="B1881" s="427" t="s">
        <v>2182</v>
      </c>
      <c r="C1881" s="428" t="s">
        <v>2189</v>
      </c>
      <c r="D1881" s="429" t="s">
        <v>2190</v>
      </c>
      <c r="E1881" s="430">
        <v>50113001</v>
      </c>
      <c r="F1881" s="429" t="s">
        <v>403</v>
      </c>
      <c r="G1881" s="428" t="s">
        <v>404</v>
      </c>
      <c r="H1881" s="428">
        <v>921048</v>
      </c>
      <c r="I1881" s="428">
        <v>0</v>
      </c>
      <c r="J1881" s="428" t="s">
        <v>1937</v>
      </c>
      <c r="K1881" s="428" t="s">
        <v>235</v>
      </c>
      <c r="L1881" s="431">
        <v>88.893465468842933</v>
      </c>
      <c r="M1881" s="431">
        <v>2</v>
      </c>
      <c r="N1881" s="432">
        <v>177.78693093768587</v>
      </c>
    </row>
    <row r="1882" spans="1:14" ht="14.45" customHeight="1" x14ac:dyDescent="0.2">
      <c r="A1882" s="426" t="s">
        <v>2181</v>
      </c>
      <c r="B1882" s="427" t="s">
        <v>2182</v>
      </c>
      <c r="C1882" s="428" t="s">
        <v>2189</v>
      </c>
      <c r="D1882" s="429" t="s">
        <v>2190</v>
      </c>
      <c r="E1882" s="430">
        <v>50113001</v>
      </c>
      <c r="F1882" s="429" t="s">
        <v>403</v>
      </c>
      <c r="G1882" s="428" t="s">
        <v>404</v>
      </c>
      <c r="H1882" s="428">
        <v>900014</v>
      </c>
      <c r="I1882" s="428">
        <v>0</v>
      </c>
      <c r="J1882" s="428" t="s">
        <v>2224</v>
      </c>
      <c r="K1882" s="428" t="s">
        <v>235</v>
      </c>
      <c r="L1882" s="431">
        <v>112.32797086500332</v>
      </c>
      <c r="M1882" s="431">
        <v>1</v>
      </c>
      <c r="N1882" s="432">
        <v>112.32797086500332</v>
      </c>
    </row>
    <row r="1883" spans="1:14" ht="14.45" customHeight="1" x14ac:dyDescent="0.2">
      <c r="A1883" s="426" t="s">
        <v>2181</v>
      </c>
      <c r="B1883" s="427" t="s">
        <v>2182</v>
      </c>
      <c r="C1883" s="428" t="s">
        <v>2189</v>
      </c>
      <c r="D1883" s="429" t="s">
        <v>2190</v>
      </c>
      <c r="E1883" s="430">
        <v>50113001</v>
      </c>
      <c r="F1883" s="429" t="s">
        <v>403</v>
      </c>
      <c r="G1883" s="428" t="s">
        <v>404</v>
      </c>
      <c r="H1883" s="428">
        <v>920365</v>
      </c>
      <c r="I1883" s="428">
        <v>0</v>
      </c>
      <c r="J1883" s="428" t="s">
        <v>2225</v>
      </c>
      <c r="K1883" s="428" t="s">
        <v>235</v>
      </c>
      <c r="L1883" s="431">
        <v>196.12871651381826</v>
      </c>
      <c r="M1883" s="431">
        <v>61</v>
      </c>
      <c r="N1883" s="432">
        <v>11963.851707342914</v>
      </c>
    </row>
    <row r="1884" spans="1:14" ht="14.45" customHeight="1" x14ac:dyDescent="0.2">
      <c r="A1884" s="426" t="s">
        <v>2181</v>
      </c>
      <c r="B1884" s="427" t="s">
        <v>2182</v>
      </c>
      <c r="C1884" s="428" t="s">
        <v>2189</v>
      </c>
      <c r="D1884" s="429" t="s">
        <v>2190</v>
      </c>
      <c r="E1884" s="430">
        <v>50113001</v>
      </c>
      <c r="F1884" s="429" t="s">
        <v>403</v>
      </c>
      <c r="G1884" s="428" t="s">
        <v>404</v>
      </c>
      <c r="H1884" s="428">
        <v>501840</v>
      </c>
      <c r="I1884" s="428">
        <v>0</v>
      </c>
      <c r="J1884" s="428" t="s">
        <v>2226</v>
      </c>
      <c r="K1884" s="428" t="s">
        <v>235</v>
      </c>
      <c r="L1884" s="431">
        <v>280.78063165494223</v>
      </c>
      <c r="M1884" s="431">
        <v>30</v>
      </c>
      <c r="N1884" s="432">
        <v>8423.4189496482668</v>
      </c>
    </row>
    <row r="1885" spans="1:14" ht="14.45" customHeight="1" x14ac:dyDescent="0.2">
      <c r="A1885" s="426" t="s">
        <v>2181</v>
      </c>
      <c r="B1885" s="427" t="s">
        <v>2182</v>
      </c>
      <c r="C1885" s="428" t="s">
        <v>2189</v>
      </c>
      <c r="D1885" s="429" t="s">
        <v>2190</v>
      </c>
      <c r="E1885" s="430">
        <v>50113001</v>
      </c>
      <c r="F1885" s="429" t="s">
        <v>403</v>
      </c>
      <c r="G1885" s="428" t="s">
        <v>404</v>
      </c>
      <c r="H1885" s="428">
        <v>501841</v>
      </c>
      <c r="I1885" s="428">
        <v>0</v>
      </c>
      <c r="J1885" s="428" t="s">
        <v>2227</v>
      </c>
      <c r="K1885" s="428" t="s">
        <v>235</v>
      </c>
      <c r="L1885" s="431">
        <v>924.42143673692829</v>
      </c>
      <c r="M1885" s="431">
        <v>6</v>
      </c>
      <c r="N1885" s="432">
        <v>5546.5286204215699</v>
      </c>
    </row>
    <row r="1886" spans="1:14" ht="14.45" customHeight="1" x14ac:dyDescent="0.2">
      <c r="A1886" s="426" t="s">
        <v>2181</v>
      </c>
      <c r="B1886" s="427" t="s">
        <v>2182</v>
      </c>
      <c r="C1886" s="428" t="s">
        <v>2189</v>
      </c>
      <c r="D1886" s="429" t="s">
        <v>2190</v>
      </c>
      <c r="E1886" s="430">
        <v>50113001</v>
      </c>
      <c r="F1886" s="429" t="s">
        <v>403</v>
      </c>
      <c r="G1886" s="428" t="s">
        <v>404</v>
      </c>
      <c r="H1886" s="428">
        <v>921403</v>
      </c>
      <c r="I1886" s="428">
        <v>0</v>
      </c>
      <c r="J1886" s="428" t="s">
        <v>2228</v>
      </c>
      <c r="K1886" s="428" t="s">
        <v>235</v>
      </c>
      <c r="L1886" s="431">
        <v>55.829203800313465</v>
      </c>
      <c r="M1886" s="431">
        <v>111</v>
      </c>
      <c r="N1886" s="432">
        <v>6197.0416218347946</v>
      </c>
    </row>
    <row r="1887" spans="1:14" ht="14.45" customHeight="1" x14ac:dyDescent="0.2">
      <c r="A1887" s="426" t="s">
        <v>2181</v>
      </c>
      <c r="B1887" s="427" t="s">
        <v>2182</v>
      </c>
      <c r="C1887" s="428" t="s">
        <v>2189</v>
      </c>
      <c r="D1887" s="429" t="s">
        <v>2190</v>
      </c>
      <c r="E1887" s="430">
        <v>50113001</v>
      </c>
      <c r="F1887" s="429" t="s">
        <v>403</v>
      </c>
      <c r="G1887" s="428" t="s">
        <v>404</v>
      </c>
      <c r="H1887" s="428">
        <v>235805</v>
      </c>
      <c r="I1887" s="428">
        <v>235805</v>
      </c>
      <c r="J1887" s="428" t="s">
        <v>2229</v>
      </c>
      <c r="K1887" s="428" t="s">
        <v>2230</v>
      </c>
      <c r="L1887" s="431">
        <v>69.960000000000008</v>
      </c>
      <c r="M1887" s="431">
        <v>3</v>
      </c>
      <c r="N1887" s="432">
        <v>209.88000000000002</v>
      </c>
    </row>
    <row r="1888" spans="1:14" ht="14.45" customHeight="1" x14ac:dyDescent="0.2">
      <c r="A1888" s="426" t="s">
        <v>2181</v>
      </c>
      <c r="B1888" s="427" t="s">
        <v>2182</v>
      </c>
      <c r="C1888" s="428" t="s">
        <v>2189</v>
      </c>
      <c r="D1888" s="429" t="s">
        <v>2190</v>
      </c>
      <c r="E1888" s="430">
        <v>50113001</v>
      </c>
      <c r="F1888" s="429" t="s">
        <v>403</v>
      </c>
      <c r="G1888" s="428" t="s">
        <v>404</v>
      </c>
      <c r="H1888" s="428">
        <v>235801</v>
      </c>
      <c r="I1888" s="428">
        <v>235801</v>
      </c>
      <c r="J1888" s="428" t="s">
        <v>2231</v>
      </c>
      <c r="K1888" s="428" t="s">
        <v>2232</v>
      </c>
      <c r="L1888" s="431">
        <v>104.52000000000002</v>
      </c>
      <c r="M1888" s="431">
        <v>6</v>
      </c>
      <c r="N1888" s="432">
        <v>627.12000000000012</v>
      </c>
    </row>
    <row r="1889" spans="1:14" ht="14.45" customHeight="1" x14ac:dyDescent="0.2">
      <c r="A1889" s="426" t="s">
        <v>2181</v>
      </c>
      <c r="B1889" s="427" t="s">
        <v>2182</v>
      </c>
      <c r="C1889" s="428" t="s">
        <v>2189</v>
      </c>
      <c r="D1889" s="429" t="s">
        <v>2190</v>
      </c>
      <c r="E1889" s="430">
        <v>50113001</v>
      </c>
      <c r="F1889" s="429" t="s">
        <v>403</v>
      </c>
      <c r="G1889" s="428" t="s">
        <v>404</v>
      </c>
      <c r="H1889" s="428">
        <v>990927</v>
      </c>
      <c r="I1889" s="428">
        <v>0</v>
      </c>
      <c r="J1889" s="428" t="s">
        <v>1539</v>
      </c>
      <c r="K1889" s="428" t="s">
        <v>235</v>
      </c>
      <c r="L1889" s="431">
        <v>140.07</v>
      </c>
      <c r="M1889" s="431">
        <v>21</v>
      </c>
      <c r="N1889" s="432">
        <v>2941.47</v>
      </c>
    </row>
    <row r="1890" spans="1:14" ht="14.45" customHeight="1" x14ac:dyDescent="0.2">
      <c r="A1890" s="426" t="s">
        <v>2181</v>
      </c>
      <c r="B1890" s="427" t="s">
        <v>2182</v>
      </c>
      <c r="C1890" s="428" t="s">
        <v>2189</v>
      </c>
      <c r="D1890" s="429" t="s">
        <v>2190</v>
      </c>
      <c r="E1890" s="430">
        <v>50113001</v>
      </c>
      <c r="F1890" s="429" t="s">
        <v>403</v>
      </c>
      <c r="G1890" s="428" t="s">
        <v>450</v>
      </c>
      <c r="H1890" s="428">
        <v>117122</v>
      </c>
      <c r="I1890" s="428">
        <v>17122</v>
      </c>
      <c r="J1890" s="428" t="s">
        <v>982</v>
      </c>
      <c r="K1890" s="428" t="s">
        <v>2233</v>
      </c>
      <c r="L1890" s="431">
        <v>129.94000526465101</v>
      </c>
      <c r="M1890" s="431">
        <v>2</v>
      </c>
      <c r="N1890" s="432">
        <v>259.88001052930201</v>
      </c>
    </row>
    <row r="1891" spans="1:14" ht="14.45" customHeight="1" x14ac:dyDescent="0.2">
      <c r="A1891" s="426" t="s">
        <v>2181</v>
      </c>
      <c r="B1891" s="427" t="s">
        <v>2182</v>
      </c>
      <c r="C1891" s="428" t="s">
        <v>2189</v>
      </c>
      <c r="D1891" s="429" t="s">
        <v>2190</v>
      </c>
      <c r="E1891" s="430">
        <v>50113001</v>
      </c>
      <c r="F1891" s="429" t="s">
        <v>403</v>
      </c>
      <c r="G1891" s="428" t="s">
        <v>450</v>
      </c>
      <c r="H1891" s="428">
        <v>844410</v>
      </c>
      <c r="I1891" s="428">
        <v>106344</v>
      </c>
      <c r="J1891" s="428" t="s">
        <v>2234</v>
      </c>
      <c r="K1891" s="428" t="s">
        <v>2235</v>
      </c>
      <c r="L1891" s="431">
        <v>72.299999999999983</v>
      </c>
      <c r="M1891" s="431">
        <v>2</v>
      </c>
      <c r="N1891" s="432">
        <v>144.59999999999997</v>
      </c>
    </row>
    <row r="1892" spans="1:14" ht="14.45" customHeight="1" x14ac:dyDescent="0.2">
      <c r="A1892" s="426" t="s">
        <v>2181</v>
      </c>
      <c r="B1892" s="427" t="s">
        <v>2182</v>
      </c>
      <c r="C1892" s="428" t="s">
        <v>2189</v>
      </c>
      <c r="D1892" s="429" t="s">
        <v>2190</v>
      </c>
      <c r="E1892" s="430">
        <v>50113001</v>
      </c>
      <c r="F1892" s="429" t="s">
        <v>403</v>
      </c>
      <c r="G1892" s="428" t="s">
        <v>404</v>
      </c>
      <c r="H1892" s="428">
        <v>188217</v>
      </c>
      <c r="I1892" s="428">
        <v>88217</v>
      </c>
      <c r="J1892" s="428" t="s">
        <v>1952</v>
      </c>
      <c r="K1892" s="428" t="s">
        <v>1953</v>
      </c>
      <c r="L1892" s="431">
        <v>126.24999999999997</v>
      </c>
      <c r="M1892" s="431">
        <v>40</v>
      </c>
      <c r="N1892" s="432">
        <v>5049.9999999999991</v>
      </c>
    </row>
    <row r="1893" spans="1:14" ht="14.45" customHeight="1" x14ac:dyDescent="0.2">
      <c r="A1893" s="426" t="s">
        <v>2181</v>
      </c>
      <c r="B1893" s="427" t="s">
        <v>2182</v>
      </c>
      <c r="C1893" s="428" t="s">
        <v>2189</v>
      </c>
      <c r="D1893" s="429" t="s">
        <v>2190</v>
      </c>
      <c r="E1893" s="430">
        <v>50113001</v>
      </c>
      <c r="F1893" s="429" t="s">
        <v>403</v>
      </c>
      <c r="G1893" s="428" t="s">
        <v>404</v>
      </c>
      <c r="H1893" s="428">
        <v>188219</v>
      </c>
      <c r="I1893" s="428">
        <v>88219</v>
      </c>
      <c r="J1893" s="428" t="s">
        <v>986</v>
      </c>
      <c r="K1893" s="428" t="s">
        <v>987</v>
      </c>
      <c r="L1893" s="431">
        <v>141.01111128441545</v>
      </c>
      <c r="M1893" s="431">
        <v>36</v>
      </c>
      <c r="N1893" s="432">
        <v>5076.4000062389559</v>
      </c>
    </row>
    <row r="1894" spans="1:14" ht="14.45" customHeight="1" x14ac:dyDescent="0.2">
      <c r="A1894" s="426" t="s">
        <v>2181</v>
      </c>
      <c r="B1894" s="427" t="s">
        <v>2182</v>
      </c>
      <c r="C1894" s="428" t="s">
        <v>2189</v>
      </c>
      <c r="D1894" s="429" t="s">
        <v>2190</v>
      </c>
      <c r="E1894" s="430">
        <v>50113001</v>
      </c>
      <c r="F1894" s="429" t="s">
        <v>403</v>
      </c>
      <c r="G1894" s="428" t="s">
        <v>404</v>
      </c>
      <c r="H1894" s="428">
        <v>203092</v>
      </c>
      <c r="I1894" s="428">
        <v>203092</v>
      </c>
      <c r="J1894" s="428" t="s">
        <v>988</v>
      </c>
      <c r="K1894" s="428" t="s">
        <v>989</v>
      </c>
      <c r="L1894" s="431">
        <v>150.34</v>
      </c>
      <c r="M1894" s="431">
        <v>1</v>
      </c>
      <c r="N1894" s="432">
        <v>150.34</v>
      </c>
    </row>
    <row r="1895" spans="1:14" ht="14.45" customHeight="1" x14ac:dyDescent="0.2">
      <c r="A1895" s="426" t="s">
        <v>2181</v>
      </c>
      <c r="B1895" s="427" t="s">
        <v>2182</v>
      </c>
      <c r="C1895" s="428" t="s">
        <v>2189</v>
      </c>
      <c r="D1895" s="429" t="s">
        <v>2190</v>
      </c>
      <c r="E1895" s="430">
        <v>50113001</v>
      </c>
      <c r="F1895" s="429" t="s">
        <v>403</v>
      </c>
      <c r="G1895" s="428" t="s">
        <v>404</v>
      </c>
      <c r="H1895" s="428">
        <v>192853</v>
      </c>
      <c r="I1895" s="428">
        <v>192853</v>
      </c>
      <c r="J1895" s="428" t="s">
        <v>994</v>
      </c>
      <c r="K1895" s="428" t="s">
        <v>996</v>
      </c>
      <c r="L1895" s="431">
        <v>107.81999999999994</v>
      </c>
      <c r="M1895" s="431">
        <v>4</v>
      </c>
      <c r="N1895" s="432">
        <v>431.27999999999975</v>
      </c>
    </row>
    <row r="1896" spans="1:14" ht="14.45" customHeight="1" x14ac:dyDescent="0.2">
      <c r="A1896" s="426" t="s">
        <v>2181</v>
      </c>
      <c r="B1896" s="427" t="s">
        <v>2182</v>
      </c>
      <c r="C1896" s="428" t="s">
        <v>2189</v>
      </c>
      <c r="D1896" s="429" t="s">
        <v>2190</v>
      </c>
      <c r="E1896" s="430">
        <v>50113001</v>
      </c>
      <c r="F1896" s="429" t="s">
        <v>403</v>
      </c>
      <c r="G1896" s="428" t="s">
        <v>404</v>
      </c>
      <c r="H1896" s="428">
        <v>185512</v>
      </c>
      <c r="I1896" s="428">
        <v>185512</v>
      </c>
      <c r="J1896" s="428" t="s">
        <v>1552</v>
      </c>
      <c r="K1896" s="428" t="s">
        <v>1553</v>
      </c>
      <c r="L1896" s="431">
        <v>79.283333333333331</v>
      </c>
      <c r="M1896" s="431">
        <v>3</v>
      </c>
      <c r="N1896" s="432">
        <v>237.85</v>
      </c>
    </row>
    <row r="1897" spans="1:14" ht="14.45" customHeight="1" x14ac:dyDescent="0.2">
      <c r="A1897" s="426" t="s">
        <v>2181</v>
      </c>
      <c r="B1897" s="427" t="s">
        <v>2182</v>
      </c>
      <c r="C1897" s="428" t="s">
        <v>2189</v>
      </c>
      <c r="D1897" s="429" t="s">
        <v>2190</v>
      </c>
      <c r="E1897" s="430">
        <v>50113001</v>
      </c>
      <c r="F1897" s="429" t="s">
        <v>403</v>
      </c>
      <c r="G1897" s="428" t="s">
        <v>404</v>
      </c>
      <c r="H1897" s="428">
        <v>231544</v>
      </c>
      <c r="I1897" s="428">
        <v>231544</v>
      </c>
      <c r="J1897" s="428" t="s">
        <v>1003</v>
      </c>
      <c r="K1897" s="428" t="s">
        <v>1005</v>
      </c>
      <c r="L1897" s="431">
        <v>80.69068024919315</v>
      </c>
      <c r="M1897" s="431">
        <v>294</v>
      </c>
      <c r="N1897" s="432">
        <v>23723.059993262785</v>
      </c>
    </row>
    <row r="1898" spans="1:14" ht="14.45" customHeight="1" x14ac:dyDescent="0.2">
      <c r="A1898" s="426" t="s">
        <v>2181</v>
      </c>
      <c r="B1898" s="427" t="s">
        <v>2182</v>
      </c>
      <c r="C1898" s="428" t="s">
        <v>2189</v>
      </c>
      <c r="D1898" s="429" t="s">
        <v>2190</v>
      </c>
      <c r="E1898" s="430">
        <v>50113001</v>
      </c>
      <c r="F1898" s="429" t="s">
        <v>403</v>
      </c>
      <c r="G1898" s="428" t="s">
        <v>404</v>
      </c>
      <c r="H1898" s="428">
        <v>231541</v>
      </c>
      <c r="I1898" s="428">
        <v>231541</v>
      </c>
      <c r="J1898" s="428" t="s">
        <v>1003</v>
      </c>
      <c r="K1898" s="428" t="s">
        <v>1004</v>
      </c>
      <c r="L1898" s="431">
        <v>80.689999292592844</v>
      </c>
      <c r="M1898" s="431">
        <v>146</v>
      </c>
      <c r="N1898" s="432">
        <v>11780.739896718555</v>
      </c>
    </row>
    <row r="1899" spans="1:14" ht="14.45" customHeight="1" x14ac:dyDescent="0.2">
      <c r="A1899" s="426" t="s">
        <v>2181</v>
      </c>
      <c r="B1899" s="427" t="s">
        <v>2182</v>
      </c>
      <c r="C1899" s="428" t="s">
        <v>2189</v>
      </c>
      <c r="D1899" s="429" t="s">
        <v>2190</v>
      </c>
      <c r="E1899" s="430">
        <v>50113001</v>
      </c>
      <c r="F1899" s="429" t="s">
        <v>403</v>
      </c>
      <c r="G1899" s="428" t="s">
        <v>404</v>
      </c>
      <c r="H1899" s="428">
        <v>225891</v>
      </c>
      <c r="I1899" s="428">
        <v>225891</v>
      </c>
      <c r="J1899" s="428" t="s">
        <v>1554</v>
      </c>
      <c r="K1899" s="428" t="s">
        <v>1555</v>
      </c>
      <c r="L1899" s="431">
        <v>618.0200000000001</v>
      </c>
      <c r="M1899" s="431">
        <v>2</v>
      </c>
      <c r="N1899" s="432">
        <v>1236.0400000000002</v>
      </c>
    </row>
    <row r="1900" spans="1:14" ht="14.45" customHeight="1" x14ac:dyDescent="0.2">
      <c r="A1900" s="426" t="s">
        <v>2181</v>
      </c>
      <c r="B1900" s="427" t="s">
        <v>2182</v>
      </c>
      <c r="C1900" s="428" t="s">
        <v>2189</v>
      </c>
      <c r="D1900" s="429" t="s">
        <v>2190</v>
      </c>
      <c r="E1900" s="430">
        <v>50113001</v>
      </c>
      <c r="F1900" s="429" t="s">
        <v>403</v>
      </c>
      <c r="G1900" s="428" t="s">
        <v>404</v>
      </c>
      <c r="H1900" s="428">
        <v>100502</v>
      </c>
      <c r="I1900" s="428">
        <v>502</v>
      </c>
      <c r="J1900" s="428" t="s">
        <v>545</v>
      </c>
      <c r="K1900" s="428" t="s">
        <v>546</v>
      </c>
      <c r="L1900" s="431">
        <v>268.77318518518518</v>
      </c>
      <c r="M1900" s="431">
        <v>270</v>
      </c>
      <c r="N1900" s="432">
        <v>72568.759999999995</v>
      </c>
    </row>
    <row r="1901" spans="1:14" ht="14.45" customHeight="1" x14ac:dyDescent="0.2">
      <c r="A1901" s="426" t="s">
        <v>2181</v>
      </c>
      <c r="B1901" s="427" t="s">
        <v>2182</v>
      </c>
      <c r="C1901" s="428" t="s">
        <v>2189</v>
      </c>
      <c r="D1901" s="429" t="s">
        <v>2190</v>
      </c>
      <c r="E1901" s="430">
        <v>50113001</v>
      </c>
      <c r="F1901" s="429" t="s">
        <v>403</v>
      </c>
      <c r="G1901" s="428" t="s">
        <v>404</v>
      </c>
      <c r="H1901" s="428">
        <v>102684</v>
      </c>
      <c r="I1901" s="428">
        <v>2684</v>
      </c>
      <c r="J1901" s="428" t="s">
        <v>545</v>
      </c>
      <c r="K1901" s="428" t="s">
        <v>1011</v>
      </c>
      <c r="L1901" s="431">
        <v>133.03041676203478</v>
      </c>
      <c r="M1901" s="431">
        <v>240</v>
      </c>
      <c r="N1901" s="432">
        <v>31927.300022888343</v>
      </c>
    </row>
    <row r="1902" spans="1:14" ht="14.45" customHeight="1" x14ac:dyDescent="0.2">
      <c r="A1902" s="426" t="s">
        <v>2181</v>
      </c>
      <c r="B1902" s="427" t="s">
        <v>2182</v>
      </c>
      <c r="C1902" s="428" t="s">
        <v>2189</v>
      </c>
      <c r="D1902" s="429" t="s">
        <v>2190</v>
      </c>
      <c r="E1902" s="430">
        <v>50113001</v>
      </c>
      <c r="F1902" s="429" t="s">
        <v>403</v>
      </c>
      <c r="G1902" s="428" t="s">
        <v>404</v>
      </c>
      <c r="H1902" s="428">
        <v>136712</v>
      </c>
      <c r="I1902" s="428">
        <v>136712</v>
      </c>
      <c r="J1902" s="428" t="s">
        <v>1012</v>
      </c>
      <c r="K1902" s="428" t="s">
        <v>1013</v>
      </c>
      <c r="L1902" s="431">
        <v>62.366666666666667</v>
      </c>
      <c r="M1902" s="431">
        <v>6</v>
      </c>
      <c r="N1902" s="432">
        <v>374.2</v>
      </c>
    </row>
    <row r="1903" spans="1:14" ht="14.45" customHeight="1" x14ac:dyDescent="0.2">
      <c r="A1903" s="426" t="s">
        <v>2181</v>
      </c>
      <c r="B1903" s="427" t="s">
        <v>2182</v>
      </c>
      <c r="C1903" s="428" t="s">
        <v>2189</v>
      </c>
      <c r="D1903" s="429" t="s">
        <v>2190</v>
      </c>
      <c r="E1903" s="430">
        <v>50113001</v>
      </c>
      <c r="F1903" s="429" t="s">
        <v>403</v>
      </c>
      <c r="G1903" s="428" t="s">
        <v>404</v>
      </c>
      <c r="H1903" s="428">
        <v>136715</v>
      </c>
      <c r="I1903" s="428">
        <v>136715</v>
      </c>
      <c r="J1903" s="428" t="s">
        <v>1012</v>
      </c>
      <c r="K1903" s="428" t="s">
        <v>2236</v>
      </c>
      <c r="L1903" s="431">
        <v>78.45999999999998</v>
      </c>
      <c r="M1903" s="431">
        <v>8</v>
      </c>
      <c r="N1903" s="432">
        <v>627.67999999999984</v>
      </c>
    </row>
    <row r="1904" spans="1:14" ht="14.45" customHeight="1" x14ac:dyDescent="0.2">
      <c r="A1904" s="426" t="s">
        <v>2181</v>
      </c>
      <c r="B1904" s="427" t="s">
        <v>2182</v>
      </c>
      <c r="C1904" s="428" t="s">
        <v>2189</v>
      </c>
      <c r="D1904" s="429" t="s">
        <v>2190</v>
      </c>
      <c r="E1904" s="430">
        <v>50113001</v>
      </c>
      <c r="F1904" s="429" t="s">
        <v>403</v>
      </c>
      <c r="G1904" s="428" t="s">
        <v>450</v>
      </c>
      <c r="H1904" s="428">
        <v>239963</v>
      </c>
      <c r="I1904" s="428">
        <v>239963</v>
      </c>
      <c r="J1904" s="428" t="s">
        <v>1017</v>
      </c>
      <c r="K1904" s="428" t="s">
        <v>1018</v>
      </c>
      <c r="L1904" s="431">
        <v>155.52000000000001</v>
      </c>
      <c r="M1904" s="431">
        <v>3</v>
      </c>
      <c r="N1904" s="432">
        <v>466.56000000000006</v>
      </c>
    </row>
    <row r="1905" spans="1:14" ht="14.45" customHeight="1" x14ac:dyDescent="0.2">
      <c r="A1905" s="426" t="s">
        <v>2181</v>
      </c>
      <c r="B1905" s="427" t="s">
        <v>2182</v>
      </c>
      <c r="C1905" s="428" t="s">
        <v>2189</v>
      </c>
      <c r="D1905" s="429" t="s">
        <v>2190</v>
      </c>
      <c r="E1905" s="430">
        <v>50113001</v>
      </c>
      <c r="F1905" s="429" t="s">
        <v>403</v>
      </c>
      <c r="G1905" s="428" t="s">
        <v>450</v>
      </c>
      <c r="H1905" s="428">
        <v>239964</v>
      </c>
      <c r="I1905" s="428">
        <v>239964</v>
      </c>
      <c r="J1905" s="428" t="s">
        <v>1019</v>
      </c>
      <c r="K1905" s="428" t="s">
        <v>1020</v>
      </c>
      <c r="L1905" s="431">
        <v>134.51000000000002</v>
      </c>
      <c r="M1905" s="431">
        <v>2</v>
      </c>
      <c r="N1905" s="432">
        <v>269.02000000000004</v>
      </c>
    </row>
    <row r="1906" spans="1:14" ht="14.45" customHeight="1" x14ac:dyDescent="0.2">
      <c r="A1906" s="426" t="s">
        <v>2181</v>
      </c>
      <c r="B1906" s="427" t="s">
        <v>2182</v>
      </c>
      <c r="C1906" s="428" t="s">
        <v>2189</v>
      </c>
      <c r="D1906" s="429" t="s">
        <v>2190</v>
      </c>
      <c r="E1906" s="430">
        <v>50113001</v>
      </c>
      <c r="F1906" s="429" t="s">
        <v>403</v>
      </c>
      <c r="G1906" s="428" t="s">
        <v>450</v>
      </c>
      <c r="H1906" s="428">
        <v>239967</v>
      </c>
      <c r="I1906" s="428">
        <v>239967</v>
      </c>
      <c r="J1906" s="428" t="s">
        <v>1019</v>
      </c>
      <c r="K1906" s="428" t="s">
        <v>1968</v>
      </c>
      <c r="L1906" s="431">
        <v>280.22999999999996</v>
      </c>
      <c r="M1906" s="431">
        <v>1</v>
      </c>
      <c r="N1906" s="432">
        <v>280.22999999999996</v>
      </c>
    </row>
    <row r="1907" spans="1:14" ht="14.45" customHeight="1" x14ac:dyDescent="0.2">
      <c r="A1907" s="426" t="s">
        <v>2181</v>
      </c>
      <c r="B1907" s="427" t="s">
        <v>2182</v>
      </c>
      <c r="C1907" s="428" t="s">
        <v>2189</v>
      </c>
      <c r="D1907" s="429" t="s">
        <v>2190</v>
      </c>
      <c r="E1907" s="430">
        <v>50113001</v>
      </c>
      <c r="F1907" s="429" t="s">
        <v>403</v>
      </c>
      <c r="G1907" s="428" t="s">
        <v>404</v>
      </c>
      <c r="H1907" s="428">
        <v>42477</v>
      </c>
      <c r="I1907" s="428">
        <v>42477</v>
      </c>
      <c r="J1907" s="428" t="s">
        <v>1969</v>
      </c>
      <c r="K1907" s="428" t="s">
        <v>1970</v>
      </c>
      <c r="L1907" s="431">
        <v>505.76</v>
      </c>
      <c r="M1907" s="431">
        <v>1</v>
      </c>
      <c r="N1907" s="432">
        <v>505.76</v>
      </c>
    </row>
    <row r="1908" spans="1:14" ht="14.45" customHeight="1" x14ac:dyDescent="0.2">
      <c r="A1908" s="426" t="s">
        <v>2181</v>
      </c>
      <c r="B1908" s="427" t="s">
        <v>2182</v>
      </c>
      <c r="C1908" s="428" t="s">
        <v>2189</v>
      </c>
      <c r="D1908" s="429" t="s">
        <v>2190</v>
      </c>
      <c r="E1908" s="430">
        <v>50113001</v>
      </c>
      <c r="F1908" s="429" t="s">
        <v>403</v>
      </c>
      <c r="G1908" s="428" t="s">
        <v>404</v>
      </c>
      <c r="H1908" s="428">
        <v>203765</v>
      </c>
      <c r="I1908" s="428">
        <v>203765</v>
      </c>
      <c r="J1908" s="428" t="s">
        <v>2237</v>
      </c>
      <c r="K1908" s="428" t="s">
        <v>2238</v>
      </c>
      <c r="L1908" s="431">
        <v>141.30000051998661</v>
      </c>
      <c r="M1908" s="431">
        <v>6</v>
      </c>
      <c r="N1908" s="432">
        <v>847.80000311991967</v>
      </c>
    </row>
    <row r="1909" spans="1:14" ht="14.45" customHeight="1" x14ac:dyDescent="0.2">
      <c r="A1909" s="426" t="s">
        <v>2181</v>
      </c>
      <c r="B1909" s="427" t="s">
        <v>2182</v>
      </c>
      <c r="C1909" s="428" t="s">
        <v>2189</v>
      </c>
      <c r="D1909" s="429" t="s">
        <v>2190</v>
      </c>
      <c r="E1909" s="430">
        <v>50113001</v>
      </c>
      <c r="F1909" s="429" t="s">
        <v>403</v>
      </c>
      <c r="G1909" s="428" t="s">
        <v>404</v>
      </c>
      <c r="H1909" s="428">
        <v>848626</v>
      </c>
      <c r="I1909" s="428">
        <v>107944</v>
      </c>
      <c r="J1909" s="428" t="s">
        <v>2239</v>
      </c>
      <c r="K1909" s="428" t="s">
        <v>2240</v>
      </c>
      <c r="L1909" s="431">
        <v>126.3191729323308</v>
      </c>
      <c r="M1909" s="431">
        <v>399</v>
      </c>
      <c r="N1909" s="432">
        <v>50401.349999999991</v>
      </c>
    </row>
    <row r="1910" spans="1:14" ht="14.45" customHeight="1" x14ac:dyDescent="0.2">
      <c r="A1910" s="426" t="s">
        <v>2181</v>
      </c>
      <c r="B1910" s="427" t="s">
        <v>2182</v>
      </c>
      <c r="C1910" s="428" t="s">
        <v>2189</v>
      </c>
      <c r="D1910" s="429" t="s">
        <v>2190</v>
      </c>
      <c r="E1910" s="430">
        <v>50113001</v>
      </c>
      <c r="F1910" s="429" t="s">
        <v>403</v>
      </c>
      <c r="G1910" s="428" t="s">
        <v>404</v>
      </c>
      <c r="H1910" s="428">
        <v>157525</v>
      </c>
      <c r="I1910" s="428">
        <v>57525</v>
      </c>
      <c r="J1910" s="428" t="s">
        <v>1981</v>
      </c>
      <c r="K1910" s="428" t="s">
        <v>1982</v>
      </c>
      <c r="L1910" s="431">
        <v>94.16</v>
      </c>
      <c r="M1910" s="431">
        <v>5</v>
      </c>
      <c r="N1910" s="432">
        <v>470.8</v>
      </c>
    </row>
    <row r="1911" spans="1:14" ht="14.45" customHeight="1" x14ac:dyDescent="0.2">
      <c r="A1911" s="426" t="s">
        <v>2181</v>
      </c>
      <c r="B1911" s="427" t="s">
        <v>2182</v>
      </c>
      <c r="C1911" s="428" t="s">
        <v>2189</v>
      </c>
      <c r="D1911" s="429" t="s">
        <v>2190</v>
      </c>
      <c r="E1911" s="430">
        <v>50113001</v>
      </c>
      <c r="F1911" s="429" t="s">
        <v>403</v>
      </c>
      <c r="G1911" s="428" t="s">
        <v>404</v>
      </c>
      <c r="H1911" s="428">
        <v>239549</v>
      </c>
      <c r="I1911" s="428">
        <v>239549</v>
      </c>
      <c r="J1911" s="428" t="s">
        <v>1049</v>
      </c>
      <c r="K1911" s="428" t="s">
        <v>1050</v>
      </c>
      <c r="L1911" s="431">
        <v>58.276363636363634</v>
      </c>
      <c r="M1911" s="431">
        <v>11</v>
      </c>
      <c r="N1911" s="432">
        <v>641.04</v>
      </c>
    </row>
    <row r="1912" spans="1:14" ht="14.45" customHeight="1" x14ac:dyDescent="0.2">
      <c r="A1912" s="426" t="s">
        <v>2181</v>
      </c>
      <c r="B1912" s="427" t="s">
        <v>2182</v>
      </c>
      <c r="C1912" s="428" t="s">
        <v>2189</v>
      </c>
      <c r="D1912" s="429" t="s">
        <v>2190</v>
      </c>
      <c r="E1912" s="430">
        <v>50113001</v>
      </c>
      <c r="F1912" s="429" t="s">
        <v>403</v>
      </c>
      <c r="G1912" s="428" t="s">
        <v>404</v>
      </c>
      <c r="H1912" s="428">
        <v>230353</v>
      </c>
      <c r="I1912" s="428">
        <v>230353</v>
      </c>
      <c r="J1912" s="428" t="s">
        <v>1053</v>
      </c>
      <c r="K1912" s="428" t="s">
        <v>1054</v>
      </c>
      <c r="L1912" s="431">
        <v>1758.3298835749647</v>
      </c>
      <c r="M1912" s="431">
        <v>48</v>
      </c>
      <c r="N1912" s="432">
        <v>84399.834411598305</v>
      </c>
    </row>
    <row r="1913" spans="1:14" ht="14.45" customHeight="1" x14ac:dyDescent="0.2">
      <c r="A1913" s="426" t="s">
        <v>2181</v>
      </c>
      <c r="B1913" s="427" t="s">
        <v>2182</v>
      </c>
      <c r="C1913" s="428" t="s">
        <v>2189</v>
      </c>
      <c r="D1913" s="429" t="s">
        <v>2190</v>
      </c>
      <c r="E1913" s="430">
        <v>50113001</v>
      </c>
      <c r="F1913" s="429" t="s">
        <v>403</v>
      </c>
      <c r="G1913" s="428" t="s">
        <v>450</v>
      </c>
      <c r="H1913" s="428">
        <v>106618</v>
      </c>
      <c r="I1913" s="428">
        <v>6618</v>
      </c>
      <c r="J1913" s="428" t="s">
        <v>491</v>
      </c>
      <c r="K1913" s="428" t="s">
        <v>492</v>
      </c>
      <c r="L1913" s="431">
        <v>19.59488372093023</v>
      </c>
      <c r="M1913" s="431">
        <v>43</v>
      </c>
      <c r="N1913" s="432">
        <v>842.57999999999993</v>
      </c>
    </row>
    <row r="1914" spans="1:14" ht="14.45" customHeight="1" x14ac:dyDescent="0.2">
      <c r="A1914" s="426" t="s">
        <v>2181</v>
      </c>
      <c r="B1914" s="427" t="s">
        <v>2182</v>
      </c>
      <c r="C1914" s="428" t="s">
        <v>2189</v>
      </c>
      <c r="D1914" s="429" t="s">
        <v>2190</v>
      </c>
      <c r="E1914" s="430">
        <v>50113001</v>
      </c>
      <c r="F1914" s="429" t="s">
        <v>403</v>
      </c>
      <c r="G1914" s="428" t="s">
        <v>404</v>
      </c>
      <c r="H1914" s="428">
        <v>117187</v>
      </c>
      <c r="I1914" s="428">
        <v>17187</v>
      </c>
      <c r="J1914" s="428" t="s">
        <v>1060</v>
      </c>
      <c r="K1914" s="428" t="s">
        <v>1061</v>
      </c>
      <c r="L1914" s="431">
        <v>88.96999999999997</v>
      </c>
      <c r="M1914" s="431">
        <v>3</v>
      </c>
      <c r="N1914" s="432">
        <v>266.90999999999991</v>
      </c>
    </row>
    <row r="1915" spans="1:14" ht="14.45" customHeight="1" x14ac:dyDescent="0.2">
      <c r="A1915" s="426" t="s">
        <v>2181</v>
      </c>
      <c r="B1915" s="427" t="s">
        <v>2182</v>
      </c>
      <c r="C1915" s="428" t="s">
        <v>2189</v>
      </c>
      <c r="D1915" s="429" t="s">
        <v>2190</v>
      </c>
      <c r="E1915" s="430">
        <v>50113001</v>
      </c>
      <c r="F1915" s="429" t="s">
        <v>403</v>
      </c>
      <c r="G1915" s="428" t="s">
        <v>404</v>
      </c>
      <c r="H1915" s="428">
        <v>988466</v>
      </c>
      <c r="I1915" s="428">
        <v>192729</v>
      </c>
      <c r="J1915" s="428" t="s">
        <v>2241</v>
      </c>
      <c r="K1915" s="428" t="s">
        <v>2242</v>
      </c>
      <c r="L1915" s="431">
        <v>54.03</v>
      </c>
      <c r="M1915" s="431">
        <v>3</v>
      </c>
      <c r="N1915" s="432">
        <v>162.09</v>
      </c>
    </row>
    <row r="1916" spans="1:14" ht="14.45" customHeight="1" x14ac:dyDescent="0.2">
      <c r="A1916" s="426" t="s">
        <v>2181</v>
      </c>
      <c r="B1916" s="427" t="s">
        <v>2182</v>
      </c>
      <c r="C1916" s="428" t="s">
        <v>2189</v>
      </c>
      <c r="D1916" s="429" t="s">
        <v>2190</v>
      </c>
      <c r="E1916" s="430">
        <v>50113001</v>
      </c>
      <c r="F1916" s="429" t="s">
        <v>403</v>
      </c>
      <c r="G1916" s="428" t="s">
        <v>450</v>
      </c>
      <c r="H1916" s="428">
        <v>155823</v>
      </c>
      <c r="I1916" s="428">
        <v>55823</v>
      </c>
      <c r="J1916" s="428" t="s">
        <v>1067</v>
      </c>
      <c r="K1916" s="428" t="s">
        <v>1068</v>
      </c>
      <c r="L1916" s="431">
        <v>33.184595238095234</v>
      </c>
      <c r="M1916" s="431">
        <v>42</v>
      </c>
      <c r="N1916" s="432">
        <v>1393.7529999999999</v>
      </c>
    </row>
    <row r="1917" spans="1:14" ht="14.45" customHeight="1" x14ac:dyDescent="0.2">
      <c r="A1917" s="426" t="s">
        <v>2181</v>
      </c>
      <c r="B1917" s="427" t="s">
        <v>2182</v>
      </c>
      <c r="C1917" s="428" t="s">
        <v>2189</v>
      </c>
      <c r="D1917" s="429" t="s">
        <v>2190</v>
      </c>
      <c r="E1917" s="430">
        <v>50113001</v>
      </c>
      <c r="F1917" s="429" t="s">
        <v>403</v>
      </c>
      <c r="G1917" s="428" t="s">
        <v>450</v>
      </c>
      <c r="H1917" s="428">
        <v>107981</v>
      </c>
      <c r="I1917" s="428">
        <v>7981</v>
      </c>
      <c r="J1917" s="428" t="s">
        <v>1067</v>
      </c>
      <c r="K1917" s="428" t="s">
        <v>1071</v>
      </c>
      <c r="L1917" s="431">
        <v>41.168232558139529</v>
      </c>
      <c r="M1917" s="431">
        <v>215</v>
      </c>
      <c r="N1917" s="432">
        <v>8851.1699999999983</v>
      </c>
    </row>
    <row r="1918" spans="1:14" ht="14.45" customHeight="1" x14ac:dyDescent="0.2">
      <c r="A1918" s="426" t="s">
        <v>2181</v>
      </c>
      <c r="B1918" s="427" t="s">
        <v>2182</v>
      </c>
      <c r="C1918" s="428" t="s">
        <v>2189</v>
      </c>
      <c r="D1918" s="429" t="s">
        <v>2190</v>
      </c>
      <c r="E1918" s="430">
        <v>50113001</v>
      </c>
      <c r="F1918" s="429" t="s">
        <v>403</v>
      </c>
      <c r="G1918" s="428" t="s">
        <v>450</v>
      </c>
      <c r="H1918" s="428">
        <v>155824</v>
      </c>
      <c r="I1918" s="428">
        <v>55824</v>
      </c>
      <c r="J1918" s="428" t="s">
        <v>1067</v>
      </c>
      <c r="K1918" s="428" t="s">
        <v>1069</v>
      </c>
      <c r="L1918" s="431">
        <v>41.714941242564606</v>
      </c>
      <c r="M1918" s="431">
        <v>425</v>
      </c>
      <c r="N1918" s="432">
        <v>17728.850028089957</v>
      </c>
    </row>
    <row r="1919" spans="1:14" ht="14.45" customHeight="1" x14ac:dyDescent="0.2">
      <c r="A1919" s="426" t="s">
        <v>2181</v>
      </c>
      <c r="B1919" s="427" t="s">
        <v>2182</v>
      </c>
      <c r="C1919" s="428" t="s">
        <v>2189</v>
      </c>
      <c r="D1919" s="429" t="s">
        <v>2190</v>
      </c>
      <c r="E1919" s="430">
        <v>50113001</v>
      </c>
      <c r="F1919" s="429" t="s">
        <v>403</v>
      </c>
      <c r="G1919" s="428" t="s">
        <v>235</v>
      </c>
      <c r="H1919" s="428">
        <v>243453</v>
      </c>
      <c r="I1919" s="428">
        <v>243453</v>
      </c>
      <c r="J1919" s="428" t="s">
        <v>1067</v>
      </c>
      <c r="K1919" s="428" t="s">
        <v>1070</v>
      </c>
      <c r="L1919" s="431">
        <v>82.533000000000001</v>
      </c>
      <c r="M1919" s="431">
        <v>8</v>
      </c>
      <c r="N1919" s="432">
        <v>660.26400000000001</v>
      </c>
    </row>
    <row r="1920" spans="1:14" ht="14.45" customHeight="1" x14ac:dyDescent="0.2">
      <c r="A1920" s="426" t="s">
        <v>2181</v>
      </c>
      <c r="B1920" s="427" t="s">
        <v>2182</v>
      </c>
      <c r="C1920" s="428" t="s">
        <v>2189</v>
      </c>
      <c r="D1920" s="429" t="s">
        <v>2190</v>
      </c>
      <c r="E1920" s="430">
        <v>50113001</v>
      </c>
      <c r="F1920" s="429" t="s">
        <v>403</v>
      </c>
      <c r="G1920" s="428" t="s">
        <v>450</v>
      </c>
      <c r="H1920" s="428">
        <v>126786</v>
      </c>
      <c r="I1920" s="428">
        <v>26786</v>
      </c>
      <c r="J1920" s="428" t="s">
        <v>1072</v>
      </c>
      <c r="K1920" s="428" t="s">
        <v>1073</v>
      </c>
      <c r="L1920" s="431">
        <v>403.80700000000007</v>
      </c>
      <c r="M1920" s="431">
        <v>20</v>
      </c>
      <c r="N1920" s="432">
        <v>8076.1400000000012</v>
      </c>
    </row>
    <row r="1921" spans="1:14" ht="14.45" customHeight="1" x14ac:dyDescent="0.2">
      <c r="A1921" s="426" t="s">
        <v>2181</v>
      </c>
      <c r="B1921" s="427" t="s">
        <v>2182</v>
      </c>
      <c r="C1921" s="428" t="s">
        <v>2189</v>
      </c>
      <c r="D1921" s="429" t="s">
        <v>2190</v>
      </c>
      <c r="E1921" s="430">
        <v>50113001</v>
      </c>
      <c r="F1921" s="429" t="s">
        <v>403</v>
      </c>
      <c r="G1921" s="428" t="s">
        <v>450</v>
      </c>
      <c r="H1921" s="428">
        <v>187607</v>
      </c>
      <c r="I1921" s="428">
        <v>187607</v>
      </c>
      <c r="J1921" s="428" t="s">
        <v>1076</v>
      </c>
      <c r="K1921" s="428" t="s">
        <v>1077</v>
      </c>
      <c r="L1921" s="431">
        <v>273.89999999999998</v>
      </c>
      <c r="M1921" s="431">
        <v>31</v>
      </c>
      <c r="N1921" s="432">
        <v>8490.9</v>
      </c>
    </row>
    <row r="1922" spans="1:14" ht="14.45" customHeight="1" x14ac:dyDescent="0.2">
      <c r="A1922" s="426" t="s">
        <v>2181</v>
      </c>
      <c r="B1922" s="427" t="s">
        <v>2182</v>
      </c>
      <c r="C1922" s="428" t="s">
        <v>2189</v>
      </c>
      <c r="D1922" s="429" t="s">
        <v>2190</v>
      </c>
      <c r="E1922" s="430">
        <v>50113001</v>
      </c>
      <c r="F1922" s="429" t="s">
        <v>403</v>
      </c>
      <c r="G1922" s="428" t="s">
        <v>404</v>
      </c>
      <c r="H1922" s="428">
        <v>340963</v>
      </c>
      <c r="I1922" s="428">
        <v>5005838</v>
      </c>
      <c r="J1922" s="428" t="s">
        <v>2243</v>
      </c>
      <c r="K1922" s="428" t="s">
        <v>2244</v>
      </c>
      <c r="L1922" s="431">
        <v>599.84007173556859</v>
      </c>
      <c r="M1922" s="431">
        <v>1</v>
      </c>
      <c r="N1922" s="432">
        <v>599.84007173556859</v>
      </c>
    </row>
    <row r="1923" spans="1:14" ht="14.45" customHeight="1" x14ac:dyDescent="0.2">
      <c r="A1923" s="426" t="s">
        <v>2181</v>
      </c>
      <c r="B1923" s="427" t="s">
        <v>2182</v>
      </c>
      <c r="C1923" s="428" t="s">
        <v>2189</v>
      </c>
      <c r="D1923" s="429" t="s">
        <v>2190</v>
      </c>
      <c r="E1923" s="430">
        <v>50113001</v>
      </c>
      <c r="F1923" s="429" t="s">
        <v>403</v>
      </c>
      <c r="G1923" s="428" t="s">
        <v>404</v>
      </c>
      <c r="H1923" s="428">
        <v>311652</v>
      </c>
      <c r="I1923" s="428">
        <v>5006130</v>
      </c>
      <c r="J1923" s="428" t="s">
        <v>2245</v>
      </c>
      <c r="K1923" s="428" t="s">
        <v>2246</v>
      </c>
      <c r="L1923" s="431">
        <v>278.25197321492732</v>
      </c>
      <c r="M1923" s="431">
        <v>3</v>
      </c>
      <c r="N1923" s="432">
        <v>834.7559196447819</v>
      </c>
    </row>
    <row r="1924" spans="1:14" ht="14.45" customHeight="1" x14ac:dyDescent="0.2">
      <c r="A1924" s="426" t="s">
        <v>2181</v>
      </c>
      <c r="B1924" s="427" t="s">
        <v>2182</v>
      </c>
      <c r="C1924" s="428" t="s">
        <v>2189</v>
      </c>
      <c r="D1924" s="429" t="s">
        <v>2190</v>
      </c>
      <c r="E1924" s="430">
        <v>50113001</v>
      </c>
      <c r="F1924" s="429" t="s">
        <v>403</v>
      </c>
      <c r="G1924" s="428" t="s">
        <v>404</v>
      </c>
      <c r="H1924" s="428">
        <v>362919</v>
      </c>
      <c r="I1924" s="428">
        <v>5007403</v>
      </c>
      <c r="J1924" s="428" t="s">
        <v>2247</v>
      </c>
      <c r="K1924" s="428" t="s">
        <v>2248</v>
      </c>
      <c r="L1924" s="431">
        <v>776.99724289183268</v>
      </c>
      <c r="M1924" s="431">
        <v>1</v>
      </c>
      <c r="N1924" s="432">
        <v>776.99724289183268</v>
      </c>
    </row>
    <row r="1925" spans="1:14" ht="14.45" customHeight="1" x14ac:dyDescent="0.2">
      <c r="A1925" s="426" t="s">
        <v>2181</v>
      </c>
      <c r="B1925" s="427" t="s">
        <v>2182</v>
      </c>
      <c r="C1925" s="428" t="s">
        <v>2189</v>
      </c>
      <c r="D1925" s="429" t="s">
        <v>2190</v>
      </c>
      <c r="E1925" s="430">
        <v>50113001</v>
      </c>
      <c r="F1925" s="429" t="s">
        <v>403</v>
      </c>
      <c r="G1925" s="428" t="s">
        <v>235</v>
      </c>
      <c r="H1925" s="428">
        <v>5206048</v>
      </c>
      <c r="I1925" s="428">
        <v>5006048</v>
      </c>
      <c r="J1925" s="428" t="s">
        <v>2249</v>
      </c>
      <c r="K1925" s="428" t="s">
        <v>2250</v>
      </c>
      <c r="L1925" s="431">
        <v>393.74000000000007</v>
      </c>
      <c r="M1925" s="431">
        <v>1</v>
      </c>
      <c r="N1925" s="432">
        <v>393.74000000000007</v>
      </c>
    </row>
    <row r="1926" spans="1:14" ht="14.45" customHeight="1" x14ac:dyDescent="0.2">
      <c r="A1926" s="426" t="s">
        <v>2181</v>
      </c>
      <c r="B1926" s="427" t="s">
        <v>2182</v>
      </c>
      <c r="C1926" s="428" t="s">
        <v>2189</v>
      </c>
      <c r="D1926" s="429" t="s">
        <v>2190</v>
      </c>
      <c r="E1926" s="430">
        <v>50113001</v>
      </c>
      <c r="F1926" s="429" t="s">
        <v>403</v>
      </c>
      <c r="G1926" s="428" t="s">
        <v>404</v>
      </c>
      <c r="H1926" s="428">
        <v>157351</v>
      </c>
      <c r="I1926" s="428">
        <v>57351</v>
      </c>
      <c r="J1926" s="428" t="s">
        <v>2000</v>
      </c>
      <c r="K1926" s="428" t="s">
        <v>490</v>
      </c>
      <c r="L1926" s="431">
        <v>46.869024390243901</v>
      </c>
      <c r="M1926" s="431">
        <v>41</v>
      </c>
      <c r="N1926" s="432">
        <v>1921.6299999999999</v>
      </c>
    </row>
    <row r="1927" spans="1:14" ht="14.45" customHeight="1" x14ac:dyDescent="0.2">
      <c r="A1927" s="426" t="s">
        <v>2181</v>
      </c>
      <c r="B1927" s="427" t="s">
        <v>2182</v>
      </c>
      <c r="C1927" s="428" t="s">
        <v>2189</v>
      </c>
      <c r="D1927" s="429" t="s">
        <v>2190</v>
      </c>
      <c r="E1927" s="430">
        <v>50113001</v>
      </c>
      <c r="F1927" s="429" t="s">
        <v>403</v>
      </c>
      <c r="G1927" s="428" t="s">
        <v>404</v>
      </c>
      <c r="H1927" s="428">
        <v>994705</v>
      </c>
      <c r="I1927" s="428">
        <v>0</v>
      </c>
      <c r="J1927" s="428" t="s">
        <v>1082</v>
      </c>
      <c r="K1927" s="428" t="s">
        <v>235</v>
      </c>
      <c r="L1927" s="431">
        <v>86.96</v>
      </c>
      <c r="M1927" s="431">
        <v>6</v>
      </c>
      <c r="N1927" s="432">
        <v>521.76</v>
      </c>
    </row>
    <row r="1928" spans="1:14" ht="14.45" customHeight="1" x14ac:dyDescent="0.2">
      <c r="A1928" s="426" t="s">
        <v>2181</v>
      </c>
      <c r="B1928" s="427" t="s">
        <v>2182</v>
      </c>
      <c r="C1928" s="428" t="s">
        <v>2189</v>
      </c>
      <c r="D1928" s="429" t="s">
        <v>2190</v>
      </c>
      <c r="E1928" s="430">
        <v>50113001</v>
      </c>
      <c r="F1928" s="429" t="s">
        <v>403</v>
      </c>
      <c r="G1928" s="428" t="s">
        <v>235</v>
      </c>
      <c r="H1928" s="428">
        <v>136834</v>
      </c>
      <c r="I1928" s="428">
        <v>136834</v>
      </c>
      <c r="J1928" s="428" t="s">
        <v>1572</v>
      </c>
      <c r="K1928" s="428" t="s">
        <v>1573</v>
      </c>
      <c r="L1928" s="431">
        <v>258.04000000000002</v>
      </c>
      <c r="M1928" s="431">
        <v>6</v>
      </c>
      <c r="N1928" s="432">
        <v>1548.2400000000002</v>
      </c>
    </row>
    <row r="1929" spans="1:14" ht="14.45" customHeight="1" x14ac:dyDescent="0.2">
      <c r="A1929" s="426" t="s">
        <v>2181</v>
      </c>
      <c r="B1929" s="427" t="s">
        <v>2182</v>
      </c>
      <c r="C1929" s="428" t="s">
        <v>2189</v>
      </c>
      <c r="D1929" s="429" t="s">
        <v>2190</v>
      </c>
      <c r="E1929" s="430">
        <v>50113001</v>
      </c>
      <c r="F1929" s="429" t="s">
        <v>403</v>
      </c>
      <c r="G1929" s="428" t="s">
        <v>404</v>
      </c>
      <c r="H1929" s="428">
        <v>224053</v>
      </c>
      <c r="I1929" s="428">
        <v>224053</v>
      </c>
      <c r="J1929" s="428" t="s">
        <v>1083</v>
      </c>
      <c r="K1929" s="428" t="s">
        <v>1084</v>
      </c>
      <c r="L1929" s="431">
        <v>239.24642857142854</v>
      </c>
      <c r="M1929" s="431">
        <v>14</v>
      </c>
      <c r="N1929" s="432">
        <v>3349.4499999999994</v>
      </c>
    </row>
    <row r="1930" spans="1:14" ht="14.45" customHeight="1" x14ac:dyDescent="0.2">
      <c r="A1930" s="426" t="s">
        <v>2181</v>
      </c>
      <c r="B1930" s="427" t="s">
        <v>2182</v>
      </c>
      <c r="C1930" s="428" t="s">
        <v>2189</v>
      </c>
      <c r="D1930" s="429" t="s">
        <v>2190</v>
      </c>
      <c r="E1930" s="430">
        <v>50113001</v>
      </c>
      <c r="F1930" s="429" t="s">
        <v>403</v>
      </c>
      <c r="G1930" s="428" t="s">
        <v>404</v>
      </c>
      <c r="H1930" s="428">
        <v>207820</v>
      </c>
      <c r="I1930" s="428">
        <v>207820</v>
      </c>
      <c r="J1930" s="428" t="s">
        <v>441</v>
      </c>
      <c r="K1930" s="428" t="s">
        <v>442</v>
      </c>
      <c r="L1930" s="431">
        <v>35.020000318530968</v>
      </c>
      <c r="M1930" s="431">
        <v>7</v>
      </c>
      <c r="N1930" s="432">
        <v>245.14000222971677</v>
      </c>
    </row>
    <row r="1931" spans="1:14" ht="14.45" customHeight="1" x14ac:dyDescent="0.2">
      <c r="A1931" s="426" t="s">
        <v>2181</v>
      </c>
      <c r="B1931" s="427" t="s">
        <v>2182</v>
      </c>
      <c r="C1931" s="428" t="s">
        <v>2189</v>
      </c>
      <c r="D1931" s="429" t="s">
        <v>2190</v>
      </c>
      <c r="E1931" s="430">
        <v>50113001</v>
      </c>
      <c r="F1931" s="429" t="s">
        <v>403</v>
      </c>
      <c r="G1931" s="428" t="s">
        <v>450</v>
      </c>
      <c r="H1931" s="428">
        <v>102963</v>
      </c>
      <c r="I1931" s="428">
        <v>2963</v>
      </c>
      <c r="J1931" s="428" t="s">
        <v>1096</v>
      </c>
      <c r="K1931" s="428" t="s">
        <v>1097</v>
      </c>
      <c r="L1931" s="431">
        <v>112.44</v>
      </c>
      <c r="M1931" s="431">
        <v>8</v>
      </c>
      <c r="N1931" s="432">
        <v>899.52</v>
      </c>
    </row>
    <row r="1932" spans="1:14" ht="14.45" customHeight="1" x14ac:dyDescent="0.2">
      <c r="A1932" s="426" t="s">
        <v>2181</v>
      </c>
      <c r="B1932" s="427" t="s">
        <v>2182</v>
      </c>
      <c r="C1932" s="428" t="s">
        <v>2189</v>
      </c>
      <c r="D1932" s="429" t="s">
        <v>2190</v>
      </c>
      <c r="E1932" s="430">
        <v>50113001</v>
      </c>
      <c r="F1932" s="429" t="s">
        <v>403</v>
      </c>
      <c r="G1932" s="428" t="s">
        <v>450</v>
      </c>
      <c r="H1932" s="428">
        <v>100269</v>
      </c>
      <c r="I1932" s="428">
        <v>269</v>
      </c>
      <c r="J1932" s="428" t="s">
        <v>1098</v>
      </c>
      <c r="K1932" s="428" t="s">
        <v>1099</v>
      </c>
      <c r="L1932" s="431">
        <v>47.506666666666668</v>
      </c>
      <c r="M1932" s="431">
        <v>6</v>
      </c>
      <c r="N1932" s="432">
        <v>285.04000000000002</v>
      </c>
    </row>
    <row r="1933" spans="1:14" ht="14.45" customHeight="1" x14ac:dyDescent="0.2">
      <c r="A1933" s="426" t="s">
        <v>2181</v>
      </c>
      <c r="B1933" s="427" t="s">
        <v>2182</v>
      </c>
      <c r="C1933" s="428" t="s">
        <v>2189</v>
      </c>
      <c r="D1933" s="429" t="s">
        <v>2190</v>
      </c>
      <c r="E1933" s="430">
        <v>50113001</v>
      </c>
      <c r="F1933" s="429" t="s">
        <v>403</v>
      </c>
      <c r="G1933" s="428" t="s">
        <v>404</v>
      </c>
      <c r="H1933" s="428">
        <v>177047</v>
      </c>
      <c r="I1933" s="428">
        <v>77047</v>
      </c>
      <c r="J1933" s="428" t="s">
        <v>2251</v>
      </c>
      <c r="K1933" s="428" t="s">
        <v>2252</v>
      </c>
      <c r="L1933" s="431">
        <v>117.82999999999997</v>
      </c>
      <c r="M1933" s="431">
        <v>2</v>
      </c>
      <c r="N1933" s="432">
        <v>235.65999999999994</v>
      </c>
    </row>
    <row r="1934" spans="1:14" ht="14.45" customHeight="1" x14ac:dyDescent="0.2">
      <c r="A1934" s="426" t="s">
        <v>2181</v>
      </c>
      <c r="B1934" s="427" t="s">
        <v>2182</v>
      </c>
      <c r="C1934" s="428" t="s">
        <v>2189</v>
      </c>
      <c r="D1934" s="429" t="s">
        <v>2190</v>
      </c>
      <c r="E1934" s="430">
        <v>50113001</v>
      </c>
      <c r="F1934" s="429" t="s">
        <v>403</v>
      </c>
      <c r="G1934" s="428" t="s">
        <v>404</v>
      </c>
      <c r="H1934" s="428">
        <v>235776</v>
      </c>
      <c r="I1934" s="428">
        <v>235776</v>
      </c>
      <c r="J1934" s="428" t="s">
        <v>1582</v>
      </c>
      <c r="K1934" s="428" t="s">
        <v>1583</v>
      </c>
      <c r="L1934" s="431">
        <v>429.98</v>
      </c>
      <c r="M1934" s="431">
        <v>2</v>
      </c>
      <c r="N1934" s="432">
        <v>859.96</v>
      </c>
    </row>
    <row r="1935" spans="1:14" ht="14.45" customHeight="1" x14ac:dyDescent="0.2">
      <c r="A1935" s="426" t="s">
        <v>2181</v>
      </c>
      <c r="B1935" s="427" t="s">
        <v>2182</v>
      </c>
      <c r="C1935" s="428" t="s">
        <v>2189</v>
      </c>
      <c r="D1935" s="429" t="s">
        <v>2190</v>
      </c>
      <c r="E1935" s="430">
        <v>50113001</v>
      </c>
      <c r="F1935" s="429" t="s">
        <v>403</v>
      </c>
      <c r="G1935" s="428" t="s">
        <v>450</v>
      </c>
      <c r="H1935" s="428">
        <v>844243</v>
      </c>
      <c r="I1935" s="428">
        <v>112561</v>
      </c>
      <c r="J1935" s="428" t="s">
        <v>2253</v>
      </c>
      <c r="K1935" s="428" t="s">
        <v>2254</v>
      </c>
      <c r="L1935" s="431">
        <v>52.4</v>
      </c>
      <c r="M1935" s="431">
        <v>3</v>
      </c>
      <c r="N1935" s="432">
        <v>157.19999999999999</v>
      </c>
    </row>
    <row r="1936" spans="1:14" ht="14.45" customHeight="1" x14ac:dyDescent="0.2">
      <c r="A1936" s="426" t="s">
        <v>2181</v>
      </c>
      <c r="B1936" s="427" t="s">
        <v>2182</v>
      </c>
      <c r="C1936" s="428" t="s">
        <v>2189</v>
      </c>
      <c r="D1936" s="429" t="s">
        <v>2190</v>
      </c>
      <c r="E1936" s="430">
        <v>50113001</v>
      </c>
      <c r="F1936" s="429" t="s">
        <v>403</v>
      </c>
      <c r="G1936" s="428" t="s">
        <v>404</v>
      </c>
      <c r="H1936" s="428">
        <v>118304</v>
      </c>
      <c r="I1936" s="428">
        <v>18304</v>
      </c>
      <c r="J1936" s="428" t="s">
        <v>1126</v>
      </c>
      <c r="K1936" s="428" t="s">
        <v>1767</v>
      </c>
      <c r="L1936" s="431">
        <v>185.60999999999996</v>
      </c>
      <c r="M1936" s="431">
        <v>72</v>
      </c>
      <c r="N1936" s="432">
        <v>13363.919999999996</v>
      </c>
    </row>
    <row r="1937" spans="1:14" ht="14.45" customHeight="1" x14ac:dyDescent="0.2">
      <c r="A1937" s="426" t="s">
        <v>2181</v>
      </c>
      <c r="B1937" s="427" t="s">
        <v>2182</v>
      </c>
      <c r="C1937" s="428" t="s">
        <v>2189</v>
      </c>
      <c r="D1937" s="429" t="s">
        <v>2190</v>
      </c>
      <c r="E1937" s="430">
        <v>50113001</v>
      </c>
      <c r="F1937" s="429" t="s">
        <v>403</v>
      </c>
      <c r="G1937" s="428" t="s">
        <v>404</v>
      </c>
      <c r="H1937" s="428">
        <v>114989</v>
      </c>
      <c r="I1937" s="428">
        <v>14989</v>
      </c>
      <c r="J1937" s="428" t="s">
        <v>1591</v>
      </c>
      <c r="K1937" s="428" t="s">
        <v>1592</v>
      </c>
      <c r="L1937" s="431">
        <v>86.327501628900919</v>
      </c>
      <c r="M1937" s="431">
        <v>8</v>
      </c>
      <c r="N1937" s="432">
        <v>690.62001303120735</v>
      </c>
    </row>
    <row r="1938" spans="1:14" ht="14.45" customHeight="1" x14ac:dyDescent="0.2">
      <c r="A1938" s="426" t="s">
        <v>2181</v>
      </c>
      <c r="B1938" s="427" t="s">
        <v>2182</v>
      </c>
      <c r="C1938" s="428" t="s">
        <v>2189</v>
      </c>
      <c r="D1938" s="429" t="s">
        <v>2190</v>
      </c>
      <c r="E1938" s="430">
        <v>50113001</v>
      </c>
      <c r="F1938" s="429" t="s">
        <v>403</v>
      </c>
      <c r="G1938" s="428" t="s">
        <v>404</v>
      </c>
      <c r="H1938" s="428">
        <v>114957</v>
      </c>
      <c r="I1938" s="428">
        <v>14957</v>
      </c>
      <c r="J1938" s="428" t="s">
        <v>1593</v>
      </c>
      <c r="K1938" s="428" t="s">
        <v>1594</v>
      </c>
      <c r="L1938" s="431">
        <v>40.030000000000008</v>
      </c>
      <c r="M1938" s="431">
        <v>1</v>
      </c>
      <c r="N1938" s="432">
        <v>40.030000000000008</v>
      </c>
    </row>
    <row r="1939" spans="1:14" ht="14.45" customHeight="1" x14ac:dyDescent="0.2">
      <c r="A1939" s="426" t="s">
        <v>2181</v>
      </c>
      <c r="B1939" s="427" t="s">
        <v>2182</v>
      </c>
      <c r="C1939" s="428" t="s">
        <v>2189</v>
      </c>
      <c r="D1939" s="429" t="s">
        <v>2190</v>
      </c>
      <c r="E1939" s="430">
        <v>50113001</v>
      </c>
      <c r="F1939" s="429" t="s">
        <v>403</v>
      </c>
      <c r="G1939" s="428" t="s">
        <v>450</v>
      </c>
      <c r="H1939" s="428">
        <v>109709</v>
      </c>
      <c r="I1939" s="428">
        <v>9709</v>
      </c>
      <c r="J1939" s="428" t="s">
        <v>1146</v>
      </c>
      <c r="K1939" s="428" t="s">
        <v>1148</v>
      </c>
      <c r="L1939" s="431">
        <v>64.928316831683162</v>
      </c>
      <c r="M1939" s="431">
        <v>101</v>
      </c>
      <c r="N1939" s="432">
        <v>6557.7599999999993</v>
      </c>
    </row>
    <row r="1940" spans="1:14" ht="14.45" customHeight="1" x14ac:dyDescent="0.2">
      <c r="A1940" s="426" t="s">
        <v>2181</v>
      </c>
      <c r="B1940" s="427" t="s">
        <v>2182</v>
      </c>
      <c r="C1940" s="428" t="s">
        <v>2189</v>
      </c>
      <c r="D1940" s="429" t="s">
        <v>2190</v>
      </c>
      <c r="E1940" s="430">
        <v>50113001</v>
      </c>
      <c r="F1940" s="429" t="s">
        <v>403</v>
      </c>
      <c r="G1940" s="428" t="s">
        <v>404</v>
      </c>
      <c r="H1940" s="428">
        <v>100610</v>
      </c>
      <c r="I1940" s="428">
        <v>610</v>
      </c>
      <c r="J1940" s="428" t="s">
        <v>1618</v>
      </c>
      <c r="K1940" s="428" t="s">
        <v>1619</v>
      </c>
      <c r="L1940" s="431">
        <v>76.047812500000006</v>
      </c>
      <c r="M1940" s="431">
        <v>32</v>
      </c>
      <c r="N1940" s="432">
        <v>2433.5300000000002</v>
      </c>
    </row>
    <row r="1941" spans="1:14" ht="14.45" customHeight="1" x14ac:dyDescent="0.2">
      <c r="A1941" s="426" t="s">
        <v>2181</v>
      </c>
      <c r="B1941" s="427" t="s">
        <v>2182</v>
      </c>
      <c r="C1941" s="428" t="s">
        <v>2189</v>
      </c>
      <c r="D1941" s="429" t="s">
        <v>2190</v>
      </c>
      <c r="E1941" s="430">
        <v>50113001</v>
      </c>
      <c r="F1941" s="429" t="s">
        <v>403</v>
      </c>
      <c r="G1941" s="428" t="s">
        <v>404</v>
      </c>
      <c r="H1941" s="428">
        <v>171615</v>
      </c>
      <c r="I1941" s="428">
        <v>171615</v>
      </c>
      <c r="J1941" s="428" t="s">
        <v>1173</v>
      </c>
      <c r="K1941" s="428" t="s">
        <v>1174</v>
      </c>
      <c r="L1941" s="431">
        <v>163.47968750000001</v>
      </c>
      <c r="M1941" s="431">
        <v>32</v>
      </c>
      <c r="N1941" s="432">
        <v>5231.3500000000004</v>
      </c>
    </row>
    <row r="1942" spans="1:14" ht="14.45" customHeight="1" x14ac:dyDescent="0.2">
      <c r="A1942" s="426" t="s">
        <v>2181</v>
      </c>
      <c r="B1942" s="427" t="s">
        <v>2182</v>
      </c>
      <c r="C1942" s="428" t="s">
        <v>2189</v>
      </c>
      <c r="D1942" s="429" t="s">
        <v>2190</v>
      </c>
      <c r="E1942" s="430">
        <v>50113001</v>
      </c>
      <c r="F1942" s="429" t="s">
        <v>403</v>
      </c>
      <c r="G1942" s="428" t="s">
        <v>404</v>
      </c>
      <c r="H1942" s="428">
        <v>171616</v>
      </c>
      <c r="I1942" s="428">
        <v>171616</v>
      </c>
      <c r="J1942" s="428" t="s">
        <v>1175</v>
      </c>
      <c r="K1942" s="428" t="s">
        <v>1176</v>
      </c>
      <c r="L1942" s="431">
        <v>223.23</v>
      </c>
      <c r="M1942" s="431">
        <v>1</v>
      </c>
      <c r="N1942" s="432">
        <v>223.23</v>
      </c>
    </row>
    <row r="1943" spans="1:14" ht="14.45" customHeight="1" x14ac:dyDescent="0.2">
      <c r="A1943" s="426" t="s">
        <v>2181</v>
      </c>
      <c r="B1943" s="427" t="s">
        <v>2182</v>
      </c>
      <c r="C1943" s="428" t="s">
        <v>2189</v>
      </c>
      <c r="D1943" s="429" t="s">
        <v>2190</v>
      </c>
      <c r="E1943" s="430">
        <v>50113001</v>
      </c>
      <c r="F1943" s="429" t="s">
        <v>403</v>
      </c>
      <c r="G1943" s="428" t="s">
        <v>404</v>
      </c>
      <c r="H1943" s="428">
        <v>994809</v>
      </c>
      <c r="I1943" s="428">
        <v>0</v>
      </c>
      <c r="J1943" s="428" t="s">
        <v>2255</v>
      </c>
      <c r="K1943" s="428" t="s">
        <v>235</v>
      </c>
      <c r="L1943" s="431">
        <v>30.829999999999995</v>
      </c>
      <c r="M1943" s="431">
        <v>20</v>
      </c>
      <c r="N1943" s="432">
        <v>616.59999999999991</v>
      </c>
    </row>
    <row r="1944" spans="1:14" ht="14.45" customHeight="1" x14ac:dyDescent="0.2">
      <c r="A1944" s="426" t="s">
        <v>2181</v>
      </c>
      <c r="B1944" s="427" t="s">
        <v>2182</v>
      </c>
      <c r="C1944" s="428" t="s">
        <v>2189</v>
      </c>
      <c r="D1944" s="429" t="s">
        <v>2190</v>
      </c>
      <c r="E1944" s="430">
        <v>50113001</v>
      </c>
      <c r="F1944" s="429" t="s">
        <v>403</v>
      </c>
      <c r="G1944" s="428" t="s">
        <v>404</v>
      </c>
      <c r="H1944" s="428">
        <v>131385</v>
      </c>
      <c r="I1944" s="428">
        <v>31385</v>
      </c>
      <c r="J1944" s="428" t="s">
        <v>1190</v>
      </c>
      <c r="K1944" s="428" t="s">
        <v>1191</v>
      </c>
      <c r="L1944" s="431">
        <v>39.139999999999979</v>
      </c>
      <c r="M1944" s="431">
        <v>5</v>
      </c>
      <c r="N1944" s="432">
        <v>195.6999999999999</v>
      </c>
    </row>
    <row r="1945" spans="1:14" ht="14.45" customHeight="1" x14ac:dyDescent="0.2">
      <c r="A1945" s="426" t="s">
        <v>2181</v>
      </c>
      <c r="B1945" s="427" t="s">
        <v>2182</v>
      </c>
      <c r="C1945" s="428" t="s">
        <v>2189</v>
      </c>
      <c r="D1945" s="429" t="s">
        <v>2190</v>
      </c>
      <c r="E1945" s="430">
        <v>50113001</v>
      </c>
      <c r="F1945" s="429" t="s">
        <v>403</v>
      </c>
      <c r="G1945" s="428" t="s">
        <v>404</v>
      </c>
      <c r="H1945" s="428">
        <v>131215</v>
      </c>
      <c r="I1945" s="428">
        <v>31215</v>
      </c>
      <c r="J1945" s="428" t="s">
        <v>1190</v>
      </c>
      <c r="K1945" s="428" t="s">
        <v>2256</v>
      </c>
      <c r="L1945" s="431">
        <v>54.8</v>
      </c>
      <c r="M1945" s="431">
        <v>5</v>
      </c>
      <c r="N1945" s="432">
        <v>274</v>
      </c>
    </row>
    <row r="1946" spans="1:14" ht="14.45" customHeight="1" x14ac:dyDescent="0.2">
      <c r="A1946" s="426" t="s">
        <v>2181</v>
      </c>
      <c r="B1946" s="427" t="s">
        <v>2182</v>
      </c>
      <c r="C1946" s="428" t="s">
        <v>2189</v>
      </c>
      <c r="D1946" s="429" t="s">
        <v>2190</v>
      </c>
      <c r="E1946" s="430">
        <v>50113001</v>
      </c>
      <c r="F1946" s="429" t="s">
        <v>403</v>
      </c>
      <c r="G1946" s="428" t="s">
        <v>404</v>
      </c>
      <c r="H1946" s="428">
        <v>847084</v>
      </c>
      <c r="I1946" s="428">
        <v>83443</v>
      </c>
      <c r="J1946" s="428" t="s">
        <v>2257</v>
      </c>
      <c r="K1946" s="428" t="s">
        <v>2258</v>
      </c>
      <c r="L1946" s="431">
        <v>160.93848571428572</v>
      </c>
      <c r="M1946" s="431">
        <v>70</v>
      </c>
      <c r="N1946" s="432">
        <v>11265.694</v>
      </c>
    </row>
    <row r="1947" spans="1:14" ht="14.45" customHeight="1" x14ac:dyDescent="0.2">
      <c r="A1947" s="426" t="s">
        <v>2181</v>
      </c>
      <c r="B1947" s="427" t="s">
        <v>2182</v>
      </c>
      <c r="C1947" s="428" t="s">
        <v>2189</v>
      </c>
      <c r="D1947" s="429" t="s">
        <v>2190</v>
      </c>
      <c r="E1947" s="430">
        <v>50113001</v>
      </c>
      <c r="F1947" s="429" t="s">
        <v>403</v>
      </c>
      <c r="G1947" s="428" t="s">
        <v>404</v>
      </c>
      <c r="H1947" s="428">
        <v>100616</v>
      </c>
      <c r="I1947" s="428">
        <v>616</v>
      </c>
      <c r="J1947" s="428" t="s">
        <v>443</v>
      </c>
      <c r="K1947" s="428" t="s">
        <v>444</v>
      </c>
      <c r="L1947" s="431">
        <v>136.675195732156</v>
      </c>
      <c r="M1947" s="431">
        <v>5</v>
      </c>
      <c r="N1947" s="432">
        <v>683.37597866077999</v>
      </c>
    </row>
    <row r="1948" spans="1:14" ht="14.45" customHeight="1" x14ac:dyDescent="0.2">
      <c r="A1948" s="426" t="s">
        <v>2181</v>
      </c>
      <c r="B1948" s="427" t="s">
        <v>2182</v>
      </c>
      <c r="C1948" s="428" t="s">
        <v>2189</v>
      </c>
      <c r="D1948" s="429" t="s">
        <v>2190</v>
      </c>
      <c r="E1948" s="430">
        <v>50113001</v>
      </c>
      <c r="F1948" s="429" t="s">
        <v>403</v>
      </c>
      <c r="G1948" s="428" t="s">
        <v>404</v>
      </c>
      <c r="H1948" s="428">
        <v>109844</v>
      </c>
      <c r="I1948" s="428">
        <v>9844</v>
      </c>
      <c r="J1948" s="428" t="s">
        <v>1200</v>
      </c>
      <c r="K1948" s="428" t="s">
        <v>1629</v>
      </c>
      <c r="L1948" s="431">
        <v>116.60599999999999</v>
      </c>
      <c r="M1948" s="431">
        <v>5</v>
      </c>
      <c r="N1948" s="432">
        <v>583.03</v>
      </c>
    </row>
    <row r="1949" spans="1:14" ht="14.45" customHeight="1" x14ac:dyDescent="0.2">
      <c r="A1949" s="426" t="s">
        <v>2181</v>
      </c>
      <c r="B1949" s="427" t="s">
        <v>2182</v>
      </c>
      <c r="C1949" s="428" t="s">
        <v>2189</v>
      </c>
      <c r="D1949" s="429" t="s">
        <v>2190</v>
      </c>
      <c r="E1949" s="430">
        <v>50113001</v>
      </c>
      <c r="F1949" s="429" t="s">
        <v>403</v>
      </c>
      <c r="G1949" s="428" t="s">
        <v>404</v>
      </c>
      <c r="H1949" s="428">
        <v>191836</v>
      </c>
      <c r="I1949" s="428">
        <v>91836</v>
      </c>
      <c r="J1949" s="428" t="s">
        <v>1200</v>
      </c>
      <c r="K1949" s="428" t="s">
        <v>1201</v>
      </c>
      <c r="L1949" s="431">
        <v>51.009370032755065</v>
      </c>
      <c r="M1949" s="431">
        <v>127</v>
      </c>
      <c r="N1949" s="432">
        <v>6478.1899941598931</v>
      </c>
    </row>
    <row r="1950" spans="1:14" ht="14.45" customHeight="1" x14ac:dyDescent="0.2">
      <c r="A1950" s="426" t="s">
        <v>2181</v>
      </c>
      <c r="B1950" s="427" t="s">
        <v>2182</v>
      </c>
      <c r="C1950" s="428" t="s">
        <v>2189</v>
      </c>
      <c r="D1950" s="429" t="s">
        <v>2190</v>
      </c>
      <c r="E1950" s="430">
        <v>50113001</v>
      </c>
      <c r="F1950" s="429" t="s">
        <v>403</v>
      </c>
      <c r="G1950" s="428" t="s">
        <v>404</v>
      </c>
      <c r="H1950" s="428">
        <v>132087</v>
      </c>
      <c r="I1950" s="428">
        <v>32087</v>
      </c>
      <c r="J1950" s="428" t="s">
        <v>2259</v>
      </c>
      <c r="K1950" s="428" t="s">
        <v>2260</v>
      </c>
      <c r="L1950" s="431">
        <v>32.49</v>
      </c>
      <c r="M1950" s="431">
        <v>26</v>
      </c>
      <c r="N1950" s="432">
        <v>844.74</v>
      </c>
    </row>
    <row r="1951" spans="1:14" ht="14.45" customHeight="1" x14ac:dyDescent="0.2">
      <c r="A1951" s="426" t="s">
        <v>2181</v>
      </c>
      <c r="B1951" s="427" t="s">
        <v>2182</v>
      </c>
      <c r="C1951" s="428" t="s">
        <v>2189</v>
      </c>
      <c r="D1951" s="429" t="s">
        <v>2190</v>
      </c>
      <c r="E1951" s="430">
        <v>50113001</v>
      </c>
      <c r="F1951" s="429" t="s">
        <v>403</v>
      </c>
      <c r="G1951" s="428" t="s">
        <v>404</v>
      </c>
      <c r="H1951" s="428">
        <v>221998</v>
      </c>
      <c r="I1951" s="428">
        <v>221998</v>
      </c>
      <c r="J1951" s="428" t="s">
        <v>2261</v>
      </c>
      <c r="K1951" s="428" t="s">
        <v>2262</v>
      </c>
      <c r="L1951" s="431">
        <v>22.410000000000004</v>
      </c>
      <c r="M1951" s="431">
        <v>95</v>
      </c>
      <c r="N1951" s="432">
        <v>2128.9500000000003</v>
      </c>
    </row>
    <row r="1952" spans="1:14" ht="14.45" customHeight="1" x14ac:dyDescent="0.2">
      <c r="A1952" s="426" t="s">
        <v>2181</v>
      </c>
      <c r="B1952" s="427" t="s">
        <v>2182</v>
      </c>
      <c r="C1952" s="428" t="s">
        <v>2189</v>
      </c>
      <c r="D1952" s="429" t="s">
        <v>2190</v>
      </c>
      <c r="E1952" s="430">
        <v>50113001</v>
      </c>
      <c r="F1952" s="429" t="s">
        <v>403</v>
      </c>
      <c r="G1952" s="428" t="s">
        <v>404</v>
      </c>
      <c r="H1952" s="428">
        <v>242203</v>
      </c>
      <c r="I1952" s="428">
        <v>242203</v>
      </c>
      <c r="J1952" s="428" t="s">
        <v>1634</v>
      </c>
      <c r="K1952" s="428" t="s">
        <v>1635</v>
      </c>
      <c r="L1952" s="431">
        <v>104.18625</v>
      </c>
      <c r="M1952" s="431">
        <v>16</v>
      </c>
      <c r="N1952" s="432">
        <v>1666.98</v>
      </c>
    </row>
    <row r="1953" spans="1:14" ht="14.45" customHeight="1" x14ac:dyDescent="0.2">
      <c r="A1953" s="426" t="s">
        <v>2181</v>
      </c>
      <c r="B1953" s="427" t="s">
        <v>2182</v>
      </c>
      <c r="C1953" s="428" t="s">
        <v>2189</v>
      </c>
      <c r="D1953" s="429" t="s">
        <v>2190</v>
      </c>
      <c r="E1953" s="430">
        <v>50113001</v>
      </c>
      <c r="F1953" s="429" t="s">
        <v>403</v>
      </c>
      <c r="G1953" s="428" t="s">
        <v>404</v>
      </c>
      <c r="H1953" s="428">
        <v>169251</v>
      </c>
      <c r="I1953" s="428">
        <v>169251</v>
      </c>
      <c r="J1953" s="428" t="s">
        <v>2057</v>
      </c>
      <c r="K1953" s="428" t="s">
        <v>2058</v>
      </c>
      <c r="L1953" s="431">
        <v>61.19666666666668</v>
      </c>
      <c r="M1953" s="431">
        <v>3</v>
      </c>
      <c r="N1953" s="432">
        <v>183.59000000000003</v>
      </c>
    </row>
    <row r="1954" spans="1:14" ht="14.45" customHeight="1" x14ac:dyDescent="0.2">
      <c r="A1954" s="426" t="s">
        <v>2181</v>
      </c>
      <c r="B1954" s="427" t="s">
        <v>2182</v>
      </c>
      <c r="C1954" s="428" t="s">
        <v>2189</v>
      </c>
      <c r="D1954" s="429" t="s">
        <v>2190</v>
      </c>
      <c r="E1954" s="430">
        <v>50113001</v>
      </c>
      <c r="F1954" s="429" t="s">
        <v>403</v>
      </c>
      <c r="G1954" s="428" t="s">
        <v>404</v>
      </c>
      <c r="H1954" s="428">
        <v>845240</v>
      </c>
      <c r="I1954" s="428">
        <v>109799</v>
      </c>
      <c r="J1954" s="428" t="s">
        <v>2263</v>
      </c>
      <c r="K1954" s="428" t="s">
        <v>1109</v>
      </c>
      <c r="L1954" s="431">
        <v>80.739999999999995</v>
      </c>
      <c r="M1954" s="431">
        <v>3</v>
      </c>
      <c r="N1954" s="432">
        <v>242.21999999999997</v>
      </c>
    </row>
    <row r="1955" spans="1:14" ht="14.45" customHeight="1" x14ac:dyDescent="0.2">
      <c r="A1955" s="426" t="s">
        <v>2181</v>
      </c>
      <c r="B1955" s="427" t="s">
        <v>2182</v>
      </c>
      <c r="C1955" s="428" t="s">
        <v>2189</v>
      </c>
      <c r="D1955" s="429" t="s">
        <v>2190</v>
      </c>
      <c r="E1955" s="430">
        <v>50113001</v>
      </c>
      <c r="F1955" s="429" t="s">
        <v>403</v>
      </c>
      <c r="G1955" s="428" t="s">
        <v>404</v>
      </c>
      <c r="H1955" s="428">
        <v>208575</v>
      </c>
      <c r="I1955" s="428">
        <v>208575</v>
      </c>
      <c r="J1955" s="428" t="s">
        <v>2264</v>
      </c>
      <c r="K1955" s="428" t="s">
        <v>2265</v>
      </c>
      <c r="L1955" s="431">
        <v>147.76328777425192</v>
      </c>
      <c r="M1955" s="431">
        <v>199</v>
      </c>
      <c r="N1955" s="432">
        <v>29404.894267076132</v>
      </c>
    </row>
    <row r="1956" spans="1:14" ht="14.45" customHeight="1" x14ac:dyDescent="0.2">
      <c r="A1956" s="426" t="s">
        <v>2181</v>
      </c>
      <c r="B1956" s="427" t="s">
        <v>2182</v>
      </c>
      <c r="C1956" s="428" t="s">
        <v>2189</v>
      </c>
      <c r="D1956" s="429" t="s">
        <v>2190</v>
      </c>
      <c r="E1956" s="430">
        <v>50113001</v>
      </c>
      <c r="F1956" s="429" t="s">
        <v>403</v>
      </c>
      <c r="G1956" s="428" t="s">
        <v>404</v>
      </c>
      <c r="H1956" s="428">
        <v>186198</v>
      </c>
      <c r="I1956" s="428">
        <v>186198</v>
      </c>
      <c r="J1956" s="428" t="s">
        <v>2266</v>
      </c>
      <c r="K1956" s="428" t="s">
        <v>2267</v>
      </c>
      <c r="L1956" s="431">
        <v>45.385999999999989</v>
      </c>
      <c r="M1956" s="431">
        <v>5</v>
      </c>
      <c r="N1956" s="432">
        <v>226.92999999999995</v>
      </c>
    </row>
    <row r="1957" spans="1:14" ht="14.45" customHeight="1" x14ac:dyDescent="0.2">
      <c r="A1957" s="426" t="s">
        <v>2181</v>
      </c>
      <c r="B1957" s="427" t="s">
        <v>2182</v>
      </c>
      <c r="C1957" s="428" t="s">
        <v>2189</v>
      </c>
      <c r="D1957" s="429" t="s">
        <v>2190</v>
      </c>
      <c r="E1957" s="430">
        <v>50113001</v>
      </c>
      <c r="F1957" s="429" t="s">
        <v>403</v>
      </c>
      <c r="G1957" s="428" t="s">
        <v>450</v>
      </c>
      <c r="H1957" s="428">
        <v>237705</v>
      </c>
      <c r="I1957" s="428">
        <v>237705</v>
      </c>
      <c r="J1957" s="428" t="s">
        <v>1223</v>
      </c>
      <c r="K1957" s="428" t="s">
        <v>1224</v>
      </c>
      <c r="L1957" s="431">
        <v>81.122857142857143</v>
      </c>
      <c r="M1957" s="431">
        <v>14</v>
      </c>
      <c r="N1957" s="432">
        <v>1135.72</v>
      </c>
    </row>
    <row r="1958" spans="1:14" ht="14.45" customHeight="1" x14ac:dyDescent="0.2">
      <c r="A1958" s="426" t="s">
        <v>2181</v>
      </c>
      <c r="B1958" s="427" t="s">
        <v>2182</v>
      </c>
      <c r="C1958" s="428" t="s">
        <v>2189</v>
      </c>
      <c r="D1958" s="429" t="s">
        <v>2190</v>
      </c>
      <c r="E1958" s="430">
        <v>50113001</v>
      </c>
      <c r="F1958" s="429" t="s">
        <v>403</v>
      </c>
      <c r="G1958" s="428" t="s">
        <v>404</v>
      </c>
      <c r="H1958" s="428">
        <v>192489</v>
      </c>
      <c r="I1958" s="428">
        <v>92489</v>
      </c>
      <c r="J1958" s="428" t="s">
        <v>2085</v>
      </c>
      <c r="K1958" s="428" t="s">
        <v>2268</v>
      </c>
      <c r="L1958" s="431">
        <v>686.36</v>
      </c>
      <c r="M1958" s="431">
        <v>1</v>
      </c>
      <c r="N1958" s="432">
        <v>686.36</v>
      </c>
    </row>
    <row r="1959" spans="1:14" ht="14.45" customHeight="1" x14ac:dyDescent="0.2">
      <c r="A1959" s="426" t="s">
        <v>2181</v>
      </c>
      <c r="B1959" s="427" t="s">
        <v>2182</v>
      </c>
      <c r="C1959" s="428" t="s">
        <v>2189</v>
      </c>
      <c r="D1959" s="429" t="s">
        <v>2190</v>
      </c>
      <c r="E1959" s="430">
        <v>50113001</v>
      </c>
      <c r="F1959" s="429" t="s">
        <v>403</v>
      </c>
      <c r="G1959" s="428" t="s">
        <v>450</v>
      </c>
      <c r="H1959" s="428">
        <v>105496</v>
      </c>
      <c r="I1959" s="428">
        <v>5496</v>
      </c>
      <c r="J1959" s="428" t="s">
        <v>1265</v>
      </c>
      <c r="K1959" s="428" t="s">
        <v>1648</v>
      </c>
      <c r="L1959" s="431">
        <v>75.167297297297281</v>
      </c>
      <c r="M1959" s="431">
        <v>37</v>
      </c>
      <c r="N1959" s="432">
        <v>2781.1899999999996</v>
      </c>
    </row>
    <row r="1960" spans="1:14" ht="14.45" customHeight="1" x14ac:dyDescent="0.2">
      <c r="A1960" s="426" t="s">
        <v>2181</v>
      </c>
      <c r="B1960" s="427" t="s">
        <v>2182</v>
      </c>
      <c r="C1960" s="428" t="s">
        <v>2189</v>
      </c>
      <c r="D1960" s="429" t="s">
        <v>2190</v>
      </c>
      <c r="E1960" s="430">
        <v>50113001</v>
      </c>
      <c r="F1960" s="429" t="s">
        <v>403</v>
      </c>
      <c r="G1960" s="428" t="s">
        <v>450</v>
      </c>
      <c r="H1960" s="428">
        <v>166030</v>
      </c>
      <c r="I1960" s="428">
        <v>66030</v>
      </c>
      <c r="J1960" s="428" t="s">
        <v>1265</v>
      </c>
      <c r="K1960" s="428" t="s">
        <v>1266</v>
      </c>
      <c r="L1960" s="431">
        <v>29.854999999999997</v>
      </c>
      <c r="M1960" s="431">
        <v>4</v>
      </c>
      <c r="N1960" s="432">
        <v>119.41999999999999</v>
      </c>
    </row>
    <row r="1961" spans="1:14" ht="14.45" customHeight="1" x14ac:dyDescent="0.2">
      <c r="A1961" s="426" t="s">
        <v>2181</v>
      </c>
      <c r="B1961" s="427" t="s">
        <v>2182</v>
      </c>
      <c r="C1961" s="428" t="s">
        <v>2189</v>
      </c>
      <c r="D1961" s="429" t="s">
        <v>2190</v>
      </c>
      <c r="E1961" s="430">
        <v>50113013</v>
      </c>
      <c r="F1961" s="429" t="s">
        <v>445</v>
      </c>
      <c r="G1961" s="428" t="s">
        <v>404</v>
      </c>
      <c r="H1961" s="428">
        <v>203097</v>
      </c>
      <c r="I1961" s="428">
        <v>203097</v>
      </c>
      <c r="J1961" s="428" t="s">
        <v>1301</v>
      </c>
      <c r="K1961" s="428" t="s">
        <v>1302</v>
      </c>
      <c r="L1961" s="431">
        <v>165.91</v>
      </c>
      <c r="M1961" s="431">
        <v>5</v>
      </c>
      <c r="N1961" s="432">
        <v>829.55</v>
      </c>
    </row>
    <row r="1962" spans="1:14" ht="14.45" customHeight="1" x14ac:dyDescent="0.2">
      <c r="A1962" s="426" t="s">
        <v>2181</v>
      </c>
      <c r="B1962" s="427" t="s">
        <v>2182</v>
      </c>
      <c r="C1962" s="428" t="s">
        <v>2189</v>
      </c>
      <c r="D1962" s="429" t="s">
        <v>2190</v>
      </c>
      <c r="E1962" s="430">
        <v>50113013</v>
      </c>
      <c r="F1962" s="429" t="s">
        <v>445</v>
      </c>
      <c r="G1962" s="428" t="s">
        <v>404</v>
      </c>
      <c r="H1962" s="428">
        <v>172972</v>
      </c>
      <c r="I1962" s="428">
        <v>72972</v>
      </c>
      <c r="J1962" s="428" t="s">
        <v>1303</v>
      </c>
      <c r="K1962" s="428" t="s">
        <v>1304</v>
      </c>
      <c r="L1962" s="431">
        <v>204.12649965986361</v>
      </c>
      <c r="M1962" s="431">
        <v>42</v>
      </c>
      <c r="N1962" s="432">
        <v>8573.3129857142721</v>
      </c>
    </row>
    <row r="1963" spans="1:14" ht="14.45" customHeight="1" x14ac:dyDescent="0.2">
      <c r="A1963" s="426" t="s">
        <v>2181</v>
      </c>
      <c r="B1963" s="427" t="s">
        <v>2182</v>
      </c>
      <c r="C1963" s="428" t="s">
        <v>2189</v>
      </c>
      <c r="D1963" s="429" t="s">
        <v>2190</v>
      </c>
      <c r="E1963" s="430">
        <v>50113013</v>
      </c>
      <c r="F1963" s="429" t="s">
        <v>445</v>
      </c>
      <c r="G1963" s="428" t="s">
        <v>450</v>
      </c>
      <c r="H1963" s="428">
        <v>105951</v>
      </c>
      <c r="I1963" s="428">
        <v>5951</v>
      </c>
      <c r="J1963" s="428" t="s">
        <v>1305</v>
      </c>
      <c r="K1963" s="428" t="s">
        <v>1306</v>
      </c>
      <c r="L1963" s="431">
        <v>113.75</v>
      </c>
      <c r="M1963" s="431">
        <v>3</v>
      </c>
      <c r="N1963" s="432">
        <v>341.25</v>
      </c>
    </row>
    <row r="1964" spans="1:14" ht="14.45" customHeight="1" x14ac:dyDescent="0.2">
      <c r="A1964" s="426" t="s">
        <v>2181</v>
      </c>
      <c r="B1964" s="427" t="s">
        <v>2182</v>
      </c>
      <c r="C1964" s="428" t="s">
        <v>2189</v>
      </c>
      <c r="D1964" s="429" t="s">
        <v>2190</v>
      </c>
      <c r="E1964" s="430">
        <v>50113013</v>
      </c>
      <c r="F1964" s="429" t="s">
        <v>445</v>
      </c>
      <c r="G1964" s="428" t="s">
        <v>450</v>
      </c>
      <c r="H1964" s="428">
        <v>136083</v>
      </c>
      <c r="I1964" s="428">
        <v>136083</v>
      </c>
      <c r="J1964" s="428" t="s">
        <v>451</v>
      </c>
      <c r="K1964" s="428" t="s">
        <v>452</v>
      </c>
      <c r="L1964" s="431">
        <v>354.49</v>
      </c>
      <c r="M1964" s="431">
        <v>6.8</v>
      </c>
      <c r="N1964" s="432">
        <v>2410.5320000000002</v>
      </c>
    </row>
    <row r="1965" spans="1:14" ht="14.45" customHeight="1" x14ac:dyDescent="0.2">
      <c r="A1965" s="426" t="s">
        <v>2181</v>
      </c>
      <c r="B1965" s="427" t="s">
        <v>2182</v>
      </c>
      <c r="C1965" s="428" t="s">
        <v>2189</v>
      </c>
      <c r="D1965" s="429" t="s">
        <v>2190</v>
      </c>
      <c r="E1965" s="430">
        <v>50113013</v>
      </c>
      <c r="F1965" s="429" t="s">
        <v>445</v>
      </c>
      <c r="G1965" s="428" t="s">
        <v>404</v>
      </c>
      <c r="H1965" s="428">
        <v>498791</v>
      </c>
      <c r="I1965" s="428">
        <v>9999999</v>
      </c>
      <c r="J1965" s="428" t="s">
        <v>1311</v>
      </c>
      <c r="K1965" s="428" t="s">
        <v>1312</v>
      </c>
      <c r="L1965" s="431">
        <v>1316.87</v>
      </c>
      <c r="M1965" s="431">
        <v>2.4</v>
      </c>
      <c r="N1965" s="432">
        <v>3160.4879999999994</v>
      </c>
    </row>
    <row r="1966" spans="1:14" ht="14.45" customHeight="1" x14ac:dyDescent="0.2">
      <c r="A1966" s="426" t="s">
        <v>2181</v>
      </c>
      <c r="B1966" s="427" t="s">
        <v>2182</v>
      </c>
      <c r="C1966" s="428" t="s">
        <v>2189</v>
      </c>
      <c r="D1966" s="429" t="s">
        <v>2190</v>
      </c>
      <c r="E1966" s="430">
        <v>50113013</v>
      </c>
      <c r="F1966" s="429" t="s">
        <v>445</v>
      </c>
      <c r="G1966" s="428" t="s">
        <v>450</v>
      </c>
      <c r="H1966" s="428">
        <v>164831</v>
      </c>
      <c r="I1966" s="428">
        <v>64831</v>
      </c>
      <c r="J1966" s="428" t="s">
        <v>1313</v>
      </c>
      <c r="K1966" s="428" t="s">
        <v>1314</v>
      </c>
      <c r="L1966" s="431">
        <v>196.02</v>
      </c>
      <c r="M1966" s="431">
        <v>0.5</v>
      </c>
      <c r="N1966" s="432">
        <v>98.01</v>
      </c>
    </row>
    <row r="1967" spans="1:14" ht="14.45" customHeight="1" x14ac:dyDescent="0.2">
      <c r="A1967" s="426" t="s">
        <v>2181</v>
      </c>
      <c r="B1967" s="427" t="s">
        <v>2182</v>
      </c>
      <c r="C1967" s="428" t="s">
        <v>2189</v>
      </c>
      <c r="D1967" s="429" t="s">
        <v>2190</v>
      </c>
      <c r="E1967" s="430">
        <v>50113013</v>
      </c>
      <c r="F1967" s="429" t="s">
        <v>445</v>
      </c>
      <c r="G1967" s="428" t="s">
        <v>450</v>
      </c>
      <c r="H1967" s="428">
        <v>849655</v>
      </c>
      <c r="I1967" s="428">
        <v>129836</v>
      </c>
      <c r="J1967" s="428" t="s">
        <v>1341</v>
      </c>
      <c r="K1967" s="428" t="s">
        <v>1340</v>
      </c>
      <c r="L1967" s="431">
        <v>264</v>
      </c>
      <c r="M1967" s="431">
        <v>0.5</v>
      </c>
      <c r="N1967" s="432">
        <v>132</v>
      </c>
    </row>
    <row r="1968" spans="1:14" ht="14.45" customHeight="1" x14ac:dyDescent="0.2">
      <c r="A1968" s="426" t="s">
        <v>2181</v>
      </c>
      <c r="B1968" s="427" t="s">
        <v>2182</v>
      </c>
      <c r="C1968" s="428" t="s">
        <v>2189</v>
      </c>
      <c r="D1968" s="429" t="s">
        <v>2190</v>
      </c>
      <c r="E1968" s="430">
        <v>50113013</v>
      </c>
      <c r="F1968" s="429" t="s">
        <v>445</v>
      </c>
      <c r="G1968" s="428" t="s">
        <v>404</v>
      </c>
      <c r="H1968" s="428">
        <v>101066</v>
      </c>
      <c r="I1968" s="428">
        <v>1066</v>
      </c>
      <c r="J1968" s="428" t="s">
        <v>572</v>
      </c>
      <c r="K1968" s="428" t="s">
        <v>573</v>
      </c>
      <c r="L1968" s="431">
        <v>57.350000000000016</v>
      </c>
      <c r="M1968" s="431">
        <v>3</v>
      </c>
      <c r="N1968" s="432">
        <v>172.05000000000004</v>
      </c>
    </row>
    <row r="1969" spans="1:14" ht="14.45" customHeight="1" x14ac:dyDescent="0.2">
      <c r="A1969" s="426" t="s">
        <v>2181</v>
      </c>
      <c r="B1969" s="427" t="s">
        <v>2182</v>
      </c>
      <c r="C1969" s="428" t="s">
        <v>2189</v>
      </c>
      <c r="D1969" s="429" t="s">
        <v>2190</v>
      </c>
      <c r="E1969" s="430">
        <v>50113013</v>
      </c>
      <c r="F1969" s="429" t="s">
        <v>445</v>
      </c>
      <c r="G1969" s="428" t="s">
        <v>404</v>
      </c>
      <c r="H1969" s="428">
        <v>847476</v>
      </c>
      <c r="I1969" s="428">
        <v>112782</v>
      </c>
      <c r="J1969" s="428" t="s">
        <v>1359</v>
      </c>
      <c r="K1969" s="428" t="s">
        <v>1360</v>
      </c>
      <c r="L1969" s="431">
        <v>728.75</v>
      </c>
      <c r="M1969" s="431">
        <v>0.35</v>
      </c>
      <c r="N1969" s="432">
        <v>255.0625</v>
      </c>
    </row>
    <row r="1970" spans="1:14" ht="14.45" customHeight="1" x14ac:dyDescent="0.2">
      <c r="A1970" s="426" t="s">
        <v>2181</v>
      </c>
      <c r="B1970" s="427" t="s">
        <v>2182</v>
      </c>
      <c r="C1970" s="428" t="s">
        <v>2189</v>
      </c>
      <c r="D1970" s="429" t="s">
        <v>2190</v>
      </c>
      <c r="E1970" s="430">
        <v>50113013</v>
      </c>
      <c r="F1970" s="429" t="s">
        <v>445</v>
      </c>
      <c r="G1970" s="428" t="s">
        <v>404</v>
      </c>
      <c r="H1970" s="428">
        <v>114875</v>
      </c>
      <c r="I1970" s="428">
        <v>14875</v>
      </c>
      <c r="J1970" s="428" t="s">
        <v>574</v>
      </c>
      <c r="K1970" s="428" t="s">
        <v>506</v>
      </c>
      <c r="L1970" s="431">
        <v>87.490000000000009</v>
      </c>
      <c r="M1970" s="431">
        <v>8</v>
      </c>
      <c r="N1970" s="432">
        <v>699.92000000000007</v>
      </c>
    </row>
    <row r="1971" spans="1:14" ht="14.45" customHeight="1" x14ac:dyDescent="0.2">
      <c r="A1971" s="426" t="s">
        <v>2181</v>
      </c>
      <c r="B1971" s="427" t="s">
        <v>2182</v>
      </c>
      <c r="C1971" s="428" t="s">
        <v>2189</v>
      </c>
      <c r="D1971" s="429" t="s">
        <v>2190</v>
      </c>
      <c r="E1971" s="430">
        <v>50113013</v>
      </c>
      <c r="F1971" s="429" t="s">
        <v>445</v>
      </c>
      <c r="G1971" s="428" t="s">
        <v>208</v>
      </c>
      <c r="H1971" s="428">
        <v>134595</v>
      </c>
      <c r="I1971" s="428">
        <v>134595</v>
      </c>
      <c r="J1971" s="428" t="s">
        <v>1370</v>
      </c>
      <c r="K1971" s="428" t="s">
        <v>1371</v>
      </c>
      <c r="L1971" s="431">
        <v>415.59224321431259</v>
      </c>
      <c r="M1971" s="431">
        <v>17.8</v>
      </c>
      <c r="N1971" s="432">
        <v>7397.5419292147644</v>
      </c>
    </row>
    <row r="1972" spans="1:14" ht="14.45" customHeight="1" x14ac:dyDescent="0.2">
      <c r="A1972" s="426" t="s">
        <v>2181</v>
      </c>
      <c r="B1972" s="427" t="s">
        <v>2182</v>
      </c>
      <c r="C1972" s="428" t="s">
        <v>2189</v>
      </c>
      <c r="D1972" s="429" t="s">
        <v>2190</v>
      </c>
      <c r="E1972" s="430">
        <v>50113013</v>
      </c>
      <c r="F1972" s="429" t="s">
        <v>445</v>
      </c>
      <c r="G1972" s="428" t="s">
        <v>404</v>
      </c>
      <c r="H1972" s="428">
        <v>101076</v>
      </c>
      <c r="I1972" s="428">
        <v>1076</v>
      </c>
      <c r="J1972" s="428" t="s">
        <v>558</v>
      </c>
      <c r="K1972" s="428" t="s">
        <v>559</v>
      </c>
      <c r="L1972" s="431">
        <v>78.106666666666669</v>
      </c>
      <c r="M1972" s="431">
        <v>6</v>
      </c>
      <c r="N1972" s="432">
        <v>468.64</v>
      </c>
    </row>
    <row r="1973" spans="1:14" ht="14.45" customHeight="1" x14ac:dyDescent="0.2">
      <c r="A1973" s="426" t="s">
        <v>2181</v>
      </c>
      <c r="B1973" s="427" t="s">
        <v>2182</v>
      </c>
      <c r="C1973" s="428" t="s">
        <v>2189</v>
      </c>
      <c r="D1973" s="429" t="s">
        <v>2190</v>
      </c>
      <c r="E1973" s="430">
        <v>50113013</v>
      </c>
      <c r="F1973" s="429" t="s">
        <v>445</v>
      </c>
      <c r="G1973" s="428" t="s">
        <v>450</v>
      </c>
      <c r="H1973" s="428">
        <v>173857</v>
      </c>
      <c r="I1973" s="428">
        <v>173857</v>
      </c>
      <c r="J1973" s="428" t="s">
        <v>1387</v>
      </c>
      <c r="K1973" s="428" t="s">
        <v>1388</v>
      </c>
      <c r="L1973" s="431">
        <v>726</v>
      </c>
      <c r="M1973" s="431">
        <v>0.5</v>
      </c>
      <c r="N1973" s="432">
        <v>363</v>
      </c>
    </row>
    <row r="1974" spans="1:14" ht="14.45" customHeight="1" x14ac:dyDescent="0.2">
      <c r="A1974" s="426" t="s">
        <v>2181</v>
      </c>
      <c r="B1974" s="427" t="s">
        <v>2182</v>
      </c>
      <c r="C1974" s="428" t="s">
        <v>2189</v>
      </c>
      <c r="D1974" s="429" t="s">
        <v>2190</v>
      </c>
      <c r="E1974" s="430">
        <v>50113013</v>
      </c>
      <c r="F1974" s="429" t="s">
        <v>445</v>
      </c>
      <c r="G1974" s="428" t="s">
        <v>450</v>
      </c>
      <c r="H1974" s="428">
        <v>206563</v>
      </c>
      <c r="I1974" s="428">
        <v>206563</v>
      </c>
      <c r="J1974" s="428" t="s">
        <v>457</v>
      </c>
      <c r="K1974" s="428" t="s">
        <v>458</v>
      </c>
      <c r="L1974" s="431">
        <v>22.13</v>
      </c>
      <c r="M1974" s="431">
        <v>15</v>
      </c>
      <c r="N1974" s="432">
        <v>331.95</v>
      </c>
    </row>
    <row r="1975" spans="1:14" ht="14.45" customHeight="1" x14ac:dyDescent="0.2">
      <c r="A1975" s="426" t="s">
        <v>2181</v>
      </c>
      <c r="B1975" s="427" t="s">
        <v>2182</v>
      </c>
      <c r="C1975" s="428" t="s">
        <v>2189</v>
      </c>
      <c r="D1975" s="429" t="s">
        <v>2190</v>
      </c>
      <c r="E1975" s="430">
        <v>50113013</v>
      </c>
      <c r="F1975" s="429" t="s">
        <v>445</v>
      </c>
      <c r="G1975" s="428" t="s">
        <v>235</v>
      </c>
      <c r="H1975" s="428">
        <v>206564</v>
      </c>
      <c r="I1975" s="428">
        <v>206564</v>
      </c>
      <c r="J1975" s="428" t="s">
        <v>457</v>
      </c>
      <c r="K1975" s="428" t="s">
        <v>447</v>
      </c>
      <c r="L1975" s="431">
        <v>301.75</v>
      </c>
      <c r="M1975" s="431">
        <v>0.2</v>
      </c>
      <c r="N1975" s="432">
        <v>60.35</v>
      </c>
    </row>
    <row r="1976" spans="1:14" ht="14.45" customHeight="1" x14ac:dyDescent="0.2">
      <c r="A1976" s="426" t="s">
        <v>2181</v>
      </c>
      <c r="B1976" s="427" t="s">
        <v>2182</v>
      </c>
      <c r="C1976" s="428" t="s">
        <v>2189</v>
      </c>
      <c r="D1976" s="429" t="s">
        <v>2190</v>
      </c>
      <c r="E1976" s="430">
        <v>50113013</v>
      </c>
      <c r="F1976" s="429" t="s">
        <v>445</v>
      </c>
      <c r="G1976" s="428" t="s">
        <v>235</v>
      </c>
      <c r="H1976" s="428">
        <v>206566</v>
      </c>
      <c r="I1976" s="428">
        <v>206566</v>
      </c>
      <c r="J1976" s="428" t="s">
        <v>457</v>
      </c>
      <c r="K1976" s="428" t="s">
        <v>2269</v>
      </c>
      <c r="L1976" s="431">
        <v>44.14</v>
      </c>
      <c r="M1976" s="431">
        <v>4</v>
      </c>
      <c r="N1976" s="432">
        <v>176.56</v>
      </c>
    </row>
    <row r="1977" spans="1:14" ht="14.45" customHeight="1" x14ac:dyDescent="0.2">
      <c r="A1977" s="426" t="s">
        <v>2181</v>
      </c>
      <c r="B1977" s="427" t="s">
        <v>2182</v>
      </c>
      <c r="C1977" s="428" t="s">
        <v>2189</v>
      </c>
      <c r="D1977" s="429" t="s">
        <v>2190</v>
      </c>
      <c r="E1977" s="430">
        <v>50113013</v>
      </c>
      <c r="F1977" s="429" t="s">
        <v>445</v>
      </c>
      <c r="G1977" s="428" t="s">
        <v>235</v>
      </c>
      <c r="H1977" s="428">
        <v>116600</v>
      </c>
      <c r="I1977" s="428">
        <v>16600</v>
      </c>
      <c r="J1977" s="428" t="s">
        <v>1391</v>
      </c>
      <c r="K1977" s="428" t="s">
        <v>1393</v>
      </c>
      <c r="L1977" s="431">
        <v>35.590000000000003</v>
      </c>
      <c r="M1977" s="431">
        <v>10</v>
      </c>
      <c r="N1977" s="432">
        <v>355.90000000000003</v>
      </c>
    </row>
    <row r="1978" spans="1:14" ht="14.45" customHeight="1" x14ac:dyDescent="0.2">
      <c r="A1978" s="426" t="s">
        <v>2181</v>
      </c>
      <c r="B1978" s="427" t="s">
        <v>2182</v>
      </c>
      <c r="C1978" s="428" t="s">
        <v>2270</v>
      </c>
      <c r="D1978" s="429" t="s">
        <v>2271</v>
      </c>
      <c r="E1978" s="430">
        <v>50113013</v>
      </c>
      <c r="F1978" s="429" t="s">
        <v>445</v>
      </c>
      <c r="G1978" s="428" t="s">
        <v>404</v>
      </c>
      <c r="H1978" s="428">
        <v>172972</v>
      </c>
      <c r="I1978" s="428">
        <v>72972</v>
      </c>
      <c r="J1978" s="428" t="s">
        <v>1303</v>
      </c>
      <c r="K1978" s="428" t="s">
        <v>1304</v>
      </c>
      <c r="L1978" s="431">
        <v>203.72000000000003</v>
      </c>
      <c r="M1978" s="431">
        <v>3.5999999999999996</v>
      </c>
      <c r="N1978" s="432">
        <v>733.39200000000005</v>
      </c>
    </row>
    <row r="1979" spans="1:14" ht="14.45" customHeight="1" x14ac:dyDescent="0.2">
      <c r="A1979" s="426" t="s">
        <v>2181</v>
      </c>
      <c r="B1979" s="427" t="s">
        <v>2182</v>
      </c>
      <c r="C1979" s="428" t="s">
        <v>2270</v>
      </c>
      <c r="D1979" s="429" t="s">
        <v>2271</v>
      </c>
      <c r="E1979" s="430">
        <v>50113013</v>
      </c>
      <c r="F1979" s="429" t="s">
        <v>445</v>
      </c>
      <c r="G1979" s="428" t="s">
        <v>450</v>
      </c>
      <c r="H1979" s="428">
        <v>136083</v>
      </c>
      <c r="I1979" s="428">
        <v>136083</v>
      </c>
      <c r="J1979" s="428" t="s">
        <v>451</v>
      </c>
      <c r="K1979" s="428" t="s">
        <v>452</v>
      </c>
      <c r="L1979" s="431">
        <v>526.75</v>
      </c>
      <c r="M1979" s="431">
        <v>0.5</v>
      </c>
      <c r="N1979" s="432">
        <v>263.375</v>
      </c>
    </row>
    <row r="1980" spans="1:14" ht="14.45" customHeight="1" x14ac:dyDescent="0.2">
      <c r="A1980" s="426" t="s">
        <v>2181</v>
      </c>
      <c r="B1980" s="427" t="s">
        <v>2182</v>
      </c>
      <c r="C1980" s="428" t="s">
        <v>2270</v>
      </c>
      <c r="D1980" s="429" t="s">
        <v>2271</v>
      </c>
      <c r="E1980" s="430">
        <v>50113013</v>
      </c>
      <c r="F1980" s="429" t="s">
        <v>445</v>
      </c>
      <c r="G1980" s="428" t="s">
        <v>208</v>
      </c>
      <c r="H1980" s="428">
        <v>134595</v>
      </c>
      <c r="I1980" s="428">
        <v>134595</v>
      </c>
      <c r="J1980" s="428" t="s">
        <v>1370</v>
      </c>
      <c r="K1980" s="428" t="s">
        <v>1371</v>
      </c>
      <c r="L1980" s="431">
        <v>409.00999999999988</v>
      </c>
      <c r="M1980" s="431">
        <v>1</v>
      </c>
      <c r="N1980" s="432">
        <v>409.00999999999988</v>
      </c>
    </row>
    <row r="1981" spans="1:14" ht="14.45" customHeight="1" x14ac:dyDescent="0.2">
      <c r="A1981" s="426" t="s">
        <v>2181</v>
      </c>
      <c r="B1981" s="427" t="s">
        <v>2182</v>
      </c>
      <c r="C1981" s="428" t="s">
        <v>2272</v>
      </c>
      <c r="D1981" s="429" t="s">
        <v>2273</v>
      </c>
      <c r="E1981" s="430">
        <v>50113001</v>
      </c>
      <c r="F1981" s="429" t="s">
        <v>403</v>
      </c>
      <c r="G1981" s="428" t="s">
        <v>404</v>
      </c>
      <c r="H1981" s="428">
        <v>846758</v>
      </c>
      <c r="I1981" s="428">
        <v>103387</v>
      </c>
      <c r="J1981" s="428" t="s">
        <v>584</v>
      </c>
      <c r="K1981" s="428" t="s">
        <v>585</v>
      </c>
      <c r="L1981" s="431">
        <v>81.219999999999985</v>
      </c>
      <c r="M1981" s="431">
        <v>2</v>
      </c>
      <c r="N1981" s="432">
        <v>162.43999999999997</v>
      </c>
    </row>
    <row r="1982" spans="1:14" ht="14.45" customHeight="1" x14ac:dyDescent="0.2">
      <c r="A1982" s="426" t="s">
        <v>2181</v>
      </c>
      <c r="B1982" s="427" t="s">
        <v>2182</v>
      </c>
      <c r="C1982" s="428" t="s">
        <v>2272</v>
      </c>
      <c r="D1982" s="429" t="s">
        <v>2273</v>
      </c>
      <c r="E1982" s="430">
        <v>50113001</v>
      </c>
      <c r="F1982" s="429" t="s">
        <v>403</v>
      </c>
      <c r="G1982" s="428" t="s">
        <v>404</v>
      </c>
      <c r="H1982" s="428">
        <v>100362</v>
      </c>
      <c r="I1982" s="428">
        <v>362</v>
      </c>
      <c r="J1982" s="428" t="s">
        <v>515</v>
      </c>
      <c r="K1982" s="428" t="s">
        <v>516</v>
      </c>
      <c r="L1982" s="431">
        <v>72.851428571428556</v>
      </c>
      <c r="M1982" s="431">
        <v>14</v>
      </c>
      <c r="N1982" s="432">
        <v>1019.9199999999998</v>
      </c>
    </row>
    <row r="1983" spans="1:14" ht="14.45" customHeight="1" x14ac:dyDescent="0.2">
      <c r="A1983" s="426" t="s">
        <v>2181</v>
      </c>
      <c r="B1983" s="427" t="s">
        <v>2182</v>
      </c>
      <c r="C1983" s="428" t="s">
        <v>2272</v>
      </c>
      <c r="D1983" s="429" t="s">
        <v>2273</v>
      </c>
      <c r="E1983" s="430">
        <v>50113001</v>
      </c>
      <c r="F1983" s="429" t="s">
        <v>403</v>
      </c>
      <c r="G1983" s="428" t="s">
        <v>404</v>
      </c>
      <c r="H1983" s="428">
        <v>167547</v>
      </c>
      <c r="I1983" s="428">
        <v>67547</v>
      </c>
      <c r="J1983" s="428" t="s">
        <v>601</v>
      </c>
      <c r="K1983" s="428" t="s">
        <v>602</v>
      </c>
      <c r="L1983" s="431">
        <v>47.08</v>
      </c>
      <c r="M1983" s="431">
        <v>30</v>
      </c>
      <c r="N1983" s="432">
        <v>1412.3999999999999</v>
      </c>
    </row>
    <row r="1984" spans="1:14" ht="14.45" customHeight="1" x14ac:dyDescent="0.2">
      <c r="A1984" s="426" t="s">
        <v>2181</v>
      </c>
      <c r="B1984" s="427" t="s">
        <v>2182</v>
      </c>
      <c r="C1984" s="428" t="s">
        <v>2272</v>
      </c>
      <c r="D1984" s="429" t="s">
        <v>2273</v>
      </c>
      <c r="E1984" s="430">
        <v>50113001</v>
      </c>
      <c r="F1984" s="429" t="s">
        <v>403</v>
      </c>
      <c r="G1984" s="428" t="s">
        <v>404</v>
      </c>
      <c r="H1984" s="428">
        <v>223855</v>
      </c>
      <c r="I1984" s="428">
        <v>223855</v>
      </c>
      <c r="J1984" s="428" t="s">
        <v>615</v>
      </c>
      <c r="K1984" s="428" t="s">
        <v>616</v>
      </c>
      <c r="L1984" s="431">
        <v>165.00000000000003</v>
      </c>
      <c r="M1984" s="431">
        <v>1</v>
      </c>
      <c r="N1984" s="432">
        <v>165.00000000000003</v>
      </c>
    </row>
    <row r="1985" spans="1:14" ht="14.45" customHeight="1" x14ac:dyDescent="0.2">
      <c r="A1985" s="426" t="s">
        <v>2181</v>
      </c>
      <c r="B1985" s="427" t="s">
        <v>2182</v>
      </c>
      <c r="C1985" s="428" t="s">
        <v>2272</v>
      </c>
      <c r="D1985" s="429" t="s">
        <v>2273</v>
      </c>
      <c r="E1985" s="430">
        <v>50113001</v>
      </c>
      <c r="F1985" s="429" t="s">
        <v>403</v>
      </c>
      <c r="G1985" s="428" t="s">
        <v>404</v>
      </c>
      <c r="H1985" s="428">
        <v>845369</v>
      </c>
      <c r="I1985" s="428">
        <v>107987</v>
      </c>
      <c r="J1985" s="428" t="s">
        <v>618</v>
      </c>
      <c r="K1985" s="428" t="s">
        <v>619</v>
      </c>
      <c r="L1985" s="431">
        <v>118.16199999999998</v>
      </c>
      <c r="M1985" s="431">
        <v>15</v>
      </c>
      <c r="N1985" s="432">
        <v>1772.4299999999996</v>
      </c>
    </row>
    <row r="1986" spans="1:14" ht="14.45" customHeight="1" x14ac:dyDescent="0.2">
      <c r="A1986" s="426" t="s">
        <v>2181</v>
      </c>
      <c r="B1986" s="427" t="s">
        <v>2182</v>
      </c>
      <c r="C1986" s="428" t="s">
        <v>2272</v>
      </c>
      <c r="D1986" s="429" t="s">
        <v>2273</v>
      </c>
      <c r="E1986" s="430">
        <v>50113001</v>
      </c>
      <c r="F1986" s="429" t="s">
        <v>403</v>
      </c>
      <c r="G1986" s="428" t="s">
        <v>404</v>
      </c>
      <c r="H1986" s="428">
        <v>196610</v>
      </c>
      <c r="I1986" s="428">
        <v>96610</v>
      </c>
      <c r="J1986" s="428" t="s">
        <v>625</v>
      </c>
      <c r="K1986" s="428" t="s">
        <v>626</v>
      </c>
      <c r="L1986" s="431">
        <v>51.74</v>
      </c>
      <c r="M1986" s="431">
        <v>4</v>
      </c>
      <c r="N1986" s="432">
        <v>206.96</v>
      </c>
    </row>
    <row r="1987" spans="1:14" ht="14.45" customHeight="1" x14ac:dyDescent="0.2">
      <c r="A1987" s="426" t="s">
        <v>2181</v>
      </c>
      <c r="B1987" s="427" t="s">
        <v>2182</v>
      </c>
      <c r="C1987" s="428" t="s">
        <v>2272</v>
      </c>
      <c r="D1987" s="429" t="s">
        <v>2273</v>
      </c>
      <c r="E1987" s="430">
        <v>50113001</v>
      </c>
      <c r="F1987" s="429" t="s">
        <v>403</v>
      </c>
      <c r="G1987" s="428" t="s">
        <v>404</v>
      </c>
      <c r="H1987" s="428">
        <v>243863</v>
      </c>
      <c r="I1987" s="428">
        <v>243863</v>
      </c>
      <c r="J1987" s="428" t="s">
        <v>633</v>
      </c>
      <c r="K1987" s="428" t="s">
        <v>1438</v>
      </c>
      <c r="L1987" s="431">
        <v>57.530000000000008</v>
      </c>
      <c r="M1987" s="431">
        <v>1</v>
      </c>
      <c r="N1987" s="432">
        <v>57.530000000000008</v>
      </c>
    </row>
    <row r="1988" spans="1:14" ht="14.45" customHeight="1" x14ac:dyDescent="0.2">
      <c r="A1988" s="426" t="s">
        <v>2181</v>
      </c>
      <c r="B1988" s="427" t="s">
        <v>2182</v>
      </c>
      <c r="C1988" s="428" t="s">
        <v>2272</v>
      </c>
      <c r="D1988" s="429" t="s">
        <v>2273</v>
      </c>
      <c r="E1988" s="430">
        <v>50113001</v>
      </c>
      <c r="F1988" s="429" t="s">
        <v>403</v>
      </c>
      <c r="G1988" s="428" t="s">
        <v>404</v>
      </c>
      <c r="H1988" s="428">
        <v>499363</v>
      </c>
      <c r="I1988" s="428">
        <v>9999999</v>
      </c>
      <c r="J1988" s="428" t="s">
        <v>2274</v>
      </c>
      <c r="K1988" s="428" t="s">
        <v>2275</v>
      </c>
      <c r="L1988" s="431">
        <v>0</v>
      </c>
      <c r="M1988" s="431">
        <v>0</v>
      </c>
      <c r="N1988" s="432">
        <v>0</v>
      </c>
    </row>
    <row r="1989" spans="1:14" ht="14.45" customHeight="1" x14ac:dyDescent="0.2">
      <c r="A1989" s="426" t="s">
        <v>2181</v>
      </c>
      <c r="B1989" s="427" t="s">
        <v>2182</v>
      </c>
      <c r="C1989" s="428" t="s">
        <v>2272</v>
      </c>
      <c r="D1989" s="429" t="s">
        <v>2273</v>
      </c>
      <c r="E1989" s="430">
        <v>50113001</v>
      </c>
      <c r="F1989" s="429" t="s">
        <v>403</v>
      </c>
      <c r="G1989" s="428" t="s">
        <v>404</v>
      </c>
      <c r="H1989" s="428">
        <v>176496</v>
      </c>
      <c r="I1989" s="428">
        <v>76496</v>
      </c>
      <c r="J1989" s="428" t="s">
        <v>644</v>
      </c>
      <c r="K1989" s="428" t="s">
        <v>645</v>
      </c>
      <c r="L1989" s="431">
        <v>114.83000000000003</v>
      </c>
      <c r="M1989" s="431">
        <v>3</v>
      </c>
      <c r="N1989" s="432">
        <v>344.49000000000007</v>
      </c>
    </row>
    <row r="1990" spans="1:14" ht="14.45" customHeight="1" x14ac:dyDescent="0.2">
      <c r="A1990" s="426" t="s">
        <v>2181</v>
      </c>
      <c r="B1990" s="427" t="s">
        <v>2182</v>
      </c>
      <c r="C1990" s="428" t="s">
        <v>2272</v>
      </c>
      <c r="D1990" s="429" t="s">
        <v>2273</v>
      </c>
      <c r="E1990" s="430">
        <v>50113001</v>
      </c>
      <c r="F1990" s="429" t="s">
        <v>403</v>
      </c>
      <c r="G1990" s="428" t="s">
        <v>404</v>
      </c>
      <c r="H1990" s="428">
        <v>102679</v>
      </c>
      <c r="I1990" s="428">
        <v>2679</v>
      </c>
      <c r="J1990" s="428" t="s">
        <v>646</v>
      </c>
      <c r="K1990" s="428" t="s">
        <v>647</v>
      </c>
      <c r="L1990" s="431">
        <v>164.48</v>
      </c>
      <c r="M1990" s="431">
        <v>1</v>
      </c>
      <c r="N1990" s="432">
        <v>164.48</v>
      </c>
    </row>
    <row r="1991" spans="1:14" ht="14.45" customHeight="1" x14ac:dyDescent="0.2">
      <c r="A1991" s="426" t="s">
        <v>2181</v>
      </c>
      <c r="B1991" s="427" t="s">
        <v>2182</v>
      </c>
      <c r="C1991" s="428" t="s">
        <v>2272</v>
      </c>
      <c r="D1991" s="429" t="s">
        <v>2273</v>
      </c>
      <c r="E1991" s="430">
        <v>50113001</v>
      </c>
      <c r="F1991" s="429" t="s">
        <v>403</v>
      </c>
      <c r="G1991" s="428" t="s">
        <v>450</v>
      </c>
      <c r="H1991" s="428">
        <v>231703</v>
      </c>
      <c r="I1991" s="428">
        <v>231703</v>
      </c>
      <c r="J1991" s="428" t="s">
        <v>648</v>
      </c>
      <c r="K1991" s="428" t="s">
        <v>649</v>
      </c>
      <c r="L1991" s="431">
        <v>88.339999999999989</v>
      </c>
      <c r="M1991" s="431">
        <v>2</v>
      </c>
      <c r="N1991" s="432">
        <v>176.67999999999998</v>
      </c>
    </row>
    <row r="1992" spans="1:14" ht="14.45" customHeight="1" x14ac:dyDescent="0.2">
      <c r="A1992" s="426" t="s">
        <v>2181</v>
      </c>
      <c r="B1992" s="427" t="s">
        <v>2182</v>
      </c>
      <c r="C1992" s="428" t="s">
        <v>2272</v>
      </c>
      <c r="D1992" s="429" t="s">
        <v>2273</v>
      </c>
      <c r="E1992" s="430">
        <v>50113001</v>
      </c>
      <c r="F1992" s="429" t="s">
        <v>403</v>
      </c>
      <c r="G1992" s="428" t="s">
        <v>404</v>
      </c>
      <c r="H1992" s="428">
        <v>241307</v>
      </c>
      <c r="I1992" s="428">
        <v>241307</v>
      </c>
      <c r="J1992" s="428" t="s">
        <v>417</v>
      </c>
      <c r="K1992" s="428" t="s">
        <v>418</v>
      </c>
      <c r="L1992" s="431">
        <v>102.58</v>
      </c>
      <c r="M1992" s="431">
        <v>3</v>
      </c>
      <c r="N1992" s="432">
        <v>307.74</v>
      </c>
    </row>
    <row r="1993" spans="1:14" ht="14.45" customHeight="1" x14ac:dyDescent="0.2">
      <c r="A1993" s="426" t="s">
        <v>2181</v>
      </c>
      <c r="B1993" s="427" t="s">
        <v>2182</v>
      </c>
      <c r="C1993" s="428" t="s">
        <v>2272</v>
      </c>
      <c r="D1993" s="429" t="s">
        <v>2273</v>
      </c>
      <c r="E1993" s="430">
        <v>50113001</v>
      </c>
      <c r="F1993" s="429" t="s">
        <v>403</v>
      </c>
      <c r="G1993" s="428" t="s">
        <v>404</v>
      </c>
      <c r="H1993" s="428">
        <v>243197</v>
      </c>
      <c r="I1993" s="428">
        <v>243197</v>
      </c>
      <c r="J1993" s="428" t="s">
        <v>673</v>
      </c>
      <c r="K1993" s="428" t="s">
        <v>2199</v>
      </c>
      <c r="L1993" s="431">
        <v>87.809999999999988</v>
      </c>
      <c r="M1993" s="431">
        <v>5</v>
      </c>
      <c r="N1993" s="432">
        <v>439.04999999999995</v>
      </c>
    </row>
    <row r="1994" spans="1:14" ht="14.45" customHeight="1" x14ac:dyDescent="0.2">
      <c r="A1994" s="426" t="s">
        <v>2181</v>
      </c>
      <c r="B1994" s="427" t="s">
        <v>2182</v>
      </c>
      <c r="C1994" s="428" t="s">
        <v>2272</v>
      </c>
      <c r="D1994" s="429" t="s">
        <v>2273</v>
      </c>
      <c r="E1994" s="430">
        <v>50113001</v>
      </c>
      <c r="F1994" s="429" t="s">
        <v>403</v>
      </c>
      <c r="G1994" s="428" t="s">
        <v>404</v>
      </c>
      <c r="H1994" s="428">
        <v>149317</v>
      </c>
      <c r="I1994" s="428">
        <v>49317</v>
      </c>
      <c r="J1994" s="428" t="s">
        <v>684</v>
      </c>
      <c r="K1994" s="428" t="s">
        <v>685</v>
      </c>
      <c r="L1994" s="431">
        <v>299.00200000000001</v>
      </c>
      <c r="M1994" s="431">
        <v>1</v>
      </c>
      <c r="N1994" s="432">
        <v>299.00200000000001</v>
      </c>
    </row>
    <row r="1995" spans="1:14" ht="14.45" customHeight="1" x14ac:dyDescent="0.2">
      <c r="A1995" s="426" t="s">
        <v>2181</v>
      </c>
      <c r="B1995" s="427" t="s">
        <v>2182</v>
      </c>
      <c r="C1995" s="428" t="s">
        <v>2272</v>
      </c>
      <c r="D1995" s="429" t="s">
        <v>2273</v>
      </c>
      <c r="E1995" s="430">
        <v>50113001</v>
      </c>
      <c r="F1995" s="429" t="s">
        <v>403</v>
      </c>
      <c r="G1995" s="428" t="s">
        <v>404</v>
      </c>
      <c r="H1995" s="428">
        <v>100409</v>
      </c>
      <c r="I1995" s="428">
        <v>409</v>
      </c>
      <c r="J1995" s="428" t="s">
        <v>686</v>
      </c>
      <c r="K1995" s="428" t="s">
        <v>687</v>
      </c>
      <c r="L1995" s="431">
        <v>79.669999999999987</v>
      </c>
      <c r="M1995" s="431">
        <v>1</v>
      </c>
      <c r="N1995" s="432">
        <v>79.669999999999987</v>
      </c>
    </row>
    <row r="1996" spans="1:14" ht="14.45" customHeight="1" x14ac:dyDescent="0.2">
      <c r="A1996" s="426" t="s">
        <v>2181</v>
      </c>
      <c r="B1996" s="427" t="s">
        <v>2182</v>
      </c>
      <c r="C1996" s="428" t="s">
        <v>2272</v>
      </c>
      <c r="D1996" s="429" t="s">
        <v>2273</v>
      </c>
      <c r="E1996" s="430">
        <v>50113001</v>
      </c>
      <c r="F1996" s="429" t="s">
        <v>403</v>
      </c>
      <c r="G1996" s="428" t="s">
        <v>450</v>
      </c>
      <c r="H1996" s="428">
        <v>214427</v>
      </c>
      <c r="I1996" s="428">
        <v>214427</v>
      </c>
      <c r="J1996" s="428" t="s">
        <v>721</v>
      </c>
      <c r="K1996" s="428" t="s">
        <v>722</v>
      </c>
      <c r="L1996" s="431">
        <v>16.563320000000001</v>
      </c>
      <c r="M1996" s="431">
        <v>250</v>
      </c>
      <c r="N1996" s="432">
        <v>4140.83</v>
      </c>
    </row>
    <row r="1997" spans="1:14" ht="14.45" customHeight="1" x14ac:dyDescent="0.2">
      <c r="A1997" s="426" t="s">
        <v>2181</v>
      </c>
      <c r="B1997" s="427" t="s">
        <v>2182</v>
      </c>
      <c r="C1997" s="428" t="s">
        <v>2272</v>
      </c>
      <c r="D1997" s="429" t="s">
        <v>2273</v>
      </c>
      <c r="E1997" s="430">
        <v>50113001</v>
      </c>
      <c r="F1997" s="429" t="s">
        <v>403</v>
      </c>
      <c r="G1997" s="428" t="s">
        <v>404</v>
      </c>
      <c r="H1997" s="428">
        <v>193105</v>
      </c>
      <c r="I1997" s="428">
        <v>93105</v>
      </c>
      <c r="J1997" s="428" t="s">
        <v>734</v>
      </c>
      <c r="K1997" s="428" t="s">
        <v>736</v>
      </c>
      <c r="L1997" s="431">
        <v>204.97000000000003</v>
      </c>
      <c r="M1997" s="431">
        <v>2</v>
      </c>
      <c r="N1997" s="432">
        <v>409.94000000000005</v>
      </c>
    </row>
    <row r="1998" spans="1:14" ht="14.45" customHeight="1" x14ac:dyDescent="0.2">
      <c r="A1998" s="426" t="s">
        <v>2181</v>
      </c>
      <c r="B1998" s="427" t="s">
        <v>2182</v>
      </c>
      <c r="C1998" s="428" t="s">
        <v>2272</v>
      </c>
      <c r="D1998" s="429" t="s">
        <v>2273</v>
      </c>
      <c r="E1998" s="430">
        <v>50113001</v>
      </c>
      <c r="F1998" s="429" t="s">
        <v>403</v>
      </c>
      <c r="G1998" s="428" t="s">
        <v>450</v>
      </c>
      <c r="H1998" s="428">
        <v>237626</v>
      </c>
      <c r="I1998" s="428">
        <v>237626</v>
      </c>
      <c r="J1998" s="428" t="s">
        <v>1467</v>
      </c>
      <c r="K1998" s="428" t="s">
        <v>1468</v>
      </c>
      <c r="L1998" s="431">
        <v>235.85427436361459</v>
      </c>
      <c r="M1998" s="431">
        <v>21</v>
      </c>
      <c r="N1998" s="432">
        <v>4952.9397616359065</v>
      </c>
    </row>
    <row r="1999" spans="1:14" ht="14.45" customHeight="1" x14ac:dyDescent="0.2">
      <c r="A1999" s="426" t="s">
        <v>2181</v>
      </c>
      <c r="B1999" s="427" t="s">
        <v>2182</v>
      </c>
      <c r="C1999" s="428" t="s">
        <v>2272</v>
      </c>
      <c r="D1999" s="429" t="s">
        <v>2273</v>
      </c>
      <c r="E1999" s="430">
        <v>50113001</v>
      </c>
      <c r="F1999" s="429" t="s">
        <v>403</v>
      </c>
      <c r="G1999" s="428" t="s">
        <v>404</v>
      </c>
      <c r="H1999" s="428">
        <v>184090</v>
      </c>
      <c r="I1999" s="428">
        <v>84090</v>
      </c>
      <c r="J1999" s="428" t="s">
        <v>743</v>
      </c>
      <c r="K1999" s="428" t="s">
        <v>744</v>
      </c>
      <c r="L1999" s="431">
        <v>60.110001405277693</v>
      </c>
      <c r="M1999" s="431">
        <v>8</v>
      </c>
      <c r="N1999" s="432">
        <v>480.88001124222154</v>
      </c>
    </row>
    <row r="2000" spans="1:14" ht="14.45" customHeight="1" x14ac:dyDescent="0.2">
      <c r="A2000" s="426" t="s">
        <v>2181</v>
      </c>
      <c r="B2000" s="427" t="s">
        <v>2182</v>
      </c>
      <c r="C2000" s="428" t="s">
        <v>2272</v>
      </c>
      <c r="D2000" s="429" t="s">
        <v>2273</v>
      </c>
      <c r="E2000" s="430">
        <v>50113001</v>
      </c>
      <c r="F2000" s="429" t="s">
        <v>403</v>
      </c>
      <c r="G2000" s="428" t="s">
        <v>404</v>
      </c>
      <c r="H2000" s="428">
        <v>230423</v>
      </c>
      <c r="I2000" s="428">
        <v>230423</v>
      </c>
      <c r="J2000" s="428" t="s">
        <v>750</v>
      </c>
      <c r="K2000" s="428" t="s">
        <v>752</v>
      </c>
      <c r="L2000" s="431">
        <v>39.85</v>
      </c>
      <c r="M2000" s="431">
        <v>1</v>
      </c>
      <c r="N2000" s="432">
        <v>39.85</v>
      </c>
    </row>
    <row r="2001" spans="1:14" ht="14.45" customHeight="1" x14ac:dyDescent="0.2">
      <c r="A2001" s="426" t="s">
        <v>2181</v>
      </c>
      <c r="B2001" s="427" t="s">
        <v>2182</v>
      </c>
      <c r="C2001" s="428" t="s">
        <v>2272</v>
      </c>
      <c r="D2001" s="429" t="s">
        <v>2273</v>
      </c>
      <c r="E2001" s="430">
        <v>50113001</v>
      </c>
      <c r="F2001" s="429" t="s">
        <v>403</v>
      </c>
      <c r="G2001" s="428" t="s">
        <v>404</v>
      </c>
      <c r="H2001" s="428">
        <v>117011</v>
      </c>
      <c r="I2001" s="428">
        <v>17011</v>
      </c>
      <c r="J2001" s="428" t="s">
        <v>759</v>
      </c>
      <c r="K2001" s="428" t="s">
        <v>760</v>
      </c>
      <c r="L2001" s="431">
        <v>142.37999999999997</v>
      </c>
      <c r="M2001" s="431">
        <v>7</v>
      </c>
      <c r="N2001" s="432">
        <v>996.65999999999985</v>
      </c>
    </row>
    <row r="2002" spans="1:14" ht="14.45" customHeight="1" x14ac:dyDescent="0.2">
      <c r="A2002" s="426" t="s">
        <v>2181</v>
      </c>
      <c r="B2002" s="427" t="s">
        <v>2182</v>
      </c>
      <c r="C2002" s="428" t="s">
        <v>2272</v>
      </c>
      <c r="D2002" s="429" t="s">
        <v>2273</v>
      </c>
      <c r="E2002" s="430">
        <v>50113001</v>
      </c>
      <c r="F2002" s="429" t="s">
        <v>403</v>
      </c>
      <c r="G2002" s="428" t="s">
        <v>404</v>
      </c>
      <c r="H2002" s="428">
        <v>232606</v>
      </c>
      <c r="I2002" s="428">
        <v>232606</v>
      </c>
      <c r="J2002" s="428" t="s">
        <v>765</v>
      </c>
      <c r="K2002" s="428" t="s">
        <v>766</v>
      </c>
      <c r="L2002" s="431">
        <v>154.63999999999999</v>
      </c>
      <c r="M2002" s="431">
        <v>2</v>
      </c>
      <c r="N2002" s="432">
        <v>309.27999999999997</v>
      </c>
    </row>
    <row r="2003" spans="1:14" ht="14.45" customHeight="1" x14ac:dyDescent="0.2">
      <c r="A2003" s="426" t="s">
        <v>2181</v>
      </c>
      <c r="B2003" s="427" t="s">
        <v>2182</v>
      </c>
      <c r="C2003" s="428" t="s">
        <v>2272</v>
      </c>
      <c r="D2003" s="429" t="s">
        <v>2273</v>
      </c>
      <c r="E2003" s="430">
        <v>50113001</v>
      </c>
      <c r="F2003" s="429" t="s">
        <v>403</v>
      </c>
      <c r="G2003" s="428" t="s">
        <v>404</v>
      </c>
      <c r="H2003" s="428">
        <v>104071</v>
      </c>
      <c r="I2003" s="428">
        <v>4071</v>
      </c>
      <c r="J2003" s="428" t="s">
        <v>771</v>
      </c>
      <c r="K2003" s="428" t="s">
        <v>772</v>
      </c>
      <c r="L2003" s="431">
        <v>222.2</v>
      </c>
      <c r="M2003" s="431">
        <v>2</v>
      </c>
      <c r="N2003" s="432">
        <v>444.4</v>
      </c>
    </row>
    <row r="2004" spans="1:14" ht="14.45" customHeight="1" x14ac:dyDescent="0.2">
      <c r="A2004" s="426" t="s">
        <v>2181</v>
      </c>
      <c r="B2004" s="427" t="s">
        <v>2182</v>
      </c>
      <c r="C2004" s="428" t="s">
        <v>2272</v>
      </c>
      <c r="D2004" s="429" t="s">
        <v>2273</v>
      </c>
      <c r="E2004" s="430">
        <v>50113001</v>
      </c>
      <c r="F2004" s="429" t="s">
        <v>403</v>
      </c>
      <c r="G2004" s="428" t="s">
        <v>404</v>
      </c>
      <c r="H2004" s="428">
        <v>23987</v>
      </c>
      <c r="I2004" s="428">
        <v>23987</v>
      </c>
      <c r="J2004" s="428" t="s">
        <v>782</v>
      </c>
      <c r="K2004" s="428" t="s">
        <v>783</v>
      </c>
      <c r="L2004" s="431">
        <v>167.42</v>
      </c>
      <c r="M2004" s="431">
        <v>4</v>
      </c>
      <c r="N2004" s="432">
        <v>669.68</v>
      </c>
    </row>
    <row r="2005" spans="1:14" ht="14.45" customHeight="1" x14ac:dyDescent="0.2">
      <c r="A2005" s="426" t="s">
        <v>2181</v>
      </c>
      <c r="B2005" s="427" t="s">
        <v>2182</v>
      </c>
      <c r="C2005" s="428" t="s">
        <v>2272</v>
      </c>
      <c r="D2005" s="429" t="s">
        <v>2273</v>
      </c>
      <c r="E2005" s="430">
        <v>50113001</v>
      </c>
      <c r="F2005" s="429" t="s">
        <v>403</v>
      </c>
      <c r="G2005" s="428" t="s">
        <v>404</v>
      </c>
      <c r="H2005" s="428">
        <v>149990</v>
      </c>
      <c r="I2005" s="428">
        <v>49990</v>
      </c>
      <c r="J2005" s="428" t="s">
        <v>1495</v>
      </c>
      <c r="K2005" s="428" t="s">
        <v>1496</v>
      </c>
      <c r="L2005" s="431">
        <v>169.95</v>
      </c>
      <c r="M2005" s="431">
        <v>1</v>
      </c>
      <c r="N2005" s="432">
        <v>169.95</v>
      </c>
    </row>
    <row r="2006" spans="1:14" ht="14.45" customHeight="1" x14ac:dyDescent="0.2">
      <c r="A2006" s="426" t="s">
        <v>2181</v>
      </c>
      <c r="B2006" s="427" t="s">
        <v>2182</v>
      </c>
      <c r="C2006" s="428" t="s">
        <v>2272</v>
      </c>
      <c r="D2006" s="429" t="s">
        <v>2273</v>
      </c>
      <c r="E2006" s="430">
        <v>50113001</v>
      </c>
      <c r="F2006" s="429" t="s">
        <v>403</v>
      </c>
      <c r="G2006" s="428" t="s">
        <v>450</v>
      </c>
      <c r="H2006" s="428">
        <v>213490</v>
      </c>
      <c r="I2006" s="428">
        <v>213490</v>
      </c>
      <c r="J2006" s="428" t="s">
        <v>841</v>
      </c>
      <c r="K2006" s="428" t="s">
        <v>845</v>
      </c>
      <c r="L2006" s="431">
        <v>913.54999999999984</v>
      </c>
      <c r="M2006" s="431">
        <v>3</v>
      </c>
      <c r="N2006" s="432">
        <v>2740.6499999999996</v>
      </c>
    </row>
    <row r="2007" spans="1:14" ht="14.45" customHeight="1" x14ac:dyDescent="0.2">
      <c r="A2007" s="426" t="s">
        <v>2181</v>
      </c>
      <c r="B2007" s="427" t="s">
        <v>2182</v>
      </c>
      <c r="C2007" s="428" t="s">
        <v>2272</v>
      </c>
      <c r="D2007" s="429" t="s">
        <v>2273</v>
      </c>
      <c r="E2007" s="430">
        <v>50113001</v>
      </c>
      <c r="F2007" s="429" t="s">
        <v>403</v>
      </c>
      <c r="G2007" s="428" t="s">
        <v>450</v>
      </c>
      <c r="H2007" s="428">
        <v>213489</v>
      </c>
      <c r="I2007" s="428">
        <v>213489</v>
      </c>
      <c r="J2007" s="428" t="s">
        <v>841</v>
      </c>
      <c r="K2007" s="428" t="s">
        <v>843</v>
      </c>
      <c r="L2007" s="431">
        <v>612.11363636363637</v>
      </c>
      <c r="M2007" s="431">
        <v>11</v>
      </c>
      <c r="N2007" s="432">
        <v>6733.25</v>
      </c>
    </row>
    <row r="2008" spans="1:14" ht="14.45" customHeight="1" x14ac:dyDescent="0.2">
      <c r="A2008" s="426" t="s">
        <v>2181</v>
      </c>
      <c r="B2008" s="427" t="s">
        <v>2182</v>
      </c>
      <c r="C2008" s="428" t="s">
        <v>2272</v>
      </c>
      <c r="D2008" s="429" t="s">
        <v>2273</v>
      </c>
      <c r="E2008" s="430">
        <v>50113001</v>
      </c>
      <c r="F2008" s="429" t="s">
        <v>403</v>
      </c>
      <c r="G2008" s="428" t="s">
        <v>450</v>
      </c>
      <c r="H2008" s="428">
        <v>213485</v>
      </c>
      <c r="I2008" s="428">
        <v>213485</v>
      </c>
      <c r="J2008" s="428" t="s">
        <v>841</v>
      </c>
      <c r="K2008" s="428" t="s">
        <v>846</v>
      </c>
      <c r="L2008" s="431">
        <v>721.16</v>
      </c>
      <c r="M2008" s="431">
        <v>8</v>
      </c>
      <c r="N2008" s="432">
        <v>5769.28</v>
      </c>
    </row>
    <row r="2009" spans="1:14" ht="14.45" customHeight="1" x14ac:dyDescent="0.2">
      <c r="A2009" s="426" t="s">
        <v>2181</v>
      </c>
      <c r="B2009" s="427" t="s">
        <v>2182</v>
      </c>
      <c r="C2009" s="428" t="s">
        <v>2272</v>
      </c>
      <c r="D2009" s="429" t="s">
        <v>2273</v>
      </c>
      <c r="E2009" s="430">
        <v>50113001</v>
      </c>
      <c r="F2009" s="429" t="s">
        <v>403</v>
      </c>
      <c r="G2009" s="428" t="s">
        <v>450</v>
      </c>
      <c r="H2009" s="428">
        <v>213494</v>
      </c>
      <c r="I2009" s="428">
        <v>213494</v>
      </c>
      <c r="J2009" s="428" t="s">
        <v>841</v>
      </c>
      <c r="K2009" s="428" t="s">
        <v>842</v>
      </c>
      <c r="L2009" s="431">
        <v>398.83111111111106</v>
      </c>
      <c r="M2009" s="431">
        <v>9</v>
      </c>
      <c r="N2009" s="432">
        <v>3589.4799999999996</v>
      </c>
    </row>
    <row r="2010" spans="1:14" ht="14.45" customHeight="1" x14ac:dyDescent="0.2">
      <c r="A2010" s="426" t="s">
        <v>2181</v>
      </c>
      <c r="B2010" s="427" t="s">
        <v>2182</v>
      </c>
      <c r="C2010" s="428" t="s">
        <v>2272</v>
      </c>
      <c r="D2010" s="429" t="s">
        <v>2273</v>
      </c>
      <c r="E2010" s="430">
        <v>50113001</v>
      </c>
      <c r="F2010" s="429" t="s">
        <v>403</v>
      </c>
      <c r="G2010" s="428" t="s">
        <v>450</v>
      </c>
      <c r="H2010" s="428">
        <v>239807</v>
      </c>
      <c r="I2010" s="428">
        <v>239807</v>
      </c>
      <c r="J2010" s="428" t="s">
        <v>1501</v>
      </c>
      <c r="K2010" s="428" t="s">
        <v>1502</v>
      </c>
      <c r="L2010" s="431">
        <v>40.39</v>
      </c>
      <c r="M2010" s="431">
        <v>2</v>
      </c>
      <c r="N2010" s="432">
        <v>80.78</v>
      </c>
    </row>
    <row r="2011" spans="1:14" ht="14.45" customHeight="1" x14ac:dyDescent="0.2">
      <c r="A2011" s="426" t="s">
        <v>2181</v>
      </c>
      <c r="B2011" s="427" t="s">
        <v>2182</v>
      </c>
      <c r="C2011" s="428" t="s">
        <v>2272</v>
      </c>
      <c r="D2011" s="429" t="s">
        <v>2273</v>
      </c>
      <c r="E2011" s="430">
        <v>50113001</v>
      </c>
      <c r="F2011" s="429" t="s">
        <v>403</v>
      </c>
      <c r="G2011" s="428" t="s">
        <v>404</v>
      </c>
      <c r="H2011" s="428">
        <v>221744</v>
      </c>
      <c r="I2011" s="428">
        <v>221744</v>
      </c>
      <c r="J2011" s="428" t="s">
        <v>858</v>
      </c>
      <c r="K2011" s="428" t="s">
        <v>859</v>
      </c>
      <c r="L2011" s="431">
        <v>33</v>
      </c>
      <c r="M2011" s="431">
        <v>7</v>
      </c>
      <c r="N2011" s="432">
        <v>231</v>
      </c>
    </row>
    <row r="2012" spans="1:14" ht="14.45" customHeight="1" x14ac:dyDescent="0.2">
      <c r="A2012" s="426" t="s">
        <v>2181</v>
      </c>
      <c r="B2012" s="427" t="s">
        <v>2182</v>
      </c>
      <c r="C2012" s="428" t="s">
        <v>2272</v>
      </c>
      <c r="D2012" s="429" t="s">
        <v>2273</v>
      </c>
      <c r="E2012" s="430">
        <v>50113001</v>
      </c>
      <c r="F2012" s="429" t="s">
        <v>403</v>
      </c>
      <c r="G2012" s="428" t="s">
        <v>404</v>
      </c>
      <c r="H2012" s="428">
        <v>207769</v>
      </c>
      <c r="I2012" s="428">
        <v>207769</v>
      </c>
      <c r="J2012" s="428" t="s">
        <v>869</v>
      </c>
      <c r="K2012" s="428" t="s">
        <v>1505</v>
      </c>
      <c r="L2012" s="431">
        <v>158.66</v>
      </c>
      <c r="M2012" s="431">
        <v>1</v>
      </c>
      <c r="N2012" s="432">
        <v>158.66</v>
      </c>
    </row>
    <row r="2013" spans="1:14" ht="14.45" customHeight="1" x14ac:dyDescent="0.2">
      <c r="A2013" s="426" t="s">
        <v>2181</v>
      </c>
      <c r="B2013" s="427" t="s">
        <v>2182</v>
      </c>
      <c r="C2013" s="428" t="s">
        <v>2272</v>
      </c>
      <c r="D2013" s="429" t="s">
        <v>2273</v>
      </c>
      <c r="E2013" s="430">
        <v>50113001</v>
      </c>
      <c r="F2013" s="429" t="s">
        <v>403</v>
      </c>
      <c r="G2013" s="428" t="s">
        <v>404</v>
      </c>
      <c r="H2013" s="428">
        <v>158249</v>
      </c>
      <c r="I2013" s="428">
        <v>58249</v>
      </c>
      <c r="J2013" s="428" t="s">
        <v>2208</v>
      </c>
      <c r="K2013" s="428" t="s">
        <v>235</v>
      </c>
      <c r="L2013" s="431">
        <v>248.23750000000004</v>
      </c>
      <c r="M2013" s="431">
        <v>4</v>
      </c>
      <c r="N2013" s="432">
        <v>992.95000000000016</v>
      </c>
    </row>
    <row r="2014" spans="1:14" ht="14.45" customHeight="1" x14ac:dyDescent="0.2">
      <c r="A2014" s="426" t="s">
        <v>2181</v>
      </c>
      <c r="B2014" s="427" t="s">
        <v>2182</v>
      </c>
      <c r="C2014" s="428" t="s">
        <v>2272</v>
      </c>
      <c r="D2014" s="429" t="s">
        <v>2273</v>
      </c>
      <c r="E2014" s="430">
        <v>50113001</v>
      </c>
      <c r="F2014" s="429" t="s">
        <v>403</v>
      </c>
      <c r="G2014" s="428" t="s">
        <v>404</v>
      </c>
      <c r="H2014" s="428">
        <v>102538</v>
      </c>
      <c r="I2014" s="428">
        <v>2538</v>
      </c>
      <c r="J2014" s="428" t="s">
        <v>881</v>
      </c>
      <c r="K2014" s="428" t="s">
        <v>882</v>
      </c>
      <c r="L2014" s="431">
        <v>50.049999999999983</v>
      </c>
      <c r="M2014" s="431">
        <v>2</v>
      </c>
      <c r="N2014" s="432">
        <v>100.09999999999997</v>
      </c>
    </row>
    <row r="2015" spans="1:14" ht="14.45" customHeight="1" x14ac:dyDescent="0.2">
      <c r="A2015" s="426" t="s">
        <v>2181</v>
      </c>
      <c r="B2015" s="427" t="s">
        <v>2182</v>
      </c>
      <c r="C2015" s="428" t="s">
        <v>2272</v>
      </c>
      <c r="D2015" s="429" t="s">
        <v>2273</v>
      </c>
      <c r="E2015" s="430">
        <v>50113001</v>
      </c>
      <c r="F2015" s="429" t="s">
        <v>403</v>
      </c>
      <c r="G2015" s="428" t="s">
        <v>404</v>
      </c>
      <c r="H2015" s="428">
        <v>216572</v>
      </c>
      <c r="I2015" s="428">
        <v>216572</v>
      </c>
      <c r="J2015" s="428" t="s">
        <v>899</v>
      </c>
      <c r="K2015" s="428" t="s">
        <v>900</v>
      </c>
      <c r="L2015" s="431">
        <v>43.827589473971493</v>
      </c>
      <c r="M2015" s="431">
        <v>326</v>
      </c>
      <c r="N2015" s="432">
        <v>14287.794168514707</v>
      </c>
    </row>
    <row r="2016" spans="1:14" ht="14.45" customHeight="1" x14ac:dyDescent="0.2">
      <c r="A2016" s="426" t="s">
        <v>2181</v>
      </c>
      <c r="B2016" s="427" t="s">
        <v>2182</v>
      </c>
      <c r="C2016" s="428" t="s">
        <v>2272</v>
      </c>
      <c r="D2016" s="429" t="s">
        <v>2273</v>
      </c>
      <c r="E2016" s="430">
        <v>50113001</v>
      </c>
      <c r="F2016" s="429" t="s">
        <v>403</v>
      </c>
      <c r="G2016" s="428" t="s">
        <v>404</v>
      </c>
      <c r="H2016" s="428">
        <v>223200</v>
      </c>
      <c r="I2016" s="428">
        <v>223200</v>
      </c>
      <c r="J2016" s="428" t="s">
        <v>903</v>
      </c>
      <c r="K2016" s="428" t="s">
        <v>904</v>
      </c>
      <c r="L2016" s="431">
        <v>148.69999999999999</v>
      </c>
      <c r="M2016" s="431">
        <v>2</v>
      </c>
      <c r="N2016" s="432">
        <v>297.39999999999998</v>
      </c>
    </row>
    <row r="2017" spans="1:14" ht="14.45" customHeight="1" x14ac:dyDescent="0.2">
      <c r="A2017" s="426" t="s">
        <v>2181</v>
      </c>
      <c r="B2017" s="427" t="s">
        <v>2182</v>
      </c>
      <c r="C2017" s="428" t="s">
        <v>2272</v>
      </c>
      <c r="D2017" s="429" t="s">
        <v>2273</v>
      </c>
      <c r="E2017" s="430">
        <v>50113001</v>
      </c>
      <c r="F2017" s="429" t="s">
        <v>403</v>
      </c>
      <c r="G2017" s="428" t="s">
        <v>404</v>
      </c>
      <c r="H2017" s="428">
        <v>51367</v>
      </c>
      <c r="I2017" s="428">
        <v>51367</v>
      </c>
      <c r="J2017" s="428" t="s">
        <v>905</v>
      </c>
      <c r="K2017" s="428" t="s">
        <v>907</v>
      </c>
      <c r="L2017" s="431">
        <v>92.950000000000017</v>
      </c>
      <c r="M2017" s="431">
        <v>20</v>
      </c>
      <c r="N2017" s="432">
        <v>1859.0000000000002</v>
      </c>
    </row>
    <row r="2018" spans="1:14" ht="14.45" customHeight="1" x14ac:dyDescent="0.2">
      <c r="A2018" s="426" t="s">
        <v>2181</v>
      </c>
      <c r="B2018" s="427" t="s">
        <v>2182</v>
      </c>
      <c r="C2018" s="428" t="s">
        <v>2272</v>
      </c>
      <c r="D2018" s="429" t="s">
        <v>2273</v>
      </c>
      <c r="E2018" s="430">
        <v>50113001</v>
      </c>
      <c r="F2018" s="429" t="s">
        <v>403</v>
      </c>
      <c r="G2018" s="428" t="s">
        <v>404</v>
      </c>
      <c r="H2018" s="428">
        <v>51366</v>
      </c>
      <c r="I2018" s="428">
        <v>51366</v>
      </c>
      <c r="J2018" s="428" t="s">
        <v>905</v>
      </c>
      <c r="K2018" s="428" t="s">
        <v>906</v>
      </c>
      <c r="L2018" s="431">
        <v>171.60000000000002</v>
      </c>
      <c r="M2018" s="431">
        <v>35</v>
      </c>
      <c r="N2018" s="432">
        <v>6006.0000000000009</v>
      </c>
    </row>
    <row r="2019" spans="1:14" ht="14.45" customHeight="1" x14ac:dyDescent="0.2">
      <c r="A2019" s="426" t="s">
        <v>2181</v>
      </c>
      <c r="B2019" s="427" t="s">
        <v>2182</v>
      </c>
      <c r="C2019" s="428" t="s">
        <v>2272</v>
      </c>
      <c r="D2019" s="429" t="s">
        <v>2273</v>
      </c>
      <c r="E2019" s="430">
        <v>50113001</v>
      </c>
      <c r="F2019" s="429" t="s">
        <v>403</v>
      </c>
      <c r="G2019" s="428" t="s">
        <v>404</v>
      </c>
      <c r="H2019" s="428">
        <v>51383</v>
      </c>
      <c r="I2019" s="428">
        <v>51383</v>
      </c>
      <c r="J2019" s="428" t="s">
        <v>905</v>
      </c>
      <c r="K2019" s="428" t="s">
        <v>909</v>
      </c>
      <c r="L2019" s="431">
        <v>93.5</v>
      </c>
      <c r="M2019" s="431">
        <v>39</v>
      </c>
      <c r="N2019" s="432">
        <v>3646.5</v>
      </c>
    </row>
    <row r="2020" spans="1:14" ht="14.45" customHeight="1" x14ac:dyDescent="0.2">
      <c r="A2020" s="426" t="s">
        <v>2181</v>
      </c>
      <c r="B2020" s="427" t="s">
        <v>2182</v>
      </c>
      <c r="C2020" s="428" t="s">
        <v>2272</v>
      </c>
      <c r="D2020" s="429" t="s">
        <v>2273</v>
      </c>
      <c r="E2020" s="430">
        <v>50113001</v>
      </c>
      <c r="F2020" s="429" t="s">
        <v>403</v>
      </c>
      <c r="G2020" s="428" t="s">
        <v>404</v>
      </c>
      <c r="H2020" s="428">
        <v>254097</v>
      </c>
      <c r="I2020" s="428">
        <v>254097</v>
      </c>
      <c r="J2020" s="428" t="s">
        <v>2213</v>
      </c>
      <c r="K2020" s="428" t="s">
        <v>2214</v>
      </c>
      <c r="L2020" s="431">
        <v>98.2</v>
      </c>
      <c r="M2020" s="431">
        <v>2</v>
      </c>
      <c r="N2020" s="432">
        <v>196.4</v>
      </c>
    </row>
    <row r="2021" spans="1:14" ht="14.45" customHeight="1" x14ac:dyDescent="0.2">
      <c r="A2021" s="426" t="s">
        <v>2181</v>
      </c>
      <c r="B2021" s="427" t="s">
        <v>2182</v>
      </c>
      <c r="C2021" s="428" t="s">
        <v>2272</v>
      </c>
      <c r="D2021" s="429" t="s">
        <v>2273</v>
      </c>
      <c r="E2021" s="430">
        <v>50113001</v>
      </c>
      <c r="F2021" s="429" t="s">
        <v>403</v>
      </c>
      <c r="G2021" s="428" t="s">
        <v>404</v>
      </c>
      <c r="H2021" s="428">
        <v>193724</v>
      </c>
      <c r="I2021" s="428">
        <v>93724</v>
      </c>
      <c r="J2021" s="428" t="s">
        <v>1512</v>
      </c>
      <c r="K2021" s="428" t="s">
        <v>1513</v>
      </c>
      <c r="L2021" s="431">
        <v>68.239999999999981</v>
      </c>
      <c r="M2021" s="431">
        <v>2</v>
      </c>
      <c r="N2021" s="432">
        <v>136.47999999999996</v>
      </c>
    </row>
    <row r="2022" spans="1:14" ht="14.45" customHeight="1" x14ac:dyDescent="0.2">
      <c r="A2022" s="426" t="s">
        <v>2181</v>
      </c>
      <c r="B2022" s="427" t="s">
        <v>2182</v>
      </c>
      <c r="C2022" s="428" t="s">
        <v>2272</v>
      </c>
      <c r="D2022" s="429" t="s">
        <v>2273</v>
      </c>
      <c r="E2022" s="430">
        <v>50113001</v>
      </c>
      <c r="F2022" s="429" t="s">
        <v>403</v>
      </c>
      <c r="G2022" s="428" t="s">
        <v>404</v>
      </c>
      <c r="H2022" s="428">
        <v>218922</v>
      </c>
      <c r="I2022" s="428">
        <v>218922</v>
      </c>
      <c r="J2022" s="428" t="s">
        <v>2215</v>
      </c>
      <c r="K2022" s="428" t="s">
        <v>2217</v>
      </c>
      <c r="L2022" s="431">
        <v>374</v>
      </c>
      <c r="M2022" s="431">
        <v>18</v>
      </c>
      <c r="N2022" s="432">
        <v>6732</v>
      </c>
    </row>
    <row r="2023" spans="1:14" ht="14.45" customHeight="1" x14ac:dyDescent="0.2">
      <c r="A2023" s="426" t="s">
        <v>2181</v>
      </c>
      <c r="B2023" s="427" t="s">
        <v>2182</v>
      </c>
      <c r="C2023" s="428" t="s">
        <v>2272</v>
      </c>
      <c r="D2023" s="429" t="s">
        <v>2273</v>
      </c>
      <c r="E2023" s="430">
        <v>50113001</v>
      </c>
      <c r="F2023" s="429" t="s">
        <v>403</v>
      </c>
      <c r="G2023" s="428" t="s">
        <v>404</v>
      </c>
      <c r="H2023" s="428">
        <v>208466</v>
      </c>
      <c r="I2023" s="428">
        <v>208466</v>
      </c>
      <c r="J2023" s="428" t="s">
        <v>1520</v>
      </c>
      <c r="K2023" s="428" t="s">
        <v>1521</v>
      </c>
      <c r="L2023" s="431">
        <v>792.77</v>
      </c>
      <c r="M2023" s="431">
        <v>1</v>
      </c>
      <c r="N2023" s="432">
        <v>792.77</v>
      </c>
    </row>
    <row r="2024" spans="1:14" ht="14.45" customHeight="1" x14ac:dyDescent="0.2">
      <c r="A2024" s="426" t="s">
        <v>2181</v>
      </c>
      <c r="B2024" s="427" t="s">
        <v>2182</v>
      </c>
      <c r="C2024" s="428" t="s">
        <v>2272</v>
      </c>
      <c r="D2024" s="429" t="s">
        <v>2273</v>
      </c>
      <c r="E2024" s="430">
        <v>50113001</v>
      </c>
      <c r="F2024" s="429" t="s">
        <v>403</v>
      </c>
      <c r="G2024" s="428" t="s">
        <v>404</v>
      </c>
      <c r="H2024" s="428">
        <v>218186</v>
      </c>
      <c r="I2024" s="428">
        <v>218186</v>
      </c>
      <c r="J2024" s="428" t="s">
        <v>940</v>
      </c>
      <c r="K2024" s="428" t="s">
        <v>941</v>
      </c>
      <c r="L2024" s="431">
        <v>172.595</v>
      </c>
      <c r="M2024" s="431">
        <v>6</v>
      </c>
      <c r="N2024" s="432">
        <v>1035.57</v>
      </c>
    </row>
    <row r="2025" spans="1:14" ht="14.45" customHeight="1" x14ac:dyDescent="0.2">
      <c r="A2025" s="426" t="s">
        <v>2181</v>
      </c>
      <c r="B2025" s="427" t="s">
        <v>2182</v>
      </c>
      <c r="C2025" s="428" t="s">
        <v>2272</v>
      </c>
      <c r="D2025" s="429" t="s">
        <v>2273</v>
      </c>
      <c r="E2025" s="430">
        <v>50113001</v>
      </c>
      <c r="F2025" s="429" t="s">
        <v>403</v>
      </c>
      <c r="G2025" s="428" t="s">
        <v>404</v>
      </c>
      <c r="H2025" s="428">
        <v>134824</v>
      </c>
      <c r="I2025" s="428">
        <v>134824</v>
      </c>
      <c r="J2025" s="428" t="s">
        <v>1717</v>
      </c>
      <c r="K2025" s="428" t="s">
        <v>1718</v>
      </c>
      <c r="L2025" s="431">
        <v>326.46988790388002</v>
      </c>
      <c r="M2025" s="431">
        <v>36</v>
      </c>
      <c r="N2025" s="432">
        <v>11752.915964539681</v>
      </c>
    </row>
    <row r="2026" spans="1:14" ht="14.45" customHeight="1" x14ac:dyDescent="0.2">
      <c r="A2026" s="426" t="s">
        <v>2181</v>
      </c>
      <c r="B2026" s="427" t="s">
        <v>2182</v>
      </c>
      <c r="C2026" s="428" t="s">
        <v>2272</v>
      </c>
      <c r="D2026" s="429" t="s">
        <v>2273</v>
      </c>
      <c r="E2026" s="430">
        <v>50113001</v>
      </c>
      <c r="F2026" s="429" t="s">
        <v>403</v>
      </c>
      <c r="G2026" s="428" t="s">
        <v>404</v>
      </c>
      <c r="H2026" s="428">
        <v>848725</v>
      </c>
      <c r="I2026" s="428">
        <v>107677</v>
      </c>
      <c r="J2026" s="428" t="s">
        <v>951</v>
      </c>
      <c r="K2026" s="428" t="s">
        <v>953</v>
      </c>
      <c r="L2026" s="431">
        <v>382.11000000000007</v>
      </c>
      <c r="M2026" s="431">
        <v>3</v>
      </c>
      <c r="N2026" s="432">
        <v>1146.3300000000002</v>
      </c>
    </row>
    <row r="2027" spans="1:14" ht="14.45" customHeight="1" x14ac:dyDescent="0.2">
      <c r="A2027" s="426" t="s">
        <v>2181</v>
      </c>
      <c r="B2027" s="427" t="s">
        <v>2182</v>
      </c>
      <c r="C2027" s="428" t="s">
        <v>2272</v>
      </c>
      <c r="D2027" s="429" t="s">
        <v>2273</v>
      </c>
      <c r="E2027" s="430">
        <v>50113001</v>
      </c>
      <c r="F2027" s="429" t="s">
        <v>403</v>
      </c>
      <c r="G2027" s="428" t="s">
        <v>404</v>
      </c>
      <c r="H2027" s="428">
        <v>100489</v>
      </c>
      <c r="I2027" s="428">
        <v>489</v>
      </c>
      <c r="J2027" s="428" t="s">
        <v>956</v>
      </c>
      <c r="K2027" s="428" t="s">
        <v>1924</v>
      </c>
      <c r="L2027" s="431">
        <v>47.14</v>
      </c>
      <c r="M2027" s="431">
        <v>2</v>
      </c>
      <c r="N2027" s="432">
        <v>94.28</v>
      </c>
    </row>
    <row r="2028" spans="1:14" ht="14.45" customHeight="1" x14ac:dyDescent="0.2">
      <c r="A2028" s="426" t="s">
        <v>2181</v>
      </c>
      <c r="B2028" s="427" t="s">
        <v>2182</v>
      </c>
      <c r="C2028" s="428" t="s">
        <v>2272</v>
      </c>
      <c r="D2028" s="429" t="s">
        <v>2273</v>
      </c>
      <c r="E2028" s="430">
        <v>50113001</v>
      </c>
      <c r="F2028" s="429" t="s">
        <v>403</v>
      </c>
      <c r="G2028" s="428" t="s">
        <v>404</v>
      </c>
      <c r="H2028" s="428">
        <v>900881</v>
      </c>
      <c r="I2028" s="428">
        <v>0</v>
      </c>
      <c r="J2028" s="428" t="s">
        <v>962</v>
      </c>
      <c r="K2028" s="428" t="s">
        <v>235</v>
      </c>
      <c r="L2028" s="431">
        <v>159.66422475014573</v>
      </c>
      <c r="M2028" s="431">
        <v>3</v>
      </c>
      <c r="N2028" s="432">
        <v>478.99267425043718</v>
      </c>
    </row>
    <row r="2029" spans="1:14" ht="14.45" customHeight="1" x14ac:dyDescent="0.2">
      <c r="A2029" s="426" t="s">
        <v>2181</v>
      </c>
      <c r="B2029" s="427" t="s">
        <v>2182</v>
      </c>
      <c r="C2029" s="428" t="s">
        <v>2272</v>
      </c>
      <c r="D2029" s="429" t="s">
        <v>2273</v>
      </c>
      <c r="E2029" s="430">
        <v>50113001</v>
      </c>
      <c r="F2029" s="429" t="s">
        <v>403</v>
      </c>
      <c r="G2029" s="428" t="s">
        <v>404</v>
      </c>
      <c r="H2029" s="428">
        <v>500979</v>
      </c>
      <c r="I2029" s="428">
        <v>0</v>
      </c>
      <c r="J2029" s="428" t="s">
        <v>540</v>
      </c>
      <c r="K2029" s="428" t="s">
        <v>235</v>
      </c>
      <c r="L2029" s="431">
        <v>112.9934798859922</v>
      </c>
      <c r="M2029" s="431">
        <v>2</v>
      </c>
      <c r="N2029" s="432">
        <v>225.9869597719844</v>
      </c>
    </row>
    <row r="2030" spans="1:14" ht="14.45" customHeight="1" x14ac:dyDescent="0.2">
      <c r="A2030" s="426" t="s">
        <v>2181</v>
      </c>
      <c r="B2030" s="427" t="s">
        <v>2182</v>
      </c>
      <c r="C2030" s="428" t="s">
        <v>2272</v>
      </c>
      <c r="D2030" s="429" t="s">
        <v>2273</v>
      </c>
      <c r="E2030" s="430">
        <v>50113001</v>
      </c>
      <c r="F2030" s="429" t="s">
        <v>403</v>
      </c>
      <c r="G2030" s="428" t="s">
        <v>404</v>
      </c>
      <c r="H2030" s="428">
        <v>921048</v>
      </c>
      <c r="I2030" s="428">
        <v>0</v>
      </c>
      <c r="J2030" s="428" t="s">
        <v>1937</v>
      </c>
      <c r="K2030" s="428" t="s">
        <v>235</v>
      </c>
      <c r="L2030" s="431">
        <v>89.377503621757512</v>
      </c>
      <c r="M2030" s="431">
        <v>1</v>
      </c>
      <c r="N2030" s="432">
        <v>89.377503621757512</v>
      </c>
    </row>
    <row r="2031" spans="1:14" ht="14.45" customHeight="1" x14ac:dyDescent="0.2">
      <c r="A2031" s="426" t="s">
        <v>2181</v>
      </c>
      <c r="B2031" s="427" t="s">
        <v>2182</v>
      </c>
      <c r="C2031" s="428" t="s">
        <v>2272</v>
      </c>
      <c r="D2031" s="429" t="s">
        <v>2273</v>
      </c>
      <c r="E2031" s="430">
        <v>50113001</v>
      </c>
      <c r="F2031" s="429" t="s">
        <v>403</v>
      </c>
      <c r="G2031" s="428" t="s">
        <v>404</v>
      </c>
      <c r="H2031" s="428">
        <v>920365</v>
      </c>
      <c r="I2031" s="428">
        <v>0</v>
      </c>
      <c r="J2031" s="428" t="s">
        <v>2225</v>
      </c>
      <c r="K2031" s="428" t="s">
        <v>235</v>
      </c>
      <c r="L2031" s="431">
        <v>201.62477575397639</v>
      </c>
      <c r="M2031" s="431">
        <v>2</v>
      </c>
      <c r="N2031" s="432">
        <v>403.24955150795279</v>
      </c>
    </row>
    <row r="2032" spans="1:14" ht="14.45" customHeight="1" x14ac:dyDescent="0.2">
      <c r="A2032" s="426" t="s">
        <v>2181</v>
      </c>
      <c r="B2032" s="427" t="s">
        <v>2182</v>
      </c>
      <c r="C2032" s="428" t="s">
        <v>2272</v>
      </c>
      <c r="D2032" s="429" t="s">
        <v>2273</v>
      </c>
      <c r="E2032" s="430">
        <v>50113001</v>
      </c>
      <c r="F2032" s="429" t="s">
        <v>403</v>
      </c>
      <c r="G2032" s="428" t="s">
        <v>404</v>
      </c>
      <c r="H2032" s="428">
        <v>501840</v>
      </c>
      <c r="I2032" s="428">
        <v>0</v>
      </c>
      <c r="J2032" s="428" t="s">
        <v>2226</v>
      </c>
      <c r="K2032" s="428" t="s">
        <v>235</v>
      </c>
      <c r="L2032" s="431">
        <v>384.05434305662601</v>
      </c>
      <c r="M2032" s="431">
        <v>1</v>
      </c>
      <c r="N2032" s="432">
        <v>384.05434305662601</v>
      </c>
    </row>
    <row r="2033" spans="1:14" ht="14.45" customHeight="1" x14ac:dyDescent="0.2">
      <c r="A2033" s="426" t="s">
        <v>2181</v>
      </c>
      <c r="B2033" s="427" t="s">
        <v>2182</v>
      </c>
      <c r="C2033" s="428" t="s">
        <v>2272</v>
      </c>
      <c r="D2033" s="429" t="s">
        <v>2273</v>
      </c>
      <c r="E2033" s="430">
        <v>50113001</v>
      </c>
      <c r="F2033" s="429" t="s">
        <v>403</v>
      </c>
      <c r="G2033" s="428" t="s">
        <v>404</v>
      </c>
      <c r="H2033" s="428">
        <v>921403</v>
      </c>
      <c r="I2033" s="428">
        <v>0</v>
      </c>
      <c r="J2033" s="428" t="s">
        <v>2228</v>
      </c>
      <c r="K2033" s="428" t="s">
        <v>235</v>
      </c>
      <c r="L2033" s="431">
        <v>58.585098636002407</v>
      </c>
      <c r="M2033" s="431">
        <v>3</v>
      </c>
      <c r="N2033" s="432">
        <v>175.75529590800721</v>
      </c>
    </row>
    <row r="2034" spans="1:14" ht="14.45" customHeight="1" x14ac:dyDescent="0.2">
      <c r="A2034" s="426" t="s">
        <v>2181</v>
      </c>
      <c r="B2034" s="427" t="s">
        <v>2182</v>
      </c>
      <c r="C2034" s="428" t="s">
        <v>2272</v>
      </c>
      <c r="D2034" s="429" t="s">
        <v>2273</v>
      </c>
      <c r="E2034" s="430">
        <v>50113001</v>
      </c>
      <c r="F2034" s="429" t="s">
        <v>403</v>
      </c>
      <c r="G2034" s="428" t="s">
        <v>404</v>
      </c>
      <c r="H2034" s="428">
        <v>235801</v>
      </c>
      <c r="I2034" s="428">
        <v>235801</v>
      </c>
      <c r="J2034" s="428" t="s">
        <v>2231</v>
      </c>
      <c r="K2034" s="428" t="s">
        <v>2232</v>
      </c>
      <c r="L2034" s="431">
        <v>104.52</v>
      </c>
      <c r="M2034" s="431">
        <v>3</v>
      </c>
      <c r="N2034" s="432">
        <v>313.56</v>
      </c>
    </row>
    <row r="2035" spans="1:14" ht="14.45" customHeight="1" x14ac:dyDescent="0.2">
      <c r="A2035" s="426" t="s">
        <v>2181</v>
      </c>
      <c r="B2035" s="427" t="s">
        <v>2182</v>
      </c>
      <c r="C2035" s="428" t="s">
        <v>2272</v>
      </c>
      <c r="D2035" s="429" t="s">
        <v>2273</v>
      </c>
      <c r="E2035" s="430">
        <v>50113001</v>
      </c>
      <c r="F2035" s="429" t="s">
        <v>403</v>
      </c>
      <c r="G2035" s="428" t="s">
        <v>404</v>
      </c>
      <c r="H2035" s="428">
        <v>990927</v>
      </c>
      <c r="I2035" s="428">
        <v>0</v>
      </c>
      <c r="J2035" s="428" t="s">
        <v>1539</v>
      </c>
      <c r="K2035" s="428" t="s">
        <v>235</v>
      </c>
      <c r="L2035" s="431">
        <v>140.07</v>
      </c>
      <c r="M2035" s="431">
        <v>4</v>
      </c>
      <c r="N2035" s="432">
        <v>560.28</v>
      </c>
    </row>
    <row r="2036" spans="1:14" ht="14.45" customHeight="1" x14ac:dyDescent="0.2">
      <c r="A2036" s="426" t="s">
        <v>2181</v>
      </c>
      <c r="B2036" s="427" t="s">
        <v>2182</v>
      </c>
      <c r="C2036" s="428" t="s">
        <v>2272</v>
      </c>
      <c r="D2036" s="429" t="s">
        <v>2273</v>
      </c>
      <c r="E2036" s="430">
        <v>50113001</v>
      </c>
      <c r="F2036" s="429" t="s">
        <v>403</v>
      </c>
      <c r="G2036" s="428" t="s">
        <v>404</v>
      </c>
      <c r="H2036" s="428">
        <v>502442</v>
      </c>
      <c r="I2036" s="428">
        <v>0</v>
      </c>
      <c r="J2036" s="428" t="s">
        <v>2276</v>
      </c>
      <c r="K2036" s="428" t="s">
        <v>235</v>
      </c>
      <c r="L2036" s="431">
        <v>49</v>
      </c>
      <c r="M2036" s="431">
        <v>100</v>
      </c>
      <c r="N2036" s="432">
        <v>4900</v>
      </c>
    </row>
    <row r="2037" spans="1:14" ht="14.45" customHeight="1" x14ac:dyDescent="0.2">
      <c r="A2037" s="426" t="s">
        <v>2181</v>
      </c>
      <c r="B2037" s="427" t="s">
        <v>2182</v>
      </c>
      <c r="C2037" s="428" t="s">
        <v>2272</v>
      </c>
      <c r="D2037" s="429" t="s">
        <v>2273</v>
      </c>
      <c r="E2037" s="430">
        <v>50113001</v>
      </c>
      <c r="F2037" s="429" t="s">
        <v>403</v>
      </c>
      <c r="G2037" s="428" t="s">
        <v>404</v>
      </c>
      <c r="H2037" s="428">
        <v>188217</v>
      </c>
      <c r="I2037" s="428">
        <v>88217</v>
      </c>
      <c r="J2037" s="428" t="s">
        <v>1952</v>
      </c>
      <c r="K2037" s="428" t="s">
        <v>1953</v>
      </c>
      <c r="L2037" s="431">
        <v>127.79500000000002</v>
      </c>
      <c r="M2037" s="431">
        <v>4</v>
      </c>
      <c r="N2037" s="432">
        <v>511.18000000000006</v>
      </c>
    </row>
    <row r="2038" spans="1:14" ht="14.45" customHeight="1" x14ac:dyDescent="0.2">
      <c r="A2038" s="426" t="s">
        <v>2181</v>
      </c>
      <c r="B2038" s="427" t="s">
        <v>2182</v>
      </c>
      <c r="C2038" s="428" t="s">
        <v>2272</v>
      </c>
      <c r="D2038" s="429" t="s">
        <v>2273</v>
      </c>
      <c r="E2038" s="430">
        <v>50113001</v>
      </c>
      <c r="F2038" s="429" t="s">
        <v>403</v>
      </c>
      <c r="G2038" s="428" t="s">
        <v>404</v>
      </c>
      <c r="H2038" s="428">
        <v>188219</v>
      </c>
      <c r="I2038" s="428">
        <v>88219</v>
      </c>
      <c r="J2038" s="428" t="s">
        <v>986</v>
      </c>
      <c r="K2038" s="428" t="s">
        <v>987</v>
      </c>
      <c r="L2038" s="431">
        <v>142.82999999999998</v>
      </c>
      <c r="M2038" s="431">
        <v>4</v>
      </c>
      <c r="N2038" s="432">
        <v>571.31999999999994</v>
      </c>
    </row>
    <row r="2039" spans="1:14" ht="14.45" customHeight="1" x14ac:dyDescent="0.2">
      <c r="A2039" s="426" t="s">
        <v>2181</v>
      </c>
      <c r="B2039" s="427" t="s">
        <v>2182</v>
      </c>
      <c r="C2039" s="428" t="s">
        <v>2272</v>
      </c>
      <c r="D2039" s="429" t="s">
        <v>2273</v>
      </c>
      <c r="E2039" s="430">
        <v>50113001</v>
      </c>
      <c r="F2039" s="429" t="s">
        <v>403</v>
      </c>
      <c r="G2039" s="428" t="s">
        <v>404</v>
      </c>
      <c r="H2039" s="428">
        <v>203092</v>
      </c>
      <c r="I2039" s="428">
        <v>203092</v>
      </c>
      <c r="J2039" s="428" t="s">
        <v>988</v>
      </c>
      <c r="K2039" s="428" t="s">
        <v>989</v>
      </c>
      <c r="L2039" s="431">
        <v>150.34000452355423</v>
      </c>
      <c r="M2039" s="431">
        <v>5</v>
      </c>
      <c r="N2039" s="432">
        <v>751.7000226177712</v>
      </c>
    </row>
    <row r="2040" spans="1:14" ht="14.45" customHeight="1" x14ac:dyDescent="0.2">
      <c r="A2040" s="426" t="s">
        <v>2181</v>
      </c>
      <c r="B2040" s="427" t="s">
        <v>2182</v>
      </c>
      <c r="C2040" s="428" t="s">
        <v>2272</v>
      </c>
      <c r="D2040" s="429" t="s">
        <v>2273</v>
      </c>
      <c r="E2040" s="430">
        <v>50113001</v>
      </c>
      <c r="F2040" s="429" t="s">
        <v>403</v>
      </c>
      <c r="G2040" s="428" t="s">
        <v>404</v>
      </c>
      <c r="H2040" s="428">
        <v>231541</v>
      </c>
      <c r="I2040" s="428">
        <v>231541</v>
      </c>
      <c r="J2040" s="428" t="s">
        <v>1003</v>
      </c>
      <c r="K2040" s="428" t="s">
        <v>1004</v>
      </c>
      <c r="L2040" s="431">
        <v>80.695161290322588</v>
      </c>
      <c r="M2040" s="431">
        <v>31</v>
      </c>
      <c r="N2040" s="432">
        <v>2501.5500000000002</v>
      </c>
    </row>
    <row r="2041" spans="1:14" ht="14.45" customHeight="1" x14ac:dyDescent="0.2">
      <c r="A2041" s="426" t="s">
        <v>2181</v>
      </c>
      <c r="B2041" s="427" t="s">
        <v>2182</v>
      </c>
      <c r="C2041" s="428" t="s">
        <v>2272</v>
      </c>
      <c r="D2041" s="429" t="s">
        <v>2273</v>
      </c>
      <c r="E2041" s="430">
        <v>50113001</v>
      </c>
      <c r="F2041" s="429" t="s">
        <v>403</v>
      </c>
      <c r="G2041" s="428" t="s">
        <v>404</v>
      </c>
      <c r="H2041" s="428">
        <v>231544</v>
      </c>
      <c r="I2041" s="428">
        <v>231544</v>
      </c>
      <c r="J2041" s="428" t="s">
        <v>1003</v>
      </c>
      <c r="K2041" s="428" t="s">
        <v>1005</v>
      </c>
      <c r="L2041" s="431">
        <v>80.693999999999988</v>
      </c>
      <c r="M2041" s="431">
        <v>45</v>
      </c>
      <c r="N2041" s="432">
        <v>3631.2299999999996</v>
      </c>
    </row>
    <row r="2042" spans="1:14" ht="14.45" customHeight="1" x14ac:dyDescent="0.2">
      <c r="A2042" s="426" t="s">
        <v>2181</v>
      </c>
      <c r="B2042" s="427" t="s">
        <v>2182</v>
      </c>
      <c r="C2042" s="428" t="s">
        <v>2272</v>
      </c>
      <c r="D2042" s="429" t="s">
        <v>2273</v>
      </c>
      <c r="E2042" s="430">
        <v>50113001</v>
      </c>
      <c r="F2042" s="429" t="s">
        <v>403</v>
      </c>
      <c r="G2042" s="428" t="s">
        <v>404</v>
      </c>
      <c r="H2042" s="428">
        <v>102684</v>
      </c>
      <c r="I2042" s="428">
        <v>2684</v>
      </c>
      <c r="J2042" s="428" t="s">
        <v>545</v>
      </c>
      <c r="K2042" s="428" t="s">
        <v>1011</v>
      </c>
      <c r="L2042" s="431">
        <v>135.63153846153847</v>
      </c>
      <c r="M2042" s="431">
        <v>13</v>
      </c>
      <c r="N2042" s="432">
        <v>1763.21</v>
      </c>
    </row>
    <row r="2043" spans="1:14" ht="14.45" customHeight="1" x14ac:dyDescent="0.2">
      <c r="A2043" s="426" t="s">
        <v>2181</v>
      </c>
      <c r="B2043" s="427" t="s">
        <v>2182</v>
      </c>
      <c r="C2043" s="428" t="s">
        <v>2272</v>
      </c>
      <c r="D2043" s="429" t="s">
        <v>2273</v>
      </c>
      <c r="E2043" s="430">
        <v>50113001</v>
      </c>
      <c r="F2043" s="429" t="s">
        <v>403</v>
      </c>
      <c r="G2043" s="428" t="s">
        <v>404</v>
      </c>
      <c r="H2043" s="428">
        <v>100502</v>
      </c>
      <c r="I2043" s="428">
        <v>502</v>
      </c>
      <c r="J2043" s="428" t="s">
        <v>545</v>
      </c>
      <c r="K2043" s="428" t="s">
        <v>546</v>
      </c>
      <c r="L2043" s="431">
        <v>268.98444444444442</v>
      </c>
      <c r="M2043" s="431">
        <v>9</v>
      </c>
      <c r="N2043" s="432">
        <v>2420.8599999999997</v>
      </c>
    </row>
    <row r="2044" spans="1:14" ht="14.45" customHeight="1" x14ac:dyDescent="0.2">
      <c r="A2044" s="426" t="s">
        <v>2181</v>
      </c>
      <c r="B2044" s="427" t="s">
        <v>2182</v>
      </c>
      <c r="C2044" s="428" t="s">
        <v>2272</v>
      </c>
      <c r="D2044" s="429" t="s">
        <v>2273</v>
      </c>
      <c r="E2044" s="430">
        <v>50113001</v>
      </c>
      <c r="F2044" s="429" t="s">
        <v>403</v>
      </c>
      <c r="G2044" s="428" t="s">
        <v>404</v>
      </c>
      <c r="H2044" s="428">
        <v>136712</v>
      </c>
      <c r="I2044" s="428">
        <v>136712</v>
      </c>
      <c r="J2044" s="428" t="s">
        <v>1012</v>
      </c>
      <c r="K2044" s="428" t="s">
        <v>1013</v>
      </c>
      <c r="L2044" s="431">
        <v>42.829999999999991</v>
      </c>
      <c r="M2044" s="431">
        <v>7</v>
      </c>
      <c r="N2044" s="432">
        <v>299.80999999999995</v>
      </c>
    </row>
    <row r="2045" spans="1:14" ht="14.45" customHeight="1" x14ac:dyDescent="0.2">
      <c r="A2045" s="426" t="s">
        <v>2181</v>
      </c>
      <c r="B2045" s="427" t="s">
        <v>2182</v>
      </c>
      <c r="C2045" s="428" t="s">
        <v>2272</v>
      </c>
      <c r="D2045" s="429" t="s">
        <v>2273</v>
      </c>
      <c r="E2045" s="430">
        <v>50113001</v>
      </c>
      <c r="F2045" s="429" t="s">
        <v>403</v>
      </c>
      <c r="G2045" s="428" t="s">
        <v>404</v>
      </c>
      <c r="H2045" s="428">
        <v>136715</v>
      </c>
      <c r="I2045" s="428">
        <v>136715</v>
      </c>
      <c r="J2045" s="428" t="s">
        <v>1012</v>
      </c>
      <c r="K2045" s="428" t="s">
        <v>2236</v>
      </c>
      <c r="L2045" s="431">
        <v>78.536999999999964</v>
      </c>
      <c r="M2045" s="431">
        <v>10</v>
      </c>
      <c r="N2045" s="432">
        <v>785.36999999999966</v>
      </c>
    </row>
    <row r="2046" spans="1:14" ht="14.45" customHeight="1" x14ac:dyDescent="0.2">
      <c r="A2046" s="426" t="s">
        <v>2181</v>
      </c>
      <c r="B2046" s="427" t="s">
        <v>2182</v>
      </c>
      <c r="C2046" s="428" t="s">
        <v>2272</v>
      </c>
      <c r="D2046" s="429" t="s">
        <v>2273</v>
      </c>
      <c r="E2046" s="430">
        <v>50113001</v>
      </c>
      <c r="F2046" s="429" t="s">
        <v>403</v>
      </c>
      <c r="G2046" s="428" t="s">
        <v>404</v>
      </c>
      <c r="H2046" s="428">
        <v>848626</v>
      </c>
      <c r="I2046" s="428">
        <v>107944</v>
      </c>
      <c r="J2046" s="428" t="s">
        <v>2239</v>
      </c>
      <c r="K2046" s="428" t="s">
        <v>2240</v>
      </c>
      <c r="L2046" s="431">
        <v>126.01842105263158</v>
      </c>
      <c r="M2046" s="431">
        <v>19</v>
      </c>
      <c r="N2046" s="432">
        <v>2394.35</v>
      </c>
    </row>
    <row r="2047" spans="1:14" ht="14.45" customHeight="1" x14ac:dyDescent="0.2">
      <c r="A2047" s="426" t="s">
        <v>2181</v>
      </c>
      <c r="B2047" s="427" t="s">
        <v>2182</v>
      </c>
      <c r="C2047" s="428" t="s">
        <v>2272</v>
      </c>
      <c r="D2047" s="429" t="s">
        <v>2273</v>
      </c>
      <c r="E2047" s="430">
        <v>50113001</v>
      </c>
      <c r="F2047" s="429" t="s">
        <v>403</v>
      </c>
      <c r="G2047" s="428" t="s">
        <v>404</v>
      </c>
      <c r="H2047" s="428">
        <v>239549</v>
      </c>
      <c r="I2047" s="428">
        <v>239549</v>
      </c>
      <c r="J2047" s="428" t="s">
        <v>1049</v>
      </c>
      <c r="K2047" s="428" t="s">
        <v>1050</v>
      </c>
      <c r="L2047" s="431">
        <v>56.730000000000011</v>
      </c>
      <c r="M2047" s="431">
        <v>1</v>
      </c>
      <c r="N2047" s="432">
        <v>56.730000000000011</v>
      </c>
    </row>
    <row r="2048" spans="1:14" ht="14.45" customHeight="1" x14ac:dyDescent="0.2">
      <c r="A2048" s="426" t="s">
        <v>2181</v>
      </c>
      <c r="B2048" s="427" t="s">
        <v>2182</v>
      </c>
      <c r="C2048" s="428" t="s">
        <v>2272</v>
      </c>
      <c r="D2048" s="429" t="s">
        <v>2273</v>
      </c>
      <c r="E2048" s="430">
        <v>50113001</v>
      </c>
      <c r="F2048" s="429" t="s">
        <v>403</v>
      </c>
      <c r="G2048" s="428" t="s">
        <v>404</v>
      </c>
      <c r="H2048" s="428">
        <v>230353</v>
      </c>
      <c r="I2048" s="428">
        <v>230353</v>
      </c>
      <c r="J2048" s="428" t="s">
        <v>1053</v>
      </c>
      <c r="K2048" s="428" t="s">
        <v>1054</v>
      </c>
      <c r="L2048" s="431">
        <v>1758.33</v>
      </c>
      <c r="M2048" s="431">
        <v>1</v>
      </c>
      <c r="N2048" s="432">
        <v>1758.33</v>
      </c>
    </row>
    <row r="2049" spans="1:14" ht="14.45" customHeight="1" x14ac:dyDescent="0.2">
      <c r="A2049" s="426" t="s">
        <v>2181</v>
      </c>
      <c r="B2049" s="427" t="s">
        <v>2182</v>
      </c>
      <c r="C2049" s="428" t="s">
        <v>2272</v>
      </c>
      <c r="D2049" s="429" t="s">
        <v>2273</v>
      </c>
      <c r="E2049" s="430">
        <v>50113001</v>
      </c>
      <c r="F2049" s="429" t="s">
        <v>403</v>
      </c>
      <c r="G2049" s="428" t="s">
        <v>450</v>
      </c>
      <c r="H2049" s="428">
        <v>106618</v>
      </c>
      <c r="I2049" s="428">
        <v>6618</v>
      </c>
      <c r="J2049" s="428" t="s">
        <v>491</v>
      </c>
      <c r="K2049" s="428" t="s">
        <v>492</v>
      </c>
      <c r="L2049" s="431">
        <v>19.670000000000002</v>
      </c>
      <c r="M2049" s="431">
        <v>4</v>
      </c>
      <c r="N2049" s="432">
        <v>78.680000000000007</v>
      </c>
    </row>
    <row r="2050" spans="1:14" ht="14.45" customHeight="1" x14ac:dyDescent="0.2">
      <c r="A2050" s="426" t="s">
        <v>2181</v>
      </c>
      <c r="B2050" s="427" t="s">
        <v>2182</v>
      </c>
      <c r="C2050" s="428" t="s">
        <v>2272</v>
      </c>
      <c r="D2050" s="429" t="s">
        <v>2273</v>
      </c>
      <c r="E2050" s="430">
        <v>50113001</v>
      </c>
      <c r="F2050" s="429" t="s">
        <v>403</v>
      </c>
      <c r="G2050" s="428" t="s">
        <v>450</v>
      </c>
      <c r="H2050" s="428">
        <v>100536</v>
      </c>
      <c r="I2050" s="428">
        <v>536</v>
      </c>
      <c r="J2050" s="428" t="s">
        <v>1064</v>
      </c>
      <c r="K2050" s="428" t="s">
        <v>516</v>
      </c>
      <c r="L2050" s="431">
        <v>140.12</v>
      </c>
      <c r="M2050" s="431">
        <v>2</v>
      </c>
      <c r="N2050" s="432">
        <v>280.24</v>
      </c>
    </row>
    <row r="2051" spans="1:14" ht="14.45" customHeight="1" x14ac:dyDescent="0.2">
      <c r="A2051" s="426" t="s">
        <v>2181</v>
      </c>
      <c r="B2051" s="427" t="s">
        <v>2182</v>
      </c>
      <c r="C2051" s="428" t="s">
        <v>2272</v>
      </c>
      <c r="D2051" s="429" t="s">
        <v>2273</v>
      </c>
      <c r="E2051" s="430">
        <v>50113001</v>
      </c>
      <c r="F2051" s="429" t="s">
        <v>403</v>
      </c>
      <c r="G2051" s="428" t="s">
        <v>450</v>
      </c>
      <c r="H2051" s="428">
        <v>107981</v>
      </c>
      <c r="I2051" s="428">
        <v>7981</v>
      </c>
      <c r="J2051" s="428" t="s">
        <v>1067</v>
      </c>
      <c r="K2051" s="428" t="s">
        <v>1071</v>
      </c>
      <c r="L2051" s="431">
        <v>41.306086956521739</v>
      </c>
      <c r="M2051" s="431">
        <v>23</v>
      </c>
      <c r="N2051" s="432">
        <v>950.04</v>
      </c>
    </row>
    <row r="2052" spans="1:14" ht="14.45" customHeight="1" x14ac:dyDescent="0.2">
      <c r="A2052" s="426" t="s">
        <v>2181</v>
      </c>
      <c r="B2052" s="427" t="s">
        <v>2182</v>
      </c>
      <c r="C2052" s="428" t="s">
        <v>2272</v>
      </c>
      <c r="D2052" s="429" t="s">
        <v>2273</v>
      </c>
      <c r="E2052" s="430">
        <v>50113001</v>
      </c>
      <c r="F2052" s="429" t="s">
        <v>403</v>
      </c>
      <c r="G2052" s="428" t="s">
        <v>450</v>
      </c>
      <c r="H2052" s="428">
        <v>155823</v>
      </c>
      <c r="I2052" s="428">
        <v>55823</v>
      </c>
      <c r="J2052" s="428" t="s">
        <v>1067</v>
      </c>
      <c r="K2052" s="428" t="s">
        <v>1068</v>
      </c>
      <c r="L2052" s="431">
        <v>33.320444444444448</v>
      </c>
      <c r="M2052" s="431">
        <v>9</v>
      </c>
      <c r="N2052" s="432">
        <v>299.88400000000001</v>
      </c>
    </row>
    <row r="2053" spans="1:14" ht="14.45" customHeight="1" x14ac:dyDescent="0.2">
      <c r="A2053" s="426" t="s">
        <v>2181</v>
      </c>
      <c r="B2053" s="427" t="s">
        <v>2182</v>
      </c>
      <c r="C2053" s="428" t="s">
        <v>2272</v>
      </c>
      <c r="D2053" s="429" t="s">
        <v>2273</v>
      </c>
      <c r="E2053" s="430">
        <v>50113001</v>
      </c>
      <c r="F2053" s="429" t="s">
        <v>403</v>
      </c>
      <c r="G2053" s="428" t="s">
        <v>450</v>
      </c>
      <c r="H2053" s="428">
        <v>155824</v>
      </c>
      <c r="I2053" s="428">
        <v>55824</v>
      </c>
      <c r="J2053" s="428" t="s">
        <v>1067</v>
      </c>
      <c r="K2053" s="428" t="s">
        <v>1069</v>
      </c>
      <c r="L2053" s="431">
        <v>41.145000000000003</v>
      </c>
      <c r="M2053" s="431">
        <v>28</v>
      </c>
      <c r="N2053" s="432">
        <v>1152.0600000000002</v>
      </c>
    </row>
    <row r="2054" spans="1:14" ht="14.45" customHeight="1" x14ac:dyDescent="0.2">
      <c r="A2054" s="426" t="s">
        <v>2181</v>
      </c>
      <c r="B2054" s="427" t="s">
        <v>2182</v>
      </c>
      <c r="C2054" s="428" t="s">
        <v>2272</v>
      </c>
      <c r="D2054" s="429" t="s">
        <v>2273</v>
      </c>
      <c r="E2054" s="430">
        <v>50113001</v>
      </c>
      <c r="F2054" s="429" t="s">
        <v>403</v>
      </c>
      <c r="G2054" s="428" t="s">
        <v>450</v>
      </c>
      <c r="H2054" s="428">
        <v>126786</v>
      </c>
      <c r="I2054" s="428">
        <v>26786</v>
      </c>
      <c r="J2054" s="428" t="s">
        <v>1072</v>
      </c>
      <c r="K2054" s="428" t="s">
        <v>1073</v>
      </c>
      <c r="L2054" s="431">
        <v>405.55000000000007</v>
      </c>
      <c r="M2054" s="431">
        <v>4</v>
      </c>
      <c r="N2054" s="432">
        <v>1622.2000000000003</v>
      </c>
    </row>
    <row r="2055" spans="1:14" ht="14.45" customHeight="1" x14ac:dyDescent="0.2">
      <c r="A2055" s="426" t="s">
        <v>2181</v>
      </c>
      <c r="B2055" s="427" t="s">
        <v>2182</v>
      </c>
      <c r="C2055" s="428" t="s">
        <v>2272</v>
      </c>
      <c r="D2055" s="429" t="s">
        <v>2273</v>
      </c>
      <c r="E2055" s="430">
        <v>50113001</v>
      </c>
      <c r="F2055" s="429" t="s">
        <v>403</v>
      </c>
      <c r="G2055" s="428" t="s">
        <v>450</v>
      </c>
      <c r="H2055" s="428">
        <v>187607</v>
      </c>
      <c r="I2055" s="428">
        <v>187607</v>
      </c>
      <c r="J2055" s="428" t="s">
        <v>1076</v>
      </c>
      <c r="K2055" s="428" t="s">
        <v>1077</v>
      </c>
      <c r="L2055" s="431">
        <v>273.90000000000003</v>
      </c>
      <c r="M2055" s="431">
        <v>6</v>
      </c>
      <c r="N2055" s="432">
        <v>1643.4</v>
      </c>
    </row>
    <row r="2056" spans="1:14" ht="14.45" customHeight="1" x14ac:dyDescent="0.2">
      <c r="A2056" s="426" t="s">
        <v>2181</v>
      </c>
      <c r="B2056" s="427" t="s">
        <v>2182</v>
      </c>
      <c r="C2056" s="428" t="s">
        <v>2272</v>
      </c>
      <c r="D2056" s="429" t="s">
        <v>2273</v>
      </c>
      <c r="E2056" s="430">
        <v>50113001</v>
      </c>
      <c r="F2056" s="429" t="s">
        <v>403</v>
      </c>
      <c r="G2056" s="428" t="s">
        <v>404</v>
      </c>
      <c r="H2056" s="428">
        <v>157351</v>
      </c>
      <c r="I2056" s="428">
        <v>57351</v>
      </c>
      <c r="J2056" s="428" t="s">
        <v>2000</v>
      </c>
      <c r="K2056" s="428" t="s">
        <v>490</v>
      </c>
      <c r="L2056" s="431">
        <v>44.72</v>
      </c>
      <c r="M2056" s="431">
        <v>2</v>
      </c>
      <c r="N2056" s="432">
        <v>89.44</v>
      </c>
    </row>
    <row r="2057" spans="1:14" ht="14.45" customHeight="1" x14ac:dyDescent="0.2">
      <c r="A2057" s="426" t="s">
        <v>2181</v>
      </c>
      <c r="B2057" s="427" t="s">
        <v>2182</v>
      </c>
      <c r="C2057" s="428" t="s">
        <v>2272</v>
      </c>
      <c r="D2057" s="429" t="s">
        <v>2273</v>
      </c>
      <c r="E2057" s="430">
        <v>50113001</v>
      </c>
      <c r="F2057" s="429" t="s">
        <v>403</v>
      </c>
      <c r="G2057" s="428" t="s">
        <v>404</v>
      </c>
      <c r="H2057" s="428">
        <v>224053</v>
      </c>
      <c r="I2057" s="428">
        <v>224053</v>
      </c>
      <c r="J2057" s="428" t="s">
        <v>1083</v>
      </c>
      <c r="K2057" s="428" t="s">
        <v>1084</v>
      </c>
      <c r="L2057" s="431">
        <v>218.04999999999998</v>
      </c>
      <c r="M2057" s="431">
        <v>11</v>
      </c>
      <c r="N2057" s="432">
        <v>2398.5499999999997</v>
      </c>
    </row>
    <row r="2058" spans="1:14" ht="14.45" customHeight="1" x14ac:dyDescent="0.2">
      <c r="A2058" s="426" t="s">
        <v>2181</v>
      </c>
      <c r="B2058" s="427" t="s">
        <v>2182</v>
      </c>
      <c r="C2058" s="428" t="s">
        <v>2272</v>
      </c>
      <c r="D2058" s="429" t="s">
        <v>2273</v>
      </c>
      <c r="E2058" s="430">
        <v>50113001</v>
      </c>
      <c r="F2058" s="429" t="s">
        <v>403</v>
      </c>
      <c r="G2058" s="428" t="s">
        <v>404</v>
      </c>
      <c r="H2058" s="428">
        <v>499406</v>
      </c>
      <c r="I2058" s="428">
        <v>9999999</v>
      </c>
      <c r="J2058" s="428" t="s">
        <v>2277</v>
      </c>
      <c r="K2058" s="428" t="s">
        <v>2278</v>
      </c>
      <c r="L2058" s="431">
        <v>15061.276975000004</v>
      </c>
      <c r="M2058" s="431">
        <v>16</v>
      </c>
      <c r="N2058" s="432">
        <v>240980.43160000007</v>
      </c>
    </row>
    <row r="2059" spans="1:14" ht="14.45" customHeight="1" x14ac:dyDescent="0.2">
      <c r="A2059" s="426" t="s">
        <v>2181</v>
      </c>
      <c r="B2059" s="427" t="s">
        <v>2182</v>
      </c>
      <c r="C2059" s="428" t="s">
        <v>2272</v>
      </c>
      <c r="D2059" s="429" t="s">
        <v>2273</v>
      </c>
      <c r="E2059" s="430">
        <v>50113001</v>
      </c>
      <c r="F2059" s="429" t="s">
        <v>403</v>
      </c>
      <c r="G2059" s="428" t="s">
        <v>404</v>
      </c>
      <c r="H2059" s="428">
        <v>144357</v>
      </c>
      <c r="I2059" s="428">
        <v>44357</v>
      </c>
      <c r="J2059" s="428" t="s">
        <v>1589</v>
      </c>
      <c r="K2059" s="428" t="s">
        <v>1590</v>
      </c>
      <c r="L2059" s="431">
        <v>3228.1899999999996</v>
      </c>
      <c r="M2059" s="431">
        <v>1</v>
      </c>
      <c r="N2059" s="432">
        <v>3228.1899999999996</v>
      </c>
    </row>
    <row r="2060" spans="1:14" ht="14.45" customHeight="1" x14ac:dyDescent="0.2">
      <c r="A2060" s="426" t="s">
        <v>2181</v>
      </c>
      <c r="B2060" s="427" t="s">
        <v>2182</v>
      </c>
      <c r="C2060" s="428" t="s">
        <v>2272</v>
      </c>
      <c r="D2060" s="429" t="s">
        <v>2273</v>
      </c>
      <c r="E2060" s="430">
        <v>50113001</v>
      </c>
      <c r="F2060" s="429" t="s">
        <v>403</v>
      </c>
      <c r="G2060" s="428" t="s">
        <v>404</v>
      </c>
      <c r="H2060" s="428">
        <v>118304</v>
      </c>
      <c r="I2060" s="428">
        <v>18304</v>
      </c>
      <c r="J2060" s="428" t="s">
        <v>1126</v>
      </c>
      <c r="K2060" s="428" t="s">
        <v>1767</v>
      </c>
      <c r="L2060" s="431">
        <v>185.61</v>
      </c>
      <c r="M2060" s="431">
        <v>24</v>
      </c>
      <c r="N2060" s="432">
        <v>4454.6400000000003</v>
      </c>
    </row>
    <row r="2061" spans="1:14" ht="14.45" customHeight="1" x14ac:dyDescent="0.2">
      <c r="A2061" s="426" t="s">
        <v>2181</v>
      </c>
      <c r="B2061" s="427" t="s">
        <v>2182</v>
      </c>
      <c r="C2061" s="428" t="s">
        <v>2272</v>
      </c>
      <c r="D2061" s="429" t="s">
        <v>2273</v>
      </c>
      <c r="E2061" s="430">
        <v>50113001</v>
      </c>
      <c r="F2061" s="429" t="s">
        <v>403</v>
      </c>
      <c r="G2061" s="428" t="s">
        <v>404</v>
      </c>
      <c r="H2061" s="428">
        <v>114989</v>
      </c>
      <c r="I2061" s="428">
        <v>14989</v>
      </c>
      <c r="J2061" s="428" t="s">
        <v>1591</v>
      </c>
      <c r="K2061" s="428" t="s">
        <v>1592</v>
      </c>
      <c r="L2061" s="431">
        <v>87.179999999999993</v>
      </c>
      <c r="M2061" s="431">
        <v>3</v>
      </c>
      <c r="N2061" s="432">
        <v>261.53999999999996</v>
      </c>
    </row>
    <row r="2062" spans="1:14" ht="14.45" customHeight="1" x14ac:dyDescent="0.2">
      <c r="A2062" s="426" t="s">
        <v>2181</v>
      </c>
      <c r="B2062" s="427" t="s">
        <v>2182</v>
      </c>
      <c r="C2062" s="428" t="s">
        <v>2272</v>
      </c>
      <c r="D2062" s="429" t="s">
        <v>2273</v>
      </c>
      <c r="E2062" s="430">
        <v>50113001</v>
      </c>
      <c r="F2062" s="429" t="s">
        <v>403</v>
      </c>
      <c r="G2062" s="428" t="s">
        <v>450</v>
      </c>
      <c r="H2062" s="428">
        <v>109709</v>
      </c>
      <c r="I2062" s="428">
        <v>9709</v>
      </c>
      <c r="J2062" s="428" t="s">
        <v>1146</v>
      </c>
      <c r="K2062" s="428" t="s">
        <v>1148</v>
      </c>
      <c r="L2062" s="431">
        <v>64.914772727272734</v>
      </c>
      <c r="M2062" s="431">
        <v>88</v>
      </c>
      <c r="N2062" s="432">
        <v>5712.5</v>
      </c>
    </row>
    <row r="2063" spans="1:14" ht="14.45" customHeight="1" x14ac:dyDescent="0.2">
      <c r="A2063" s="426" t="s">
        <v>2181</v>
      </c>
      <c r="B2063" s="427" t="s">
        <v>2182</v>
      </c>
      <c r="C2063" s="428" t="s">
        <v>2272</v>
      </c>
      <c r="D2063" s="429" t="s">
        <v>2273</v>
      </c>
      <c r="E2063" s="430">
        <v>50113001</v>
      </c>
      <c r="F2063" s="429" t="s">
        <v>403</v>
      </c>
      <c r="G2063" s="428" t="s">
        <v>404</v>
      </c>
      <c r="H2063" s="428">
        <v>100610</v>
      </c>
      <c r="I2063" s="428">
        <v>610</v>
      </c>
      <c r="J2063" s="428" t="s">
        <v>1618</v>
      </c>
      <c r="K2063" s="428" t="s">
        <v>1619</v>
      </c>
      <c r="L2063" s="431">
        <v>73.455714285714294</v>
      </c>
      <c r="M2063" s="431">
        <v>21</v>
      </c>
      <c r="N2063" s="432">
        <v>1542.5700000000002</v>
      </c>
    </row>
    <row r="2064" spans="1:14" ht="14.45" customHeight="1" x14ac:dyDescent="0.2">
      <c r="A2064" s="426" t="s">
        <v>2181</v>
      </c>
      <c r="B2064" s="427" t="s">
        <v>2182</v>
      </c>
      <c r="C2064" s="428" t="s">
        <v>2272</v>
      </c>
      <c r="D2064" s="429" t="s">
        <v>2273</v>
      </c>
      <c r="E2064" s="430">
        <v>50113001</v>
      </c>
      <c r="F2064" s="429" t="s">
        <v>403</v>
      </c>
      <c r="G2064" s="428" t="s">
        <v>404</v>
      </c>
      <c r="H2064" s="428">
        <v>171615</v>
      </c>
      <c r="I2064" s="428">
        <v>171615</v>
      </c>
      <c r="J2064" s="428" t="s">
        <v>1173</v>
      </c>
      <c r="K2064" s="428" t="s">
        <v>1174</v>
      </c>
      <c r="L2064" s="431">
        <v>165.9</v>
      </c>
      <c r="M2064" s="431">
        <v>3</v>
      </c>
      <c r="N2064" s="432">
        <v>497.7</v>
      </c>
    </row>
    <row r="2065" spans="1:14" ht="14.45" customHeight="1" x14ac:dyDescent="0.2">
      <c r="A2065" s="426" t="s">
        <v>2181</v>
      </c>
      <c r="B2065" s="427" t="s">
        <v>2182</v>
      </c>
      <c r="C2065" s="428" t="s">
        <v>2272</v>
      </c>
      <c r="D2065" s="429" t="s">
        <v>2273</v>
      </c>
      <c r="E2065" s="430">
        <v>50113001</v>
      </c>
      <c r="F2065" s="429" t="s">
        <v>403</v>
      </c>
      <c r="G2065" s="428" t="s">
        <v>404</v>
      </c>
      <c r="H2065" s="428">
        <v>131215</v>
      </c>
      <c r="I2065" s="428">
        <v>31215</v>
      </c>
      <c r="J2065" s="428" t="s">
        <v>1190</v>
      </c>
      <c r="K2065" s="428" t="s">
        <v>2256</v>
      </c>
      <c r="L2065" s="431">
        <v>54.79999999999999</v>
      </c>
      <c r="M2065" s="431">
        <v>7</v>
      </c>
      <c r="N2065" s="432">
        <v>383.59999999999991</v>
      </c>
    </row>
    <row r="2066" spans="1:14" ht="14.45" customHeight="1" x14ac:dyDescent="0.2">
      <c r="A2066" s="426" t="s">
        <v>2181</v>
      </c>
      <c r="B2066" s="427" t="s">
        <v>2182</v>
      </c>
      <c r="C2066" s="428" t="s">
        <v>2272</v>
      </c>
      <c r="D2066" s="429" t="s">
        <v>2273</v>
      </c>
      <c r="E2066" s="430">
        <v>50113001</v>
      </c>
      <c r="F2066" s="429" t="s">
        <v>403</v>
      </c>
      <c r="G2066" s="428" t="s">
        <v>404</v>
      </c>
      <c r="H2066" s="428">
        <v>131385</v>
      </c>
      <c r="I2066" s="428">
        <v>31385</v>
      </c>
      <c r="J2066" s="428" t="s">
        <v>1190</v>
      </c>
      <c r="K2066" s="428" t="s">
        <v>1191</v>
      </c>
      <c r="L2066" s="431">
        <v>39.483999999999995</v>
      </c>
      <c r="M2066" s="431">
        <v>5</v>
      </c>
      <c r="N2066" s="432">
        <v>197.41999999999996</v>
      </c>
    </row>
    <row r="2067" spans="1:14" ht="14.45" customHeight="1" x14ac:dyDescent="0.2">
      <c r="A2067" s="426" t="s">
        <v>2181</v>
      </c>
      <c r="B2067" s="427" t="s">
        <v>2182</v>
      </c>
      <c r="C2067" s="428" t="s">
        <v>2272</v>
      </c>
      <c r="D2067" s="429" t="s">
        <v>2273</v>
      </c>
      <c r="E2067" s="430">
        <v>50113001</v>
      </c>
      <c r="F2067" s="429" t="s">
        <v>403</v>
      </c>
      <c r="G2067" s="428" t="s">
        <v>404</v>
      </c>
      <c r="H2067" s="428">
        <v>847084</v>
      </c>
      <c r="I2067" s="428">
        <v>83443</v>
      </c>
      <c r="J2067" s="428" t="s">
        <v>2257</v>
      </c>
      <c r="K2067" s="428" t="s">
        <v>2258</v>
      </c>
      <c r="L2067" s="431">
        <v>168.25819999999999</v>
      </c>
      <c r="M2067" s="431">
        <v>5</v>
      </c>
      <c r="N2067" s="432">
        <v>841.29099999999994</v>
      </c>
    </row>
    <row r="2068" spans="1:14" ht="14.45" customHeight="1" x14ac:dyDescent="0.2">
      <c r="A2068" s="426" t="s">
        <v>2181</v>
      </c>
      <c r="B2068" s="427" t="s">
        <v>2182</v>
      </c>
      <c r="C2068" s="428" t="s">
        <v>2272</v>
      </c>
      <c r="D2068" s="429" t="s">
        <v>2273</v>
      </c>
      <c r="E2068" s="430">
        <v>50113001</v>
      </c>
      <c r="F2068" s="429" t="s">
        <v>403</v>
      </c>
      <c r="G2068" s="428" t="s">
        <v>404</v>
      </c>
      <c r="H2068" s="428">
        <v>100616</v>
      </c>
      <c r="I2068" s="428">
        <v>616</v>
      </c>
      <c r="J2068" s="428" t="s">
        <v>443</v>
      </c>
      <c r="K2068" s="428" t="s">
        <v>444</v>
      </c>
      <c r="L2068" s="431">
        <v>122.58499999999999</v>
      </c>
      <c r="M2068" s="431">
        <v>2</v>
      </c>
      <c r="N2068" s="432">
        <v>245.17</v>
      </c>
    </row>
    <row r="2069" spans="1:14" ht="14.45" customHeight="1" x14ac:dyDescent="0.2">
      <c r="A2069" s="426" t="s">
        <v>2181</v>
      </c>
      <c r="B2069" s="427" t="s">
        <v>2182</v>
      </c>
      <c r="C2069" s="428" t="s">
        <v>2272</v>
      </c>
      <c r="D2069" s="429" t="s">
        <v>2273</v>
      </c>
      <c r="E2069" s="430">
        <v>50113001</v>
      </c>
      <c r="F2069" s="429" t="s">
        <v>403</v>
      </c>
      <c r="G2069" s="428" t="s">
        <v>404</v>
      </c>
      <c r="H2069" s="428">
        <v>191836</v>
      </c>
      <c r="I2069" s="428">
        <v>91836</v>
      </c>
      <c r="J2069" s="428" t="s">
        <v>1200</v>
      </c>
      <c r="K2069" s="428" t="s">
        <v>1201</v>
      </c>
      <c r="L2069" s="431">
        <v>51.888999999999996</v>
      </c>
      <c r="M2069" s="431">
        <v>10</v>
      </c>
      <c r="N2069" s="432">
        <v>518.89</v>
      </c>
    </row>
    <row r="2070" spans="1:14" ht="14.45" customHeight="1" x14ac:dyDescent="0.2">
      <c r="A2070" s="426" t="s">
        <v>2181</v>
      </c>
      <c r="B2070" s="427" t="s">
        <v>2182</v>
      </c>
      <c r="C2070" s="428" t="s">
        <v>2272</v>
      </c>
      <c r="D2070" s="429" t="s">
        <v>2273</v>
      </c>
      <c r="E2070" s="430">
        <v>50113001</v>
      </c>
      <c r="F2070" s="429" t="s">
        <v>403</v>
      </c>
      <c r="G2070" s="428" t="s">
        <v>404</v>
      </c>
      <c r="H2070" s="428">
        <v>132087</v>
      </c>
      <c r="I2070" s="428">
        <v>32087</v>
      </c>
      <c r="J2070" s="428" t="s">
        <v>2259</v>
      </c>
      <c r="K2070" s="428" t="s">
        <v>2260</v>
      </c>
      <c r="L2070" s="431">
        <v>32.498000000000005</v>
      </c>
      <c r="M2070" s="431">
        <v>5</v>
      </c>
      <c r="N2070" s="432">
        <v>162.49</v>
      </c>
    </row>
    <row r="2071" spans="1:14" ht="14.45" customHeight="1" x14ac:dyDescent="0.2">
      <c r="A2071" s="426" t="s">
        <v>2181</v>
      </c>
      <c r="B2071" s="427" t="s">
        <v>2182</v>
      </c>
      <c r="C2071" s="428" t="s">
        <v>2272</v>
      </c>
      <c r="D2071" s="429" t="s">
        <v>2273</v>
      </c>
      <c r="E2071" s="430">
        <v>50113001</v>
      </c>
      <c r="F2071" s="429" t="s">
        <v>403</v>
      </c>
      <c r="G2071" s="428" t="s">
        <v>404</v>
      </c>
      <c r="H2071" s="428">
        <v>221998</v>
      </c>
      <c r="I2071" s="428">
        <v>221998</v>
      </c>
      <c r="J2071" s="428" t="s">
        <v>2261</v>
      </c>
      <c r="K2071" s="428" t="s">
        <v>2262</v>
      </c>
      <c r="L2071" s="431">
        <v>22.41</v>
      </c>
      <c r="M2071" s="431">
        <v>3</v>
      </c>
      <c r="N2071" s="432">
        <v>67.23</v>
      </c>
    </row>
    <row r="2072" spans="1:14" ht="14.45" customHeight="1" x14ac:dyDescent="0.2">
      <c r="A2072" s="426" t="s">
        <v>2181</v>
      </c>
      <c r="B2072" s="427" t="s">
        <v>2182</v>
      </c>
      <c r="C2072" s="428" t="s">
        <v>2272</v>
      </c>
      <c r="D2072" s="429" t="s">
        <v>2273</v>
      </c>
      <c r="E2072" s="430">
        <v>50113001</v>
      </c>
      <c r="F2072" s="429" t="s">
        <v>403</v>
      </c>
      <c r="G2072" s="428" t="s">
        <v>404</v>
      </c>
      <c r="H2072" s="428">
        <v>242203</v>
      </c>
      <c r="I2072" s="428">
        <v>242203</v>
      </c>
      <c r="J2072" s="428" t="s">
        <v>1634</v>
      </c>
      <c r="K2072" s="428" t="s">
        <v>1635</v>
      </c>
      <c r="L2072" s="431">
        <v>101.99</v>
      </c>
      <c r="M2072" s="431">
        <v>2</v>
      </c>
      <c r="N2072" s="432">
        <v>203.98</v>
      </c>
    </row>
    <row r="2073" spans="1:14" ht="14.45" customHeight="1" x14ac:dyDescent="0.2">
      <c r="A2073" s="426" t="s">
        <v>2181</v>
      </c>
      <c r="B2073" s="427" t="s">
        <v>2182</v>
      </c>
      <c r="C2073" s="428" t="s">
        <v>2272</v>
      </c>
      <c r="D2073" s="429" t="s">
        <v>2273</v>
      </c>
      <c r="E2073" s="430">
        <v>50113001</v>
      </c>
      <c r="F2073" s="429" t="s">
        <v>403</v>
      </c>
      <c r="G2073" s="428" t="s">
        <v>450</v>
      </c>
      <c r="H2073" s="428">
        <v>237705</v>
      </c>
      <c r="I2073" s="428">
        <v>237705</v>
      </c>
      <c r="J2073" s="428" t="s">
        <v>1223</v>
      </c>
      <c r="K2073" s="428" t="s">
        <v>1224</v>
      </c>
      <c r="L2073" s="431">
        <v>81.099999999999994</v>
      </c>
      <c r="M2073" s="431">
        <v>2</v>
      </c>
      <c r="N2073" s="432">
        <v>162.19999999999999</v>
      </c>
    </row>
    <row r="2074" spans="1:14" ht="14.45" customHeight="1" x14ac:dyDescent="0.2">
      <c r="A2074" s="426" t="s">
        <v>2181</v>
      </c>
      <c r="B2074" s="427" t="s">
        <v>2182</v>
      </c>
      <c r="C2074" s="428" t="s">
        <v>2272</v>
      </c>
      <c r="D2074" s="429" t="s">
        <v>2273</v>
      </c>
      <c r="E2074" s="430">
        <v>50113001</v>
      </c>
      <c r="F2074" s="429" t="s">
        <v>403</v>
      </c>
      <c r="G2074" s="428" t="s">
        <v>450</v>
      </c>
      <c r="H2074" s="428">
        <v>231956</v>
      </c>
      <c r="I2074" s="428">
        <v>231956</v>
      </c>
      <c r="J2074" s="428" t="s">
        <v>1225</v>
      </c>
      <c r="K2074" s="428" t="s">
        <v>1226</v>
      </c>
      <c r="L2074" s="431">
        <v>49.760002495366706</v>
      </c>
      <c r="M2074" s="431">
        <v>3</v>
      </c>
      <c r="N2074" s="432">
        <v>149.28000748610012</v>
      </c>
    </row>
    <row r="2075" spans="1:14" ht="14.45" customHeight="1" x14ac:dyDescent="0.2">
      <c r="A2075" s="426" t="s">
        <v>2181</v>
      </c>
      <c r="B2075" s="427" t="s">
        <v>2182</v>
      </c>
      <c r="C2075" s="428" t="s">
        <v>2272</v>
      </c>
      <c r="D2075" s="429" t="s">
        <v>2273</v>
      </c>
      <c r="E2075" s="430">
        <v>50113013</v>
      </c>
      <c r="F2075" s="429" t="s">
        <v>445</v>
      </c>
      <c r="G2075" s="428" t="s">
        <v>404</v>
      </c>
      <c r="H2075" s="428">
        <v>203097</v>
      </c>
      <c r="I2075" s="428">
        <v>203097</v>
      </c>
      <c r="J2075" s="428" t="s">
        <v>1301</v>
      </c>
      <c r="K2075" s="428" t="s">
        <v>1302</v>
      </c>
      <c r="L2075" s="431">
        <v>167.73000000000002</v>
      </c>
      <c r="M2075" s="431">
        <v>3</v>
      </c>
      <c r="N2075" s="432">
        <v>503.19000000000005</v>
      </c>
    </row>
    <row r="2076" spans="1:14" ht="14.45" customHeight="1" x14ac:dyDescent="0.2">
      <c r="A2076" s="426" t="s">
        <v>2181</v>
      </c>
      <c r="B2076" s="427" t="s">
        <v>2182</v>
      </c>
      <c r="C2076" s="428" t="s">
        <v>2272</v>
      </c>
      <c r="D2076" s="429" t="s">
        <v>2273</v>
      </c>
      <c r="E2076" s="430">
        <v>50113013</v>
      </c>
      <c r="F2076" s="429" t="s">
        <v>445</v>
      </c>
      <c r="G2076" s="428" t="s">
        <v>404</v>
      </c>
      <c r="H2076" s="428">
        <v>114875</v>
      </c>
      <c r="I2076" s="428">
        <v>14875</v>
      </c>
      <c r="J2076" s="428" t="s">
        <v>574</v>
      </c>
      <c r="K2076" s="428" t="s">
        <v>506</v>
      </c>
      <c r="L2076" s="431">
        <v>87.49</v>
      </c>
      <c r="M2076" s="431">
        <v>2</v>
      </c>
      <c r="N2076" s="432">
        <v>174.98</v>
      </c>
    </row>
    <row r="2077" spans="1:14" ht="14.45" customHeight="1" x14ac:dyDescent="0.2">
      <c r="A2077" s="426" t="s">
        <v>2181</v>
      </c>
      <c r="B2077" s="427" t="s">
        <v>2182</v>
      </c>
      <c r="C2077" s="428" t="s">
        <v>2272</v>
      </c>
      <c r="D2077" s="429" t="s">
        <v>2273</v>
      </c>
      <c r="E2077" s="430">
        <v>50113013</v>
      </c>
      <c r="F2077" s="429" t="s">
        <v>445</v>
      </c>
      <c r="G2077" s="428" t="s">
        <v>404</v>
      </c>
      <c r="H2077" s="428">
        <v>106264</v>
      </c>
      <c r="I2077" s="428">
        <v>6264</v>
      </c>
      <c r="J2077" s="428" t="s">
        <v>1389</v>
      </c>
      <c r="K2077" s="428" t="s">
        <v>1390</v>
      </c>
      <c r="L2077" s="431">
        <v>25.48</v>
      </c>
      <c r="M2077" s="431">
        <v>3</v>
      </c>
      <c r="N2077" s="432">
        <v>76.44</v>
      </c>
    </row>
    <row r="2078" spans="1:14" ht="14.45" customHeight="1" x14ac:dyDescent="0.2">
      <c r="A2078" s="426" t="s">
        <v>2181</v>
      </c>
      <c r="B2078" s="427" t="s">
        <v>2182</v>
      </c>
      <c r="C2078" s="428" t="s">
        <v>2279</v>
      </c>
      <c r="D2078" s="429" t="s">
        <v>2280</v>
      </c>
      <c r="E2078" s="430">
        <v>50113001</v>
      </c>
      <c r="F2078" s="429" t="s">
        <v>403</v>
      </c>
      <c r="G2078" s="428" t="s">
        <v>404</v>
      </c>
      <c r="H2078" s="428">
        <v>100362</v>
      </c>
      <c r="I2078" s="428">
        <v>362</v>
      </c>
      <c r="J2078" s="428" t="s">
        <v>515</v>
      </c>
      <c r="K2078" s="428" t="s">
        <v>516</v>
      </c>
      <c r="L2078" s="431">
        <v>72.839999999999989</v>
      </c>
      <c r="M2078" s="431">
        <v>10</v>
      </c>
      <c r="N2078" s="432">
        <v>728.39999999999986</v>
      </c>
    </row>
    <row r="2079" spans="1:14" ht="14.45" customHeight="1" x14ac:dyDescent="0.2">
      <c r="A2079" s="426" t="s">
        <v>2181</v>
      </c>
      <c r="B2079" s="427" t="s">
        <v>2182</v>
      </c>
      <c r="C2079" s="428" t="s">
        <v>2279</v>
      </c>
      <c r="D2079" s="429" t="s">
        <v>2280</v>
      </c>
      <c r="E2079" s="430">
        <v>50113001</v>
      </c>
      <c r="F2079" s="429" t="s">
        <v>403</v>
      </c>
      <c r="G2079" s="428" t="s">
        <v>404</v>
      </c>
      <c r="H2079" s="428">
        <v>176954</v>
      </c>
      <c r="I2079" s="428">
        <v>176954</v>
      </c>
      <c r="J2079" s="428" t="s">
        <v>1417</v>
      </c>
      <c r="K2079" s="428" t="s">
        <v>1418</v>
      </c>
      <c r="L2079" s="431">
        <v>95.120000000000033</v>
      </c>
      <c r="M2079" s="431">
        <v>2</v>
      </c>
      <c r="N2079" s="432">
        <v>190.24000000000007</v>
      </c>
    </row>
    <row r="2080" spans="1:14" ht="14.45" customHeight="1" x14ac:dyDescent="0.2">
      <c r="A2080" s="426" t="s">
        <v>2181</v>
      </c>
      <c r="B2080" s="427" t="s">
        <v>2182</v>
      </c>
      <c r="C2080" s="428" t="s">
        <v>2279</v>
      </c>
      <c r="D2080" s="429" t="s">
        <v>2280</v>
      </c>
      <c r="E2080" s="430">
        <v>50113001</v>
      </c>
      <c r="F2080" s="429" t="s">
        <v>403</v>
      </c>
      <c r="G2080" s="428" t="s">
        <v>404</v>
      </c>
      <c r="H2080" s="428">
        <v>167547</v>
      </c>
      <c r="I2080" s="428">
        <v>67547</v>
      </c>
      <c r="J2080" s="428" t="s">
        <v>601</v>
      </c>
      <c r="K2080" s="428" t="s">
        <v>602</v>
      </c>
      <c r="L2080" s="431">
        <v>46.842161686482171</v>
      </c>
      <c r="M2080" s="431">
        <v>37</v>
      </c>
      <c r="N2080" s="432">
        <v>1733.1599823998404</v>
      </c>
    </row>
    <row r="2081" spans="1:14" ht="14.45" customHeight="1" x14ac:dyDescent="0.2">
      <c r="A2081" s="426" t="s">
        <v>2181</v>
      </c>
      <c r="B2081" s="427" t="s">
        <v>2182</v>
      </c>
      <c r="C2081" s="428" t="s">
        <v>2279</v>
      </c>
      <c r="D2081" s="429" t="s">
        <v>2280</v>
      </c>
      <c r="E2081" s="430">
        <v>50113001</v>
      </c>
      <c r="F2081" s="429" t="s">
        <v>403</v>
      </c>
      <c r="G2081" s="428" t="s">
        <v>404</v>
      </c>
      <c r="H2081" s="428">
        <v>845369</v>
      </c>
      <c r="I2081" s="428">
        <v>107987</v>
      </c>
      <c r="J2081" s="428" t="s">
        <v>618</v>
      </c>
      <c r="K2081" s="428" t="s">
        <v>619</v>
      </c>
      <c r="L2081" s="431">
        <v>123.39999999999998</v>
      </c>
      <c r="M2081" s="431">
        <v>12</v>
      </c>
      <c r="N2081" s="432">
        <v>1480.7999999999997</v>
      </c>
    </row>
    <row r="2082" spans="1:14" ht="14.45" customHeight="1" x14ac:dyDescent="0.2">
      <c r="A2082" s="426" t="s">
        <v>2181</v>
      </c>
      <c r="B2082" s="427" t="s">
        <v>2182</v>
      </c>
      <c r="C2082" s="428" t="s">
        <v>2279</v>
      </c>
      <c r="D2082" s="429" t="s">
        <v>2280</v>
      </c>
      <c r="E2082" s="430">
        <v>50113001</v>
      </c>
      <c r="F2082" s="429" t="s">
        <v>403</v>
      </c>
      <c r="G2082" s="428" t="s">
        <v>404</v>
      </c>
      <c r="H2082" s="428">
        <v>196610</v>
      </c>
      <c r="I2082" s="428">
        <v>96610</v>
      </c>
      <c r="J2082" s="428" t="s">
        <v>625</v>
      </c>
      <c r="K2082" s="428" t="s">
        <v>626</v>
      </c>
      <c r="L2082" s="431">
        <v>113.26999999999997</v>
      </c>
      <c r="M2082" s="431">
        <v>3</v>
      </c>
      <c r="N2082" s="432">
        <v>339.80999999999989</v>
      </c>
    </row>
    <row r="2083" spans="1:14" ht="14.45" customHeight="1" x14ac:dyDescent="0.2">
      <c r="A2083" s="426" t="s">
        <v>2181</v>
      </c>
      <c r="B2083" s="427" t="s">
        <v>2182</v>
      </c>
      <c r="C2083" s="428" t="s">
        <v>2279</v>
      </c>
      <c r="D2083" s="429" t="s">
        <v>2280</v>
      </c>
      <c r="E2083" s="430">
        <v>50113001</v>
      </c>
      <c r="F2083" s="429" t="s">
        <v>403</v>
      </c>
      <c r="G2083" s="428" t="s">
        <v>404</v>
      </c>
      <c r="H2083" s="428">
        <v>176496</v>
      </c>
      <c r="I2083" s="428">
        <v>76496</v>
      </c>
      <c r="J2083" s="428" t="s">
        <v>644</v>
      </c>
      <c r="K2083" s="428" t="s">
        <v>645</v>
      </c>
      <c r="L2083" s="431">
        <v>125.42999999999999</v>
      </c>
      <c r="M2083" s="431">
        <v>5</v>
      </c>
      <c r="N2083" s="432">
        <v>627.15</v>
      </c>
    </row>
    <row r="2084" spans="1:14" ht="14.45" customHeight="1" x14ac:dyDescent="0.2">
      <c r="A2084" s="426" t="s">
        <v>2181</v>
      </c>
      <c r="B2084" s="427" t="s">
        <v>2182</v>
      </c>
      <c r="C2084" s="428" t="s">
        <v>2279</v>
      </c>
      <c r="D2084" s="429" t="s">
        <v>2280</v>
      </c>
      <c r="E2084" s="430">
        <v>50113001</v>
      </c>
      <c r="F2084" s="429" t="s">
        <v>403</v>
      </c>
      <c r="G2084" s="428" t="s">
        <v>404</v>
      </c>
      <c r="H2084" s="428">
        <v>162320</v>
      </c>
      <c r="I2084" s="428">
        <v>62320</v>
      </c>
      <c r="J2084" s="428" t="s">
        <v>521</v>
      </c>
      <c r="K2084" s="428" t="s">
        <v>522</v>
      </c>
      <c r="L2084" s="431">
        <v>81.290000000000035</v>
      </c>
      <c r="M2084" s="431">
        <v>14</v>
      </c>
      <c r="N2084" s="432">
        <v>1138.0600000000004</v>
      </c>
    </row>
    <row r="2085" spans="1:14" ht="14.45" customHeight="1" x14ac:dyDescent="0.2">
      <c r="A2085" s="426" t="s">
        <v>2181</v>
      </c>
      <c r="B2085" s="427" t="s">
        <v>2182</v>
      </c>
      <c r="C2085" s="428" t="s">
        <v>2279</v>
      </c>
      <c r="D2085" s="429" t="s">
        <v>2280</v>
      </c>
      <c r="E2085" s="430">
        <v>50113001</v>
      </c>
      <c r="F2085" s="429" t="s">
        <v>403</v>
      </c>
      <c r="G2085" s="428" t="s">
        <v>450</v>
      </c>
      <c r="H2085" s="428">
        <v>231703</v>
      </c>
      <c r="I2085" s="428">
        <v>231703</v>
      </c>
      <c r="J2085" s="428" t="s">
        <v>648</v>
      </c>
      <c r="K2085" s="428" t="s">
        <v>649</v>
      </c>
      <c r="L2085" s="431">
        <v>93.186666666666653</v>
      </c>
      <c r="M2085" s="431">
        <v>3</v>
      </c>
      <c r="N2085" s="432">
        <v>279.55999999999995</v>
      </c>
    </row>
    <row r="2086" spans="1:14" ht="14.45" customHeight="1" x14ac:dyDescent="0.2">
      <c r="A2086" s="426" t="s">
        <v>2181</v>
      </c>
      <c r="B2086" s="427" t="s">
        <v>2182</v>
      </c>
      <c r="C2086" s="428" t="s">
        <v>2279</v>
      </c>
      <c r="D2086" s="429" t="s">
        <v>2280</v>
      </c>
      <c r="E2086" s="430">
        <v>50113001</v>
      </c>
      <c r="F2086" s="429" t="s">
        <v>403</v>
      </c>
      <c r="G2086" s="428" t="s">
        <v>404</v>
      </c>
      <c r="H2086" s="428">
        <v>234203</v>
      </c>
      <c r="I2086" s="428">
        <v>234203</v>
      </c>
      <c r="J2086" s="428" t="s">
        <v>1732</v>
      </c>
      <c r="K2086" s="428" t="s">
        <v>1733</v>
      </c>
      <c r="L2086" s="431">
        <v>81.96</v>
      </c>
      <c r="M2086" s="431">
        <v>1</v>
      </c>
      <c r="N2086" s="432">
        <v>81.96</v>
      </c>
    </row>
    <row r="2087" spans="1:14" ht="14.45" customHeight="1" x14ac:dyDescent="0.2">
      <c r="A2087" s="426" t="s">
        <v>2181</v>
      </c>
      <c r="B2087" s="427" t="s">
        <v>2182</v>
      </c>
      <c r="C2087" s="428" t="s">
        <v>2279</v>
      </c>
      <c r="D2087" s="429" t="s">
        <v>2280</v>
      </c>
      <c r="E2087" s="430">
        <v>50113001</v>
      </c>
      <c r="F2087" s="429" t="s">
        <v>403</v>
      </c>
      <c r="G2087" s="428" t="s">
        <v>404</v>
      </c>
      <c r="H2087" s="428">
        <v>100407</v>
      </c>
      <c r="I2087" s="428">
        <v>407</v>
      </c>
      <c r="J2087" s="428" t="s">
        <v>682</v>
      </c>
      <c r="K2087" s="428" t="s">
        <v>683</v>
      </c>
      <c r="L2087" s="431">
        <v>185.04</v>
      </c>
      <c r="M2087" s="431">
        <v>2</v>
      </c>
      <c r="N2087" s="432">
        <v>370.08</v>
      </c>
    </row>
    <row r="2088" spans="1:14" ht="14.45" customHeight="1" x14ac:dyDescent="0.2">
      <c r="A2088" s="426" t="s">
        <v>2181</v>
      </c>
      <c r="B2088" s="427" t="s">
        <v>2182</v>
      </c>
      <c r="C2088" s="428" t="s">
        <v>2279</v>
      </c>
      <c r="D2088" s="429" t="s">
        <v>2280</v>
      </c>
      <c r="E2088" s="430">
        <v>50113001</v>
      </c>
      <c r="F2088" s="429" t="s">
        <v>403</v>
      </c>
      <c r="G2088" s="428" t="s">
        <v>404</v>
      </c>
      <c r="H2088" s="428">
        <v>149317</v>
      </c>
      <c r="I2088" s="428">
        <v>49317</v>
      </c>
      <c r="J2088" s="428" t="s">
        <v>684</v>
      </c>
      <c r="K2088" s="428" t="s">
        <v>685</v>
      </c>
      <c r="L2088" s="431">
        <v>299</v>
      </c>
      <c r="M2088" s="431">
        <v>2</v>
      </c>
      <c r="N2088" s="432">
        <v>598</v>
      </c>
    </row>
    <row r="2089" spans="1:14" ht="14.45" customHeight="1" x14ac:dyDescent="0.2">
      <c r="A2089" s="426" t="s">
        <v>2181</v>
      </c>
      <c r="B2089" s="427" t="s">
        <v>2182</v>
      </c>
      <c r="C2089" s="428" t="s">
        <v>2279</v>
      </c>
      <c r="D2089" s="429" t="s">
        <v>2280</v>
      </c>
      <c r="E2089" s="430">
        <v>50113001</v>
      </c>
      <c r="F2089" s="429" t="s">
        <v>403</v>
      </c>
      <c r="G2089" s="428" t="s">
        <v>404</v>
      </c>
      <c r="H2089" s="428">
        <v>848477</v>
      </c>
      <c r="I2089" s="428">
        <v>124346</v>
      </c>
      <c r="J2089" s="428" t="s">
        <v>697</v>
      </c>
      <c r="K2089" s="428" t="s">
        <v>698</v>
      </c>
      <c r="L2089" s="431">
        <v>131.12000000000003</v>
      </c>
      <c r="M2089" s="431">
        <v>6</v>
      </c>
      <c r="N2089" s="432">
        <v>786.72000000000025</v>
      </c>
    </row>
    <row r="2090" spans="1:14" ht="14.45" customHeight="1" x14ac:dyDescent="0.2">
      <c r="A2090" s="426" t="s">
        <v>2181</v>
      </c>
      <c r="B2090" s="427" t="s">
        <v>2182</v>
      </c>
      <c r="C2090" s="428" t="s">
        <v>2279</v>
      </c>
      <c r="D2090" s="429" t="s">
        <v>2280</v>
      </c>
      <c r="E2090" s="430">
        <v>50113001</v>
      </c>
      <c r="F2090" s="429" t="s">
        <v>403</v>
      </c>
      <c r="G2090" s="428" t="s">
        <v>450</v>
      </c>
      <c r="H2090" s="428">
        <v>214427</v>
      </c>
      <c r="I2090" s="428">
        <v>214427</v>
      </c>
      <c r="J2090" s="428" t="s">
        <v>721</v>
      </c>
      <c r="K2090" s="428" t="s">
        <v>722</v>
      </c>
      <c r="L2090" s="431">
        <v>16.568000000000001</v>
      </c>
      <c r="M2090" s="431">
        <v>100</v>
      </c>
      <c r="N2090" s="432">
        <v>1656.8000000000002</v>
      </c>
    </row>
    <row r="2091" spans="1:14" ht="14.45" customHeight="1" x14ac:dyDescent="0.2">
      <c r="A2091" s="426" t="s">
        <v>2181</v>
      </c>
      <c r="B2091" s="427" t="s">
        <v>2182</v>
      </c>
      <c r="C2091" s="428" t="s">
        <v>2279</v>
      </c>
      <c r="D2091" s="429" t="s">
        <v>2280</v>
      </c>
      <c r="E2091" s="430">
        <v>50113001</v>
      </c>
      <c r="F2091" s="429" t="s">
        <v>403</v>
      </c>
      <c r="G2091" s="428" t="s">
        <v>450</v>
      </c>
      <c r="H2091" s="428">
        <v>237626</v>
      </c>
      <c r="I2091" s="428">
        <v>237626</v>
      </c>
      <c r="J2091" s="428" t="s">
        <v>1467</v>
      </c>
      <c r="K2091" s="428" t="s">
        <v>1468</v>
      </c>
      <c r="L2091" s="431">
        <v>235.71398808179532</v>
      </c>
      <c r="M2091" s="431">
        <v>20</v>
      </c>
      <c r="N2091" s="432">
        <v>4714.2797616359067</v>
      </c>
    </row>
    <row r="2092" spans="1:14" ht="14.45" customHeight="1" x14ac:dyDescent="0.2">
      <c r="A2092" s="426" t="s">
        <v>2181</v>
      </c>
      <c r="B2092" s="427" t="s">
        <v>2182</v>
      </c>
      <c r="C2092" s="428" t="s">
        <v>2279</v>
      </c>
      <c r="D2092" s="429" t="s">
        <v>2280</v>
      </c>
      <c r="E2092" s="430">
        <v>50113001</v>
      </c>
      <c r="F2092" s="429" t="s">
        <v>403</v>
      </c>
      <c r="G2092" s="428" t="s">
        <v>404</v>
      </c>
      <c r="H2092" s="428">
        <v>230421</v>
      </c>
      <c r="I2092" s="428">
        <v>230421</v>
      </c>
      <c r="J2092" s="428" t="s">
        <v>750</v>
      </c>
      <c r="K2092" s="428" t="s">
        <v>751</v>
      </c>
      <c r="L2092" s="431">
        <v>76.979999999999961</v>
      </c>
      <c r="M2092" s="431">
        <v>2</v>
      </c>
      <c r="N2092" s="432">
        <v>153.95999999999992</v>
      </c>
    </row>
    <row r="2093" spans="1:14" ht="14.45" customHeight="1" x14ac:dyDescent="0.2">
      <c r="A2093" s="426" t="s">
        <v>2181</v>
      </c>
      <c r="B2093" s="427" t="s">
        <v>2182</v>
      </c>
      <c r="C2093" s="428" t="s">
        <v>2279</v>
      </c>
      <c r="D2093" s="429" t="s">
        <v>2280</v>
      </c>
      <c r="E2093" s="430">
        <v>50113001</v>
      </c>
      <c r="F2093" s="429" t="s">
        <v>403</v>
      </c>
      <c r="G2093" s="428" t="s">
        <v>404</v>
      </c>
      <c r="H2093" s="428">
        <v>117011</v>
      </c>
      <c r="I2093" s="428">
        <v>17011</v>
      </c>
      <c r="J2093" s="428" t="s">
        <v>759</v>
      </c>
      <c r="K2093" s="428" t="s">
        <v>760</v>
      </c>
      <c r="L2093" s="431">
        <v>127.44000000000001</v>
      </c>
      <c r="M2093" s="431">
        <v>3</v>
      </c>
      <c r="N2093" s="432">
        <v>382.32000000000005</v>
      </c>
    </row>
    <row r="2094" spans="1:14" ht="14.45" customHeight="1" x14ac:dyDescent="0.2">
      <c r="A2094" s="426" t="s">
        <v>2181</v>
      </c>
      <c r="B2094" s="427" t="s">
        <v>2182</v>
      </c>
      <c r="C2094" s="428" t="s">
        <v>2279</v>
      </c>
      <c r="D2094" s="429" t="s">
        <v>2280</v>
      </c>
      <c r="E2094" s="430">
        <v>50113001</v>
      </c>
      <c r="F2094" s="429" t="s">
        <v>403</v>
      </c>
      <c r="G2094" s="428" t="s">
        <v>404</v>
      </c>
      <c r="H2094" s="428">
        <v>104071</v>
      </c>
      <c r="I2094" s="428">
        <v>4071</v>
      </c>
      <c r="J2094" s="428" t="s">
        <v>771</v>
      </c>
      <c r="K2094" s="428" t="s">
        <v>772</v>
      </c>
      <c r="L2094" s="431">
        <v>224.11</v>
      </c>
      <c r="M2094" s="431">
        <v>3</v>
      </c>
      <c r="N2094" s="432">
        <v>672.33</v>
      </c>
    </row>
    <row r="2095" spans="1:14" ht="14.45" customHeight="1" x14ac:dyDescent="0.2">
      <c r="A2095" s="426" t="s">
        <v>2181</v>
      </c>
      <c r="B2095" s="427" t="s">
        <v>2182</v>
      </c>
      <c r="C2095" s="428" t="s">
        <v>2279</v>
      </c>
      <c r="D2095" s="429" t="s">
        <v>2280</v>
      </c>
      <c r="E2095" s="430">
        <v>50113001</v>
      </c>
      <c r="F2095" s="429" t="s">
        <v>403</v>
      </c>
      <c r="G2095" s="428" t="s">
        <v>404</v>
      </c>
      <c r="H2095" s="428">
        <v>185656</v>
      </c>
      <c r="I2095" s="428">
        <v>85656</v>
      </c>
      <c r="J2095" s="428" t="s">
        <v>2205</v>
      </c>
      <c r="K2095" s="428" t="s">
        <v>2032</v>
      </c>
      <c r="L2095" s="431">
        <v>69.525000000000006</v>
      </c>
      <c r="M2095" s="431">
        <v>2</v>
      </c>
      <c r="N2095" s="432">
        <v>139.05000000000001</v>
      </c>
    </row>
    <row r="2096" spans="1:14" ht="14.45" customHeight="1" x14ac:dyDescent="0.2">
      <c r="A2096" s="426" t="s">
        <v>2181</v>
      </c>
      <c r="B2096" s="427" t="s">
        <v>2182</v>
      </c>
      <c r="C2096" s="428" t="s">
        <v>2279</v>
      </c>
      <c r="D2096" s="429" t="s">
        <v>2280</v>
      </c>
      <c r="E2096" s="430">
        <v>50113001</v>
      </c>
      <c r="F2096" s="429" t="s">
        <v>403</v>
      </c>
      <c r="G2096" s="428" t="s">
        <v>404</v>
      </c>
      <c r="H2096" s="428">
        <v>920200</v>
      </c>
      <c r="I2096" s="428">
        <v>15877</v>
      </c>
      <c r="J2096" s="428" t="s">
        <v>528</v>
      </c>
      <c r="K2096" s="428" t="s">
        <v>235</v>
      </c>
      <c r="L2096" s="431">
        <v>252.97800000000001</v>
      </c>
      <c r="M2096" s="431">
        <v>7</v>
      </c>
      <c r="N2096" s="432">
        <v>1770.846</v>
      </c>
    </row>
    <row r="2097" spans="1:14" ht="14.45" customHeight="1" x14ac:dyDescent="0.2">
      <c r="A2097" s="426" t="s">
        <v>2181</v>
      </c>
      <c r="B2097" s="427" t="s">
        <v>2182</v>
      </c>
      <c r="C2097" s="428" t="s">
        <v>2279</v>
      </c>
      <c r="D2097" s="429" t="s">
        <v>2280</v>
      </c>
      <c r="E2097" s="430">
        <v>50113001</v>
      </c>
      <c r="F2097" s="429" t="s">
        <v>403</v>
      </c>
      <c r="G2097" s="428" t="s">
        <v>404</v>
      </c>
      <c r="H2097" s="428">
        <v>23987</v>
      </c>
      <c r="I2097" s="428">
        <v>23987</v>
      </c>
      <c r="J2097" s="428" t="s">
        <v>782</v>
      </c>
      <c r="K2097" s="428" t="s">
        <v>783</v>
      </c>
      <c r="L2097" s="431">
        <v>167.42000000000002</v>
      </c>
      <c r="M2097" s="431">
        <v>3</v>
      </c>
      <c r="N2097" s="432">
        <v>502.26000000000005</v>
      </c>
    </row>
    <row r="2098" spans="1:14" ht="14.45" customHeight="1" x14ac:dyDescent="0.2">
      <c r="A2098" s="426" t="s">
        <v>2181</v>
      </c>
      <c r="B2098" s="427" t="s">
        <v>2182</v>
      </c>
      <c r="C2098" s="428" t="s">
        <v>2279</v>
      </c>
      <c r="D2098" s="429" t="s">
        <v>2280</v>
      </c>
      <c r="E2098" s="430">
        <v>50113001</v>
      </c>
      <c r="F2098" s="429" t="s">
        <v>403</v>
      </c>
      <c r="G2098" s="428" t="s">
        <v>404</v>
      </c>
      <c r="H2098" s="428">
        <v>199680</v>
      </c>
      <c r="I2098" s="428">
        <v>199680</v>
      </c>
      <c r="J2098" s="428" t="s">
        <v>800</v>
      </c>
      <c r="K2098" s="428" t="s">
        <v>801</v>
      </c>
      <c r="L2098" s="431">
        <v>357.13</v>
      </c>
      <c r="M2098" s="431">
        <v>2</v>
      </c>
      <c r="N2098" s="432">
        <v>714.26</v>
      </c>
    </row>
    <row r="2099" spans="1:14" ht="14.45" customHeight="1" x14ac:dyDescent="0.2">
      <c r="A2099" s="426" t="s">
        <v>2181</v>
      </c>
      <c r="B2099" s="427" t="s">
        <v>2182</v>
      </c>
      <c r="C2099" s="428" t="s">
        <v>2279</v>
      </c>
      <c r="D2099" s="429" t="s">
        <v>2280</v>
      </c>
      <c r="E2099" s="430">
        <v>50113001</v>
      </c>
      <c r="F2099" s="429" t="s">
        <v>403</v>
      </c>
      <c r="G2099" s="428" t="s">
        <v>404</v>
      </c>
      <c r="H2099" s="428">
        <v>149990</v>
      </c>
      <c r="I2099" s="428">
        <v>49990</v>
      </c>
      <c r="J2099" s="428" t="s">
        <v>1495</v>
      </c>
      <c r="K2099" s="428" t="s">
        <v>1496</v>
      </c>
      <c r="L2099" s="431">
        <v>169.99</v>
      </c>
      <c r="M2099" s="431">
        <v>3</v>
      </c>
      <c r="N2099" s="432">
        <v>509.97</v>
      </c>
    </row>
    <row r="2100" spans="1:14" ht="14.45" customHeight="1" x14ac:dyDescent="0.2">
      <c r="A2100" s="426" t="s">
        <v>2181</v>
      </c>
      <c r="B2100" s="427" t="s">
        <v>2182</v>
      </c>
      <c r="C2100" s="428" t="s">
        <v>2279</v>
      </c>
      <c r="D2100" s="429" t="s">
        <v>2280</v>
      </c>
      <c r="E2100" s="430">
        <v>50113001</v>
      </c>
      <c r="F2100" s="429" t="s">
        <v>403</v>
      </c>
      <c r="G2100" s="428" t="s">
        <v>404</v>
      </c>
      <c r="H2100" s="428">
        <v>149522</v>
      </c>
      <c r="I2100" s="428">
        <v>49522</v>
      </c>
      <c r="J2100" s="428" t="s">
        <v>2281</v>
      </c>
      <c r="K2100" s="428" t="s">
        <v>2282</v>
      </c>
      <c r="L2100" s="431">
        <v>129.42999999999998</v>
      </c>
      <c r="M2100" s="431">
        <v>2</v>
      </c>
      <c r="N2100" s="432">
        <v>258.85999999999996</v>
      </c>
    </row>
    <row r="2101" spans="1:14" ht="14.45" customHeight="1" x14ac:dyDescent="0.2">
      <c r="A2101" s="426" t="s">
        <v>2181</v>
      </c>
      <c r="B2101" s="427" t="s">
        <v>2182</v>
      </c>
      <c r="C2101" s="428" t="s">
        <v>2279</v>
      </c>
      <c r="D2101" s="429" t="s">
        <v>2280</v>
      </c>
      <c r="E2101" s="430">
        <v>50113001</v>
      </c>
      <c r="F2101" s="429" t="s">
        <v>403</v>
      </c>
      <c r="G2101" s="428" t="s">
        <v>450</v>
      </c>
      <c r="H2101" s="428">
        <v>213494</v>
      </c>
      <c r="I2101" s="428">
        <v>213494</v>
      </c>
      <c r="J2101" s="428" t="s">
        <v>841</v>
      </c>
      <c r="K2101" s="428" t="s">
        <v>842</v>
      </c>
      <c r="L2101" s="431">
        <v>318.52000000000004</v>
      </c>
      <c r="M2101" s="431">
        <v>2</v>
      </c>
      <c r="N2101" s="432">
        <v>637.04000000000008</v>
      </c>
    </row>
    <row r="2102" spans="1:14" ht="14.45" customHeight="1" x14ac:dyDescent="0.2">
      <c r="A2102" s="426" t="s">
        <v>2181</v>
      </c>
      <c r="B2102" s="427" t="s">
        <v>2182</v>
      </c>
      <c r="C2102" s="428" t="s">
        <v>2279</v>
      </c>
      <c r="D2102" s="429" t="s">
        <v>2280</v>
      </c>
      <c r="E2102" s="430">
        <v>50113001</v>
      </c>
      <c r="F2102" s="429" t="s">
        <v>403</v>
      </c>
      <c r="G2102" s="428" t="s">
        <v>450</v>
      </c>
      <c r="H2102" s="428">
        <v>213489</v>
      </c>
      <c r="I2102" s="428">
        <v>213489</v>
      </c>
      <c r="J2102" s="428" t="s">
        <v>841</v>
      </c>
      <c r="K2102" s="428" t="s">
        <v>843</v>
      </c>
      <c r="L2102" s="431">
        <v>490.75</v>
      </c>
      <c r="M2102" s="431">
        <v>2</v>
      </c>
      <c r="N2102" s="432">
        <v>981.5</v>
      </c>
    </row>
    <row r="2103" spans="1:14" ht="14.45" customHeight="1" x14ac:dyDescent="0.2">
      <c r="A2103" s="426" t="s">
        <v>2181</v>
      </c>
      <c r="B2103" s="427" t="s">
        <v>2182</v>
      </c>
      <c r="C2103" s="428" t="s">
        <v>2279</v>
      </c>
      <c r="D2103" s="429" t="s">
        <v>2280</v>
      </c>
      <c r="E2103" s="430">
        <v>50113001</v>
      </c>
      <c r="F2103" s="429" t="s">
        <v>403</v>
      </c>
      <c r="G2103" s="428" t="s">
        <v>450</v>
      </c>
      <c r="H2103" s="428">
        <v>213485</v>
      </c>
      <c r="I2103" s="428">
        <v>213485</v>
      </c>
      <c r="J2103" s="428" t="s">
        <v>841</v>
      </c>
      <c r="K2103" s="428" t="s">
        <v>846</v>
      </c>
      <c r="L2103" s="431">
        <v>721.16</v>
      </c>
      <c r="M2103" s="431">
        <v>2</v>
      </c>
      <c r="N2103" s="432">
        <v>1442.32</v>
      </c>
    </row>
    <row r="2104" spans="1:14" ht="14.45" customHeight="1" x14ac:dyDescent="0.2">
      <c r="A2104" s="426" t="s">
        <v>2181</v>
      </c>
      <c r="B2104" s="427" t="s">
        <v>2182</v>
      </c>
      <c r="C2104" s="428" t="s">
        <v>2279</v>
      </c>
      <c r="D2104" s="429" t="s">
        <v>2280</v>
      </c>
      <c r="E2104" s="430">
        <v>50113001</v>
      </c>
      <c r="F2104" s="429" t="s">
        <v>403</v>
      </c>
      <c r="G2104" s="428" t="s">
        <v>404</v>
      </c>
      <c r="H2104" s="428">
        <v>207941</v>
      </c>
      <c r="I2104" s="428">
        <v>207941</v>
      </c>
      <c r="J2104" s="428" t="s">
        <v>854</v>
      </c>
      <c r="K2104" s="428" t="s">
        <v>855</v>
      </c>
      <c r="L2104" s="431">
        <v>49.99666666666667</v>
      </c>
      <c r="M2104" s="431">
        <v>3</v>
      </c>
      <c r="N2104" s="432">
        <v>149.99</v>
      </c>
    </row>
    <row r="2105" spans="1:14" ht="14.45" customHeight="1" x14ac:dyDescent="0.2">
      <c r="A2105" s="426" t="s">
        <v>2181</v>
      </c>
      <c r="B2105" s="427" t="s">
        <v>2182</v>
      </c>
      <c r="C2105" s="428" t="s">
        <v>2279</v>
      </c>
      <c r="D2105" s="429" t="s">
        <v>2280</v>
      </c>
      <c r="E2105" s="430">
        <v>50113001</v>
      </c>
      <c r="F2105" s="429" t="s">
        <v>403</v>
      </c>
      <c r="G2105" s="428" t="s">
        <v>404</v>
      </c>
      <c r="H2105" s="428">
        <v>207769</v>
      </c>
      <c r="I2105" s="428">
        <v>207769</v>
      </c>
      <c r="J2105" s="428" t="s">
        <v>869</v>
      </c>
      <c r="K2105" s="428" t="s">
        <v>1505</v>
      </c>
      <c r="L2105" s="431">
        <v>157.07</v>
      </c>
      <c r="M2105" s="431">
        <v>1</v>
      </c>
      <c r="N2105" s="432">
        <v>157.07</v>
      </c>
    </row>
    <row r="2106" spans="1:14" ht="14.45" customHeight="1" x14ac:dyDescent="0.2">
      <c r="A2106" s="426" t="s">
        <v>2181</v>
      </c>
      <c r="B2106" s="427" t="s">
        <v>2182</v>
      </c>
      <c r="C2106" s="428" t="s">
        <v>2279</v>
      </c>
      <c r="D2106" s="429" t="s">
        <v>2280</v>
      </c>
      <c r="E2106" s="430">
        <v>50113001</v>
      </c>
      <c r="F2106" s="429" t="s">
        <v>403</v>
      </c>
      <c r="G2106" s="428" t="s">
        <v>404</v>
      </c>
      <c r="H2106" s="428">
        <v>158249</v>
      </c>
      <c r="I2106" s="428">
        <v>58249</v>
      </c>
      <c r="J2106" s="428" t="s">
        <v>2208</v>
      </c>
      <c r="K2106" s="428" t="s">
        <v>235</v>
      </c>
      <c r="L2106" s="431">
        <v>248.79333333333338</v>
      </c>
      <c r="M2106" s="431">
        <v>3</v>
      </c>
      <c r="N2106" s="432">
        <v>746.38000000000011</v>
      </c>
    </row>
    <row r="2107" spans="1:14" ht="14.45" customHeight="1" x14ac:dyDescent="0.2">
      <c r="A2107" s="426" t="s">
        <v>2181</v>
      </c>
      <c r="B2107" s="427" t="s">
        <v>2182</v>
      </c>
      <c r="C2107" s="428" t="s">
        <v>2279</v>
      </c>
      <c r="D2107" s="429" t="s">
        <v>2280</v>
      </c>
      <c r="E2107" s="430">
        <v>50113001</v>
      </c>
      <c r="F2107" s="429" t="s">
        <v>403</v>
      </c>
      <c r="G2107" s="428" t="s">
        <v>404</v>
      </c>
      <c r="H2107" s="428">
        <v>216572</v>
      </c>
      <c r="I2107" s="428">
        <v>216572</v>
      </c>
      <c r="J2107" s="428" t="s">
        <v>899</v>
      </c>
      <c r="K2107" s="428" t="s">
        <v>900</v>
      </c>
      <c r="L2107" s="431">
        <v>43.811250000000001</v>
      </c>
      <c r="M2107" s="431">
        <v>72</v>
      </c>
      <c r="N2107" s="432">
        <v>3154.4100000000003</v>
      </c>
    </row>
    <row r="2108" spans="1:14" ht="14.45" customHeight="1" x14ac:dyDescent="0.2">
      <c r="A2108" s="426" t="s">
        <v>2181</v>
      </c>
      <c r="B2108" s="427" t="s">
        <v>2182</v>
      </c>
      <c r="C2108" s="428" t="s">
        <v>2279</v>
      </c>
      <c r="D2108" s="429" t="s">
        <v>2280</v>
      </c>
      <c r="E2108" s="430">
        <v>50113001</v>
      </c>
      <c r="F2108" s="429" t="s">
        <v>403</v>
      </c>
      <c r="G2108" s="428" t="s">
        <v>404</v>
      </c>
      <c r="H2108" s="428">
        <v>51366</v>
      </c>
      <c r="I2108" s="428">
        <v>51366</v>
      </c>
      <c r="J2108" s="428" t="s">
        <v>905</v>
      </c>
      <c r="K2108" s="428" t="s">
        <v>906</v>
      </c>
      <c r="L2108" s="431">
        <v>171.60000000000002</v>
      </c>
      <c r="M2108" s="431">
        <v>11</v>
      </c>
      <c r="N2108" s="432">
        <v>1887.6000000000004</v>
      </c>
    </row>
    <row r="2109" spans="1:14" ht="14.45" customHeight="1" x14ac:dyDescent="0.2">
      <c r="A2109" s="426" t="s">
        <v>2181</v>
      </c>
      <c r="B2109" s="427" t="s">
        <v>2182</v>
      </c>
      <c r="C2109" s="428" t="s">
        <v>2279</v>
      </c>
      <c r="D2109" s="429" t="s">
        <v>2280</v>
      </c>
      <c r="E2109" s="430">
        <v>50113001</v>
      </c>
      <c r="F2109" s="429" t="s">
        <v>403</v>
      </c>
      <c r="G2109" s="428" t="s">
        <v>404</v>
      </c>
      <c r="H2109" s="428">
        <v>51383</v>
      </c>
      <c r="I2109" s="428">
        <v>51383</v>
      </c>
      <c r="J2109" s="428" t="s">
        <v>905</v>
      </c>
      <c r="K2109" s="428" t="s">
        <v>909</v>
      </c>
      <c r="L2109" s="431">
        <v>93.5</v>
      </c>
      <c r="M2109" s="431">
        <v>11</v>
      </c>
      <c r="N2109" s="432">
        <v>1028.5</v>
      </c>
    </row>
    <row r="2110" spans="1:14" ht="14.45" customHeight="1" x14ac:dyDescent="0.2">
      <c r="A2110" s="426" t="s">
        <v>2181</v>
      </c>
      <c r="B2110" s="427" t="s">
        <v>2182</v>
      </c>
      <c r="C2110" s="428" t="s">
        <v>2279</v>
      </c>
      <c r="D2110" s="429" t="s">
        <v>2280</v>
      </c>
      <c r="E2110" s="430">
        <v>50113001</v>
      </c>
      <c r="F2110" s="429" t="s">
        <v>403</v>
      </c>
      <c r="G2110" s="428" t="s">
        <v>404</v>
      </c>
      <c r="H2110" s="428">
        <v>254097</v>
      </c>
      <c r="I2110" s="428">
        <v>254097</v>
      </c>
      <c r="J2110" s="428" t="s">
        <v>2213</v>
      </c>
      <c r="K2110" s="428" t="s">
        <v>2214</v>
      </c>
      <c r="L2110" s="431">
        <v>98.2</v>
      </c>
      <c r="M2110" s="431">
        <v>2</v>
      </c>
      <c r="N2110" s="432">
        <v>196.4</v>
      </c>
    </row>
    <row r="2111" spans="1:14" ht="14.45" customHeight="1" x14ac:dyDescent="0.2">
      <c r="A2111" s="426" t="s">
        <v>2181</v>
      </c>
      <c r="B2111" s="427" t="s">
        <v>2182</v>
      </c>
      <c r="C2111" s="428" t="s">
        <v>2279</v>
      </c>
      <c r="D2111" s="429" t="s">
        <v>2280</v>
      </c>
      <c r="E2111" s="430">
        <v>50113001</v>
      </c>
      <c r="F2111" s="429" t="s">
        <v>403</v>
      </c>
      <c r="G2111" s="428" t="s">
        <v>404</v>
      </c>
      <c r="H2111" s="428">
        <v>218923</v>
      </c>
      <c r="I2111" s="428">
        <v>218923</v>
      </c>
      <c r="J2111" s="428" t="s">
        <v>2215</v>
      </c>
      <c r="K2111" s="428" t="s">
        <v>2218</v>
      </c>
      <c r="L2111" s="431">
        <v>176.21999999999994</v>
      </c>
      <c r="M2111" s="431">
        <v>3</v>
      </c>
      <c r="N2111" s="432">
        <v>528.65999999999985</v>
      </c>
    </row>
    <row r="2112" spans="1:14" ht="14.45" customHeight="1" x14ac:dyDescent="0.2">
      <c r="A2112" s="426" t="s">
        <v>2181</v>
      </c>
      <c r="B2112" s="427" t="s">
        <v>2182</v>
      </c>
      <c r="C2112" s="428" t="s">
        <v>2279</v>
      </c>
      <c r="D2112" s="429" t="s">
        <v>2280</v>
      </c>
      <c r="E2112" s="430">
        <v>50113001</v>
      </c>
      <c r="F2112" s="429" t="s">
        <v>403</v>
      </c>
      <c r="G2112" s="428" t="s">
        <v>404</v>
      </c>
      <c r="H2112" s="428">
        <v>218922</v>
      </c>
      <c r="I2112" s="428">
        <v>218922</v>
      </c>
      <c r="J2112" s="428" t="s">
        <v>2215</v>
      </c>
      <c r="K2112" s="428" t="s">
        <v>2217</v>
      </c>
      <c r="L2112" s="431">
        <v>373.99999999999994</v>
      </c>
      <c r="M2112" s="431">
        <v>1</v>
      </c>
      <c r="N2112" s="432">
        <v>373.99999999999994</v>
      </c>
    </row>
    <row r="2113" spans="1:14" ht="14.45" customHeight="1" x14ac:dyDescent="0.2">
      <c r="A2113" s="426" t="s">
        <v>2181</v>
      </c>
      <c r="B2113" s="427" t="s">
        <v>2182</v>
      </c>
      <c r="C2113" s="428" t="s">
        <v>2279</v>
      </c>
      <c r="D2113" s="429" t="s">
        <v>2280</v>
      </c>
      <c r="E2113" s="430">
        <v>50113001</v>
      </c>
      <c r="F2113" s="429" t="s">
        <v>403</v>
      </c>
      <c r="G2113" s="428" t="s">
        <v>404</v>
      </c>
      <c r="H2113" s="428">
        <v>208466</v>
      </c>
      <c r="I2113" s="428">
        <v>208466</v>
      </c>
      <c r="J2113" s="428" t="s">
        <v>1520</v>
      </c>
      <c r="K2113" s="428" t="s">
        <v>1521</v>
      </c>
      <c r="L2113" s="431">
        <v>792.77</v>
      </c>
      <c r="M2113" s="431">
        <v>3</v>
      </c>
      <c r="N2113" s="432">
        <v>2378.31</v>
      </c>
    </row>
    <row r="2114" spans="1:14" ht="14.45" customHeight="1" x14ac:dyDescent="0.2">
      <c r="A2114" s="426" t="s">
        <v>2181</v>
      </c>
      <c r="B2114" s="427" t="s">
        <v>2182</v>
      </c>
      <c r="C2114" s="428" t="s">
        <v>2279</v>
      </c>
      <c r="D2114" s="429" t="s">
        <v>2280</v>
      </c>
      <c r="E2114" s="430">
        <v>50113001</v>
      </c>
      <c r="F2114" s="429" t="s">
        <v>403</v>
      </c>
      <c r="G2114" s="428" t="s">
        <v>404</v>
      </c>
      <c r="H2114" s="428">
        <v>134824</v>
      </c>
      <c r="I2114" s="428">
        <v>134824</v>
      </c>
      <c r="J2114" s="428" t="s">
        <v>1717</v>
      </c>
      <c r="K2114" s="428" t="s">
        <v>1718</v>
      </c>
      <c r="L2114" s="431">
        <v>326.46999999999997</v>
      </c>
      <c r="M2114" s="431">
        <v>6</v>
      </c>
      <c r="N2114" s="432">
        <v>1958.82</v>
      </c>
    </row>
    <row r="2115" spans="1:14" ht="14.45" customHeight="1" x14ac:dyDescent="0.2">
      <c r="A2115" s="426" t="s">
        <v>2181</v>
      </c>
      <c r="B2115" s="427" t="s">
        <v>2182</v>
      </c>
      <c r="C2115" s="428" t="s">
        <v>2279</v>
      </c>
      <c r="D2115" s="429" t="s">
        <v>2280</v>
      </c>
      <c r="E2115" s="430">
        <v>50113001</v>
      </c>
      <c r="F2115" s="429" t="s">
        <v>403</v>
      </c>
      <c r="G2115" s="428" t="s">
        <v>404</v>
      </c>
      <c r="H2115" s="428">
        <v>100489</v>
      </c>
      <c r="I2115" s="428">
        <v>489</v>
      </c>
      <c r="J2115" s="428" t="s">
        <v>956</v>
      </c>
      <c r="K2115" s="428" t="s">
        <v>1924</v>
      </c>
      <c r="L2115" s="431">
        <v>47.14</v>
      </c>
      <c r="M2115" s="431">
        <v>2</v>
      </c>
      <c r="N2115" s="432">
        <v>94.28</v>
      </c>
    </row>
    <row r="2116" spans="1:14" ht="14.45" customHeight="1" x14ac:dyDescent="0.2">
      <c r="A2116" s="426" t="s">
        <v>2181</v>
      </c>
      <c r="B2116" s="427" t="s">
        <v>2182</v>
      </c>
      <c r="C2116" s="428" t="s">
        <v>2279</v>
      </c>
      <c r="D2116" s="429" t="s">
        <v>2280</v>
      </c>
      <c r="E2116" s="430">
        <v>50113001</v>
      </c>
      <c r="F2116" s="429" t="s">
        <v>403</v>
      </c>
      <c r="G2116" s="428" t="s">
        <v>404</v>
      </c>
      <c r="H2116" s="428">
        <v>900881</v>
      </c>
      <c r="I2116" s="428">
        <v>0</v>
      </c>
      <c r="J2116" s="428" t="s">
        <v>962</v>
      </c>
      <c r="K2116" s="428" t="s">
        <v>235</v>
      </c>
      <c r="L2116" s="431">
        <v>151.14624669178559</v>
      </c>
      <c r="M2116" s="431">
        <v>18</v>
      </c>
      <c r="N2116" s="432">
        <v>2720.6324404521406</v>
      </c>
    </row>
    <row r="2117" spans="1:14" ht="14.45" customHeight="1" x14ac:dyDescent="0.2">
      <c r="A2117" s="426" t="s">
        <v>2181</v>
      </c>
      <c r="B2117" s="427" t="s">
        <v>2182</v>
      </c>
      <c r="C2117" s="428" t="s">
        <v>2279</v>
      </c>
      <c r="D2117" s="429" t="s">
        <v>2280</v>
      </c>
      <c r="E2117" s="430">
        <v>50113001</v>
      </c>
      <c r="F2117" s="429" t="s">
        <v>403</v>
      </c>
      <c r="G2117" s="428" t="s">
        <v>404</v>
      </c>
      <c r="H2117" s="428">
        <v>500979</v>
      </c>
      <c r="I2117" s="428">
        <v>0</v>
      </c>
      <c r="J2117" s="428" t="s">
        <v>540</v>
      </c>
      <c r="K2117" s="428" t="s">
        <v>235</v>
      </c>
      <c r="L2117" s="431">
        <v>113.11448910378272</v>
      </c>
      <c r="M2117" s="431">
        <v>24</v>
      </c>
      <c r="N2117" s="432">
        <v>2714.7477384907852</v>
      </c>
    </row>
    <row r="2118" spans="1:14" ht="14.45" customHeight="1" x14ac:dyDescent="0.2">
      <c r="A2118" s="426" t="s">
        <v>2181</v>
      </c>
      <c r="B2118" s="427" t="s">
        <v>2182</v>
      </c>
      <c r="C2118" s="428" t="s">
        <v>2279</v>
      </c>
      <c r="D2118" s="429" t="s">
        <v>2280</v>
      </c>
      <c r="E2118" s="430">
        <v>50113001</v>
      </c>
      <c r="F2118" s="429" t="s">
        <v>403</v>
      </c>
      <c r="G2118" s="428" t="s">
        <v>404</v>
      </c>
      <c r="H2118" s="428">
        <v>900014</v>
      </c>
      <c r="I2118" s="428">
        <v>0</v>
      </c>
      <c r="J2118" s="428" t="s">
        <v>2224</v>
      </c>
      <c r="K2118" s="428" t="s">
        <v>235</v>
      </c>
      <c r="L2118" s="431">
        <v>112.32797086500332</v>
      </c>
      <c r="M2118" s="431">
        <v>8</v>
      </c>
      <c r="N2118" s="432">
        <v>898.62376692002658</v>
      </c>
    </row>
    <row r="2119" spans="1:14" ht="14.45" customHeight="1" x14ac:dyDescent="0.2">
      <c r="A2119" s="426" t="s">
        <v>2181</v>
      </c>
      <c r="B2119" s="427" t="s">
        <v>2182</v>
      </c>
      <c r="C2119" s="428" t="s">
        <v>2279</v>
      </c>
      <c r="D2119" s="429" t="s">
        <v>2280</v>
      </c>
      <c r="E2119" s="430">
        <v>50113001</v>
      </c>
      <c r="F2119" s="429" t="s">
        <v>403</v>
      </c>
      <c r="G2119" s="428" t="s">
        <v>404</v>
      </c>
      <c r="H2119" s="428">
        <v>920365</v>
      </c>
      <c r="I2119" s="428">
        <v>0</v>
      </c>
      <c r="J2119" s="428" t="s">
        <v>2225</v>
      </c>
      <c r="K2119" s="428" t="s">
        <v>235</v>
      </c>
      <c r="L2119" s="431">
        <v>196.2076640255045</v>
      </c>
      <c r="M2119" s="431">
        <v>9</v>
      </c>
      <c r="N2119" s="432">
        <v>1765.8689762295405</v>
      </c>
    </row>
    <row r="2120" spans="1:14" ht="14.45" customHeight="1" x14ac:dyDescent="0.2">
      <c r="A2120" s="426" t="s">
        <v>2181</v>
      </c>
      <c r="B2120" s="427" t="s">
        <v>2182</v>
      </c>
      <c r="C2120" s="428" t="s">
        <v>2279</v>
      </c>
      <c r="D2120" s="429" t="s">
        <v>2280</v>
      </c>
      <c r="E2120" s="430">
        <v>50113001</v>
      </c>
      <c r="F2120" s="429" t="s">
        <v>403</v>
      </c>
      <c r="G2120" s="428" t="s">
        <v>404</v>
      </c>
      <c r="H2120" s="428">
        <v>501840</v>
      </c>
      <c r="I2120" s="428">
        <v>0</v>
      </c>
      <c r="J2120" s="428" t="s">
        <v>2226</v>
      </c>
      <c r="K2120" s="428" t="s">
        <v>235</v>
      </c>
      <c r="L2120" s="431">
        <v>233.56934970137254</v>
      </c>
      <c r="M2120" s="431">
        <v>3</v>
      </c>
      <c r="N2120" s="432">
        <v>700.70804910411766</v>
      </c>
    </row>
    <row r="2121" spans="1:14" ht="14.45" customHeight="1" x14ac:dyDescent="0.2">
      <c r="A2121" s="426" t="s">
        <v>2181</v>
      </c>
      <c r="B2121" s="427" t="s">
        <v>2182</v>
      </c>
      <c r="C2121" s="428" t="s">
        <v>2279</v>
      </c>
      <c r="D2121" s="429" t="s">
        <v>2280</v>
      </c>
      <c r="E2121" s="430">
        <v>50113001</v>
      </c>
      <c r="F2121" s="429" t="s">
        <v>403</v>
      </c>
      <c r="G2121" s="428" t="s">
        <v>404</v>
      </c>
      <c r="H2121" s="428">
        <v>921403</v>
      </c>
      <c r="I2121" s="428">
        <v>0</v>
      </c>
      <c r="J2121" s="428" t="s">
        <v>2228</v>
      </c>
      <c r="K2121" s="428" t="s">
        <v>235</v>
      </c>
      <c r="L2121" s="431">
        <v>56.917737353657586</v>
      </c>
      <c r="M2121" s="431">
        <v>16</v>
      </c>
      <c r="N2121" s="432">
        <v>910.68379765852137</v>
      </c>
    </row>
    <row r="2122" spans="1:14" ht="14.45" customHeight="1" x14ac:dyDescent="0.2">
      <c r="A2122" s="426" t="s">
        <v>2181</v>
      </c>
      <c r="B2122" s="427" t="s">
        <v>2182</v>
      </c>
      <c r="C2122" s="428" t="s">
        <v>2279</v>
      </c>
      <c r="D2122" s="429" t="s">
        <v>2280</v>
      </c>
      <c r="E2122" s="430">
        <v>50113001</v>
      </c>
      <c r="F2122" s="429" t="s">
        <v>403</v>
      </c>
      <c r="G2122" s="428" t="s">
        <v>404</v>
      </c>
      <c r="H2122" s="428">
        <v>990927</v>
      </c>
      <c r="I2122" s="428">
        <v>0</v>
      </c>
      <c r="J2122" s="428" t="s">
        <v>1539</v>
      </c>
      <c r="K2122" s="428" t="s">
        <v>235</v>
      </c>
      <c r="L2122" s="431">
        <v>140.07</v>
      </c>
      <c r="M2122" s="431">
        <v>5</v>
      </c>
      <c r="N2122" s="432">
        <v>700.34999999999991</v>
      </c>
    </row>
    <row r="2123" spans="1:14" ht="14.45" customHeight="1" x14ac:dyDescent="0.2">
      <c r="A2123" s="426" t="s">
        <v>2181</v>
      </c>
      <c r="B2123" s="427" t="s">
        <v>2182</v>
      </c>
      <c r="C2123" s="428" t="s">
        <v>2279</v>
      </c>
      <c r="D2123" s="429" t="s">
        <v>2280</v>
      </c>
      <c r="E2123" s="430">
        <v>50113001</v>
      </c>
      <c r="F2123" s="429" t="s">
        <v>403</v>
      </c>
      <c r="G2123" s="428" t="s">
        <v>404</v>
      </c>
      <c r="H2123" s="428">
        <v>188217</v>
      </c>
      <c r="I2123" s="428">
        <v>88217</v>
      </c>
      <c r="J2123" s="428" t="s">
        <v>1952</v>
      </c>
      <c r="K2123" s="428" t="s">
        <v>1953</v>
      </c>
      <c r="L2123" s="431">
        <v>127.33333254528884</v>
      </c>
      <c r="M2123" s="431">
        <v>9</v>
      </c>
      <c r="N2123" s="432">
        <v>1145.9999929075996</v>
      </c>
    </row>
    <row r="2124" spans="1:14" ht="14.45" customHeight="1" x14ac:dyDescent="0.2">
      <c r="A2124" s="426" t="s">
        <v>2181</v>
      </c>
      <c r="B2124" s="427" t="s">
        <v>2182</v>
      </c>
      <c r="C2124" s="428" t="s">
        <v>2279</v>
      </c>
      <c r="D2124" s="429" t="s">
        <v>2280</v>
      </c>
      <c r="E2124" s="430">
        <v>50113001</v>
      </c>
      <c r="F2124" s="429" t="s">
        <v>403</v>
      </c>
      <c r="G2124" s="428" t="s">
        <v>404</v>
      </c>
      <c r="H2124" s="428">
        <v>188219</v>
      </c>
      <c r="I2124" s="428">
        <v>88219</v>
      </c>
      <c r="J2124" s="428" t="s">
        <v>986</v>
      </c>
      <c r="K2124" s="428" t="s">
        <v>987</v>
      </c>
      <c r="L2124" s="431">
        <v>142.43571428571428</v>
      </c>
      <c r="M2124" s="431">
        <v>7</v>
      </c>
      <c r="N2124" s="432">
        <v>997.05000000000007</v>
      </c>
    </row>
    <row r="2125" spans="1:14" ht="14.45" customHeight="1" x14ac:dyDescent="0.2">
      <c r="A2125" s="426" t="s">
        <v>2181</v>
      </c>
      <c r="B2125" s="427" t="s">
        <v>2182</v>
      </c>
      <c r="C2125" s="428" t="s">
        <v>2279</v>
      </c>
      <c r="D2125" s="429" t="s">
        <v>2280</v>
      </c>
      <c r="E2125" s="430">
        <v>50113001</v>
      </c>
      <c r="F2125" s="429" t="s">
        <v>403</v>
      </c>
      <c r="G2125" s="428" t="s">
        <v>404</v>
      </c>
      <c r="H2125" s="428">
        <v>192853</v>
      </c>
      <c r="I2125" s="428">
        <v>192853</v>
      </c>
      <c r="J2125" s="428" t="s">
        <v>994</v>
      </c>
      <c r="K2125" s="428" t="s">
        <v>996</v>
      </c>
      <c r="L2125" s="431">
        <v>107.45200000000003</v>
      </c>
      <c r="M2125" s="431">
        <v>5</v>
      </c>
      <c r="N2125" s="432">
        <v>537.2600000000001</v>
      </c>
    </row>
    <row r="2126" spans="1:14" ht="14.45" customHeight="1" x14ac:dyDescent="0.2">
      <c r="A2126" s="426" t="s">
        <v>2181</v>
      </c>
      <c r="B2126" s="427" t="s">
        <v>2182</v>
      </c>
      <c r="C2126" s="428" t="s">
        <v>2279</v>
      </c>
      <c r="D2126" s="429" t="s">
        <v>2280</v>
      </c>
      <c r="E2126" s="430">
        <v>50113001</v>
      </c>
      <c r="F2126" s="429" t="s">
        <v>403</v>
      </c>
      <c r="G2126" s="428" t="s">
        <v>404</v>
      </c>
      <c r="H2126" s="428">
        <v>231544</v>
      </c>
      <c r="I2126" s="428">
        <v>231544</v>
      </c>
      <c r="J2126" s="428" t="s">
        <v>1003</v>
      </c>
      <c r="K2126" s="428" t="s">
        <v>1005</v>
      </c>
      <c r="L2126" s="431">
        <v>80.699999999999989</v>
      </c>
      <c r="M2126" s="431">
        <v>20</v>
      </c>
      <c r="N2126" s="432">
        <v>1613.9999999999998</v>
      </c>
    </row>
    <row r="2127" spans="1:14" ht="14.45" customHeight="1" x14ac:dyDescent="0.2">
      <c r="A2127" s="426" t="s">
        <v>2181</v>
      </c>
      <c r="B2127" s="427" t="s">
        <v>2182</v>
      </c>
      <c r="C2127" s="428" t="s">
        <v>2279</v>
      </c>
      <c r="D2127" s="429" t="s">
        <v>2280</v>
      </c>
      <c r="E2127" s="430">
        <v>50113001</v>
      </c>
      <c r="F2127" s="429" t="s">
        <v>403</v>
      </c>
      <c r="G2127" s="428" t="s">
        <v>404</v>
      </c>
      <c r="H2127" s="428">
        <v>234736</v>
      </c>
      <c r="I2127" s="428">
        <v>234736</v>
      </c>
      <c r="J2127" s="428" t="s">
        <v>1007</v>
      </c>
      <c r="K2127" s="428" t="s">
        <v>1008</v>
      </c>
      <c r="L2127" s="431">
        <v>120.54000000000003</v>
      </c>
      <c r="M2127" s="431">
        <v>2</v>
      </c>
      <c r="N2127" s="432">
        <v>241.08000000000007</v>
      </c>
    </row>
    <row r="2128" spans="1:14" ht="14.45" customHeight="1" x14ac:dyDescent="0.2">
      <c r="A2128" s="426" t="s">
        <v>2181</v>
      </c>
      <c r="B2128" s="427" t="s">
        <v>2182</v>
      </c>
      <c r="C2128" s="428" t="s">
        <v>2279</v>
      </c>
      <c r="D2128" s="429" t="s">
        <v>2280</v>
      </c>
      <c r="E2128" s="430">
        <v>50113001</v>
      </c>
      <c r="F2128" s="429" t="s">
        <v>403</v>
      </c>
      <c r="G2128" s="428" t="s">
        <v>404</v>
      </c>
      <c r="H2128" s="428">
        <v>100502</v>
      </c>
      <c r="I2128" s="428">
        <v>502</v>
      </c>
      <c r="J2128" s="428" t="s">
        <v>545</v>
      </c>
      <c r="K2128" s="428" t="s">
        <v>546</v>
      </c>
      <c r="L2128" s="431">
        <v>267.85290322580636</v>
      </c>
      <c r="M2128" s="431">
        <v>31</v>
      </c>
      <c r="N2128" s="432">
        <v>8303.4399999999969</v>
      </c>
    </row>
    <row r="2129" spans="1:14" ht="14.45" customHeight="1" x14ac:dyDescent="0.2">
      <c r="A2129" s="426" t="s">
        <v>2181</v>
      </c>
      <c r="B2129" s="427" t="s">
        <v>2182</v>
      </c>
      <c r="C2129" s="428" t="s">
        <v>2279</v>
      </c>
      <c r="D2129" s="429" t="s">
        <v>2280</v>
      </c>
      <c r="E2129" s="430">
        <v>50113001</v>
      </c>
      <c r="F2129" s="429" t="s">
        <v>403</v>
      </c>
      <c r="G2129" s="428" t="s">
        <v>404</v>
      </c>
      <c r="H2129" s="428">
        <v>102684</v>
      </c>
      <c r="I2129" s="428">
        <v>2684</v>
      </c>
      <c r="J2129" s="428" t="s">
        <v>545</v>
      </c>
      <c r="K2129" s="428" t="s">
        <v>1011</v>
      </c>
      <c r="L2129" s="431">
        <v>133.08727272727276</v>
      </c>
      <c r="M2129" s="431">
        <v>22</v>
      </c>
      <c r="N2129" s="432">
        <v>2927.920000000001</v>
      </c>
    </row>
    <row r="2130" spans="1:14" ht="14.45" customHeight="1" x14ac:dyDescent="0.2">
      <c r="A2130" s="426" t="s">
        <v>2181</v>
      </c>
      <c r="B2130" s="427" t="s">
        <v>2182</v>
      </c>
      <c r="C2130" s="428" t="s">
        <v>2279</v>
      </c>
      <c r="D2130" s="429" t="s">
        <v>2280</v>
      </c>
      <c r="E2130" s="430">
        <v>50113001</v>
      </c>
      <c r="F2130" s="429" t="s">
        <v>403</v>
      </c>
      <c r="G2130" s="428" t="s">
        <v>404</v>
      </c>
      <c r="H2130" s="428">
        <v>136715</v>
      </c>
      <c r="I2130" s="428">
        <v>136715</v>
      </c>
      <c r="J2130" s="428" t="s">
        <v>1012</v>
      </c>
      <c r="K2130" s="428" t="s">
        <v>2236</v>
      </c>
      <c r="L2130" s="431">
        <v>78.748750000000001</v>
      </c>
      <c r="M2130" s="431">
        <v>8</v>
      </c>
      <c r="N2130" s="432">
        <v>629.99</v>
      </c>
    </row>
    <row r="2131" spans="1:14" ht="14.45" customHeight="1" x14ac:dyDescent="0.2">
      <c r="A2131" s="426" t="s">
        <v>2181</v>
      </c>
      <c r="B2131" s="427" t="s">
        <v>2182</v>
      </c>
      <c r="C2131" s="428" t="s">
        <v>2279</v>
      </c>
      <c r="D2131" s="429" t="s">
        <v>2280</v>
      </c>
      <c r="E2131" s="430">
        <v>50113001</v>
      </c>
      <c r="F2131" s="429" t="s">
        <v>403</v>
      </c>
      <c r="G2131" s="428" t="s">
        <v>404</v>
      </c>
      <c r="H2131" s="428">
        <v>136712</v>
      </c>
      <c r="I2131" s="428">
        <v>136712</v>
      </c>
      <c r="J2131" s="428" t="s">
        <v>1012</v>
      </c>
      <c r="K2131" s="428" t="s">
        <v>1013</v>
      </c>
      <c r="L2131" s="431">
        <v>43.01</v>
      </c>
      <c r="M2131" s="431">
        <v>8</v>
      </c>
      <c r="N2131" s="432">
        <v>344.08</v>
      </c>
    </row>
    <row r="2132" spans="1:14" ht="14.45" customHeight="1" x14ac:dyDescent="0.2">
      <c r="A2132" s="426" t="s">
        <v>2181</v>
      </c>
      <c r="B2132" s="427" t="s">
        <v>2182</v>
      </c>
      <c r="C2132" s="428" t="s">
        <v>2279</v>
      </c>
      <c r="D2132" s="429" t="s">
        <v>2280</v>
      </c>
      <c r="E2132" s="430">
        <v>50113001</v>
      </c>
      <c r="F2132" s="429" t="s">
        <v>403</v>
      </c>
      <c r="G2132" s="428" t="s">
        <v>404</v>
      </c>
      <c r="H2132" s="428">
        <v>203765</v>
      </c>
      <c r="I2132" s="428">
        <v>203765</v>
      </c>
      <c r="J2132" s="428" t="s">
        <v>2237</v>
      </c>
      <c r="K2132" s="428" t="s">
        <v>2238</v>
      </c>
      <c r="L2132" s="431">
        <v>141.30000000000004</v>
      </c>
      <c r="M2132" s="431">
        <v>3</v>
      </c>
      <c r="N2132" s="432">
        <v>423.90000000000009</v>
      </c>
    </row>
    <row r="2133" spans="1:14" ht="14.45" customHeight="1" x14ac:dyDescent="0.2">
      <c r="A2133" s="426" t="s">
        <v>2181</v>
      </c>
      <c r="B2133" s="427" t="s">
        <v>2182</v>
      </c>
      <c r="C2133" s="428" t="s">
        <v>2279</v>
      </c>
      <c r="D2133" s="429" t="s">
        <v>2280</v>
      </c>
      <c r="E2133" s="430">
        <v>50113001</v>
      </c>
      <c r="F2133" s="429" t="s">
        <v>403</v>
      </c>
      <c r="G2133" s="428" t="s">
        <v>404</v>
      </c>
      <c r="H2133" s="428">
        <v>848626</v>
      </c>
      <c r="I2133" s="428">
        <v>107944</v>
      </c>
      <c r="J2133" s="428" t="s">
        <v>2239</v>
      </c>
      <c r="K2133" s="428" t="s">
        <v>2240</v>
      </c>
      <c r="L2133" s="431">
        <v>125.76999999999998</v>
      </c>
      <c r="M2133" s="431">
        <v>15</v>
      </c>
      <c r="N2133" s="432">
        <v>1886.5499999999997</v>
      </c>
    </row>
    <row r="2134" spans="1:14" ht="14.45" customHeight="1" x14ac:dyDescent="0.2">
      <c r="A2134" s="426" t="s">
        <v>2181</v>
      </c>
      <c r="B2134" s="427" t="s">
        <v>2182</v>
      </c>
      <c r="C2134" s="428" t="s">
        <v>2279</v>
      </c>
      <c r="D2134" s="429" t="s">
        <v>2280</v>
      </c>
      <c r="E2134" s="430">
        <v>50113001</v>
      </c>
      <c r="F2134" s="429" t="s">
        <v>403</v>
      </c>
      <c r="G2134" s="428" t="s">
        <v>404</v>
      </c>
      <c r="H2134" s="428">
        <v>230353</v>
      </c>
      <c r="I2134" s="428">
        <v>230353</v>
      </c>
      <c r="J2134" s="428" t="s">
        <v>1053</v>
      </c>
      <c r="K2134" s="428" t="s">
        <v>1054</v>
      </c>
      <c r="L2134" s="431">
        <v>1758.33</v>
      </c>
      <c r="M2134" s="431">
        <v>9</v>
      </c>
      <c r="N2134" s="432">
        <v>15824.97</v>
      </c>
    </row>
    <row r="2135" spans="1:14" ht="14.45" customHeight="1" x14ac:dyDescent="0.2">
      <c r="A2135" s="426" t="s">
        <v>2181</v>
      </c>
      <c r="B2135" s="427" t="s">
        <v>2182</v>
      </c>
      <c r="C2135" s="428" t="s">
        <v>2279</v>
      </c>
      <c r="D2135" s="429" t="s">
        <v>2280</v>
      </c>
      <c r="E2135" s="430">
        <v>50113001</v>
      </c>
      <c r="F2135" s="429" t="s">
        <v>403</v>
      </c>
      <c r="G2135" s="428" t="s">
        <v>450</v>
      </c>
      <c r="H2135" s="428">
        <v>106618</v>
      </c>
      <c r="I2135" s="428">
        <v>6618</v>
      </c>
      <c r="J2135" s="428" t="s">
        <v>491</v>
      </c>
      <c r="K2135" s="428" t="s">
        <v>492</v>
      </c>
      <c r="L2135" s="431">
        <v>19.669999999999998</v>
      </c>
      <c r="M2135" s="431">
        <v>3</v>
      </c>
      <c r="N2135" s="432">
        <v>59.009999999999991</v>
      </c>
    </row>
    <row r="2136" spans="1:14" ht="14.45" customHeight="1" x14ac:dyDescent="0.2">
      <c r="A2136" s="426" t="s">
        <v>2181</v>
      </c>
      <c r="B2136" s="427" t="s">
        <v>2182</v>
      </c>
      <c r="C2136" s="428" t="s">
        <v>2279</v>
      </c>
      <c r="D2136" s="429" t="s">
        <v>2280</v>
      </c>
      <c r="E2136" s="430">
        <v>50113001</v>
      </c>
      <c r="F2136" s="429" t="s">
        <v>403</v>
      </c>
      <c r="G2136" s="428" t="s">
        <v>404</v>
      </c>
      <c r="H2136" s="428">
        <v>117187</v>
      </c>
      <c r="I2136" s="428">
        <v>17187</v>
      </c>
      <c r="J2136" s="428" t="s">
        <v>1060</v>
      </c>
      <c r="K2136" s="428" t="s">
        <v>1061</v>
      </c>
      <c r="L2136" s="431">
        <v>88.969999999999985</v>
      </c>
      <c r="M2136" s="431">
        <v>3</v>
      </c>
      <c r="N2136" s="432">
        <v>266.90999999999997</v>
      </c>
    </row>
    <row r="2137" spans="1:14" ht="14.45" customHeight="1" x14ac:dyDescent="0.2">
      <c r="A2137" s="426" t="s">
        <v>2181</v>
      </c>
      <c r="B2137" s="427" t="s">
        <v>2182</v>
      </c>
      <c r="C2137" s="428" t="s">
        <v>2279</v>
      </c>
      <c r="D2137" s="429" t="s">
        <v>2280</v>
      </c>
      <c r="E2137" s="430">
        <v>50113001</v>
      </c>
      <c r="F2137" s="429" t="s">
        <v>403</v>
      </c>
      <c r="G2137" s="428" t="s">
        <v>450</v>
      </c>
      <c r="H2137" s="428">
        <v>155823</v>
      </c>
      <c r="I2137" s="428">
        <v>55823</v>
      </c>
      <c r="J2137" s="428" t="s">
        <v>1067</v>
      </c>
      <c r="K2137" s="428" t="s">
        <v>1068</v>
      </c>
      <c r="L2137" s="431">
        <v>33.098428571428563</v>
      </c>
      <c r="M2137" s="431">
        <v>14</v>
      </c>
      <c r="N2137" s="432">
        <v>463.37799999999993</v>
      </c>
    </row>
    <row r="2138" spans="1:14" ht="14.45" customHeight="1" x14ac:dyDescent="0.2">
      <c r="A2138" s="426" t="s">
        <v>2181</v>
      </c>
      <c r="B2138" s="427" t="s">
        <v>2182</v>
      </c>
      <c r="C2138" s="428" t="s">
        <v>2279</v>
      </c>
      <c r="D2138" s="429" t="s">
        <v>2280</v>
      </c>
      <c r="E2138" s="430">
        <v>50113001</v>
      </c>
      <c r="F2138" s="429" t="s">
        <v>403</v>
      </c>
      <c r="G2138" s="428" t="s">
        <v>450</v>
      </c>
      <c r="H2138" s="428">
        <v>155824</v>
      </c>
      <c r="I2138" s="428">
        <v>55824</v>
      </c>
      <c r="J2138" s="428" t="s">
        <v>1067</v>
      </c>
      <c r="K2138" s="428" t="s">
        <v>1069</v>
      </c>
      <c r="L2138" s="431">
        <v>40.603333333333339</v>
      </c>
      <c r="M2138" s="431">
        <v>21</v>
      </c>
      <c r="N2138" s="432">
        <v>852.67000000000007</v>
      </c>
    </row>
    <row r="2139" spans="1:14" ht="14.45" customHeight="1" x14ac:dyDescent="0.2">
      <c r="A2139" s="426" t="s">
        <v>2181</v>
      </c>
      <c r="B2139" s="427" t="s">
        <v>2182</v>
      </c>
      <c r="C2139" s="428" t="s">
        <v>2279</v>
      </c>
      <c r="D2139" s="429" t="s">
        <v>2280</v>
      </c>
      <c r="E2139" s="430">
        <v>50113001</v>
      </c>
      <c r="F2139" s="429" t="s">
        <v>403</v>
      </c>
      <c r="G2139" s="428" t="s">
        <v>450</v>
      </c>
      <c r="H2139" s="428">
        <v>107981</v>
      </c>
      <c r="I2139" s="428">
        <v>7981</v>
      </c>
      <c r="J2139" s="428" t="s">
        <v>1067</v>
      </c>
      <c r="K2139" s="428" t="s">
        <v>1071</v>
      </c>
      <c r="L2139" s="431">
        <v>40.560000000000016</v>
      </c>
      <c r="M2139" s="431">
        <v>6</v>
      </c>
      <c r="N2139" s="432">
        <v>243.3600000000001</v>
      </c>
    </row>
    <row r="2140" spans="1:14" ht="14.45" customHeight="1" x14ac:dyDescent="0.2">
      <c r="A2140" s="426" t="s">
        <v>2181</v>
      </c>
      <c r="B2140" s="427" t="s">
        <v>2182</v>
      </c>
      <c r="C2140" s="428" t="s">
        <v>2279</v>
      </c>
      <c r="D2140" s="429" t="s">
        <v>2280</v>
      </c>
      <c r="E2140" s="430">
        <v>50113001</v>
      </c>
      <c r="F2140" s="429" t="s">
        <v>403</v>
      </c>
      <c r="G2140" s="428" t="s">
        <v>450</v>
      </c>
      <c r="H2140" s="428">
        <v>187607</v>
      </c>
      <c r="I2140" s="428">
        <v>187607</v>
      </c>
      <c r="J2140" s="428" t="s">
        <v>1076</v>
      </c>
      <c r="K2140" s="428" t="s">
        <v>1077</v>
      </c>
      <c r="L2140" s="431">
        <v>273.90000000000003</v>
      </c>
      <c r="M2140" s="431">
        <v>6</v>
      </c>
      <c r="N2140" s="432">
        <v>1643.4</v>
      </c>
    </row>
    <row r="2141" spans="1:14" ht="14.45" customHeight="1" x14ac:dyDescent="0.2">
      <c r="A2141" s="426" t="s">
        <v>2181</v>
      </c>
      <c r="B2141" s="427" t="s">
        <v>2182</v>
      </c>
      <c r="C2141" s="428" t="s">
        <v>2279</v>
      </c>
      <c r="D2141" s="429" t="s">
        <v>2280</v>
      </c>
      <c r="E2141" s="430">
        <v>50113001</v>
      </c>
      <c r="F2141" s="429" t="s">
        <v>403</v>
      </c>
      <c r="G2141" s="428" t="s">
        <v>404</v>
      </c>
      <c r="H2141" s="428">
        <v>224053</v>
      </c>
      <c r="I2141" s="428">
        <v>224053</v>
      </c>
      <c r="J2141" s="428" t="s">
        <v>1083</v>
      </c>
      <c r="K2141" s="428" t="s">
        <v>1084</v>
      </c>
      <c r="L2141" s="431">
        <v>247.08</v>
      </c>
      <c r="M2141" s="431">
        <v>1</v>
      </c>
      <c r="N2141" s="432">
        <v>247.08</v>
      </c>
    </row>
    <row r="2142" spans="1:14" ht="14.45" customHeight="1" x14ac:dyDescent="0.2">
      <c r="A2142" s="426" t="s">
        <v>2181</v>
      </c>
      <c r="B2142" s="427" t="s">
        <v>2182</v>
      </c>
      <c r="C2142" s="428" t="s">
        <v>2279</v>
      </c>
      <c r="D2142" s="429" t="s">
        <v>2280</v>
      </c>
      <c r="E2142" s="430">
        <v>50113001</v>
      </c>
      <c r="F2142" s="429" t="s">
        <v>403</v>
      </c>
      <c r="G2142" s="428" t="s">
        <v>404</v>
      </c>
      <c r="H2142" s="428">
        <v>207820</v>
      </c>
      <c r="I2142" s="428">
        <v>207820</v>
      </c>
      <c r="J2142" s="428" t="s">
        <v>441</v>
      </c>
      <c r="K2142" s="428" t="s">
        <v>442</v>
      </c>
      <c r="L2142" s="431">
        <v>35.02000000000001</v>
      </c>
      <c r="M2142" s="431">
        <v>5</v>
      </c>
      <c r="N2142" s="432">
        <v>175.10000000000005</v>
      </c>
    </row>
    <row r="2143" spans="1:14" ht="14.45" customHeight="1" x14ac:dyDescent="0.2">
      <c r="A2143" s="426" t="s">
        <v>2181</v>
      </c>
      <c r="B2143" s="427" t="s">
        <v>2182</v>
      </c>
      <c r="C2143" s="428" t="s">
        <v>2279</v>
      </c>
      <c r="D2143" s="429" t="s">
        <v>2280</v>
      </c>
      <c r="E2143" s="430">
        <v>50113001</v>
      </c>
      <c r="F2143" s="429" t="s">
        <v>403</v>
      </c>
      <c r="G2143" s="428" t="s">
        <v>450</v>
      </c>
      <c r="H2143" s="428">
        <v>102963</v>
      </c>
      <c r="I2143" s="428">
        <v>2963</v>
      </c>
      <c r="J2143" s="428" t="s">
        <v>1096</v>
      </c>
      <c r="K2143" s="428" t="s">
        <v>1097</v>
      </c>
      <c r="L2143" s="431">
        <v>103.59</v>
      </c>
      <c r="M2143" s="431">
        <v>2</v>
      </c>
      <c r="N2143" s="432">
        <v>207.18</v>
      </c>
    </row>
    <row r="2144" spans="1:14" ht="14.45" customHeight="1" x14ac:dyDescent="0.2">
      <c r="A2144" s="426" t="s">
        <v>2181</v>
      </c>
      <c r="B2144" s="427" t="s">
        <v>2182</v>
      </c>
      <c r="C2144" s="428" t="s">
        <v>2279</v>
      </c>
      <c r="D2144" s="429" t="s">
        <v>2280</v>
      </c>
      <c r="E2144" s="430">
        <v>50113001</v>
      </c>
      <c r="F2144" s="429" t="s">
        <v>403</v>
      </c>
      <c r="G2144" s="428" t="s">
        <v>450</v>
      </c>
      <c r="H2144" s="428">
        <v>100269</v>
      </c>
      <c r="I2144" s="428">
        <v>269</v>
      </c>
      <c r="J2144" s="428" t="s">
        <v>1098</v>
      </c>
      <c r="K2144" s="428" t="s">
        <v>1099</v>
      </c>
      <c r="L2144" s="431">
        <v>40.729999999999983</v>
      </c>
      <c r="M2144" s="431">
        <v>2</v>
      </c>
      <c r="N2144" s="432">
        <v>81.459999999999965</v>
      </c>
    </row>
    <row r="2145" spans="1:14" ht="14.45" customHeight="1" x14ac:dyDescent="0.2">
      <c r="A2145" s="426" t="s">
        <v>2181</v>
      </c>
      <c r="B2145" s="427" t="s">
        <v>2182</v>
      </c>
      <c r="C2145" s="428" t="s">
        <v>2279</v>
      </c>
      <c r="D2145" s="429" t="s">
        <v>2280</v>
      </c>
      <c r="E2145" s="430">
        <v>50113001</v>
      </c>
      <c r="F2145" s="429" t="s">
        <v>403</v>
      </c>
      <c r="G2145" s="428" t="s">
        <v>404</v>
      </c>
      <c r="H2145" s="428">
        <v>235776</v>
      </c>
      <c r="I2145" s="428">
        <v>235776</v>
      </c>
      <c r="J2145" s="428" t="s">
        <v>1582</v>
      </c>
      <c r="K2145" s="428" t="s">
        <v>1583</v>
      </c>
      <c r="L2145" s="431">
        <v>429.7700000000001</v>
      </c>
      <c r="M2145" s="431">
        <v>1</v>
      </c>
      <c r="N2145" s="432">
        <v>429.7700000000001</v>
      </c>
    </row>
    <row r="2146" spans="1:14" ht="14.45" customHeight="1" x14ac:dyDescent="0.2">
      <c r="A2146" s="426" t="s">
        <v>2181</v>
      </c>
      <c r="B2146" s="427" t="s">
        <v>2182</v>
      </c>
      <c r="C2146" s="428" t="s">
        <v>2279</v>
      </c>
      <c r="D2146" s="429" t="s">
        <v>2280</v>
      </c>
      <c r="E2146" s="430">
        <v>50113001</v>
      </c>
      <c r="F2146" s="429" t="s">
        <v>403</v>
      </c>
      <c r="G2146" s="428" t="s">
        <v>404</v>
      </c>
      <c r="H2146" s="428">
        <v>118304</v>
      </c>
      <c r="I2146" s="428">
        <v>18304</v>
      </c>
      <c r="J2146" s="428" t="s">
        <v>1126</v>
      </c>
      <c r="K2146" s="428" t="s">
        <v>1767</v>
      </c>
      <c r="L2146" s="431">
        <v>185.60999999999999</v>
      </c>
      <c r="M2146" s="431">
        <v>5</v>
      </c>
      <c r="N2146" s="432">
        <v>928.05</v>
      </c>
    </row>
    <row r="2147" spans="1:14" ht="14.45" customHeight="1" x14ac:dyDescent="0.2">
      <c r="A2147" s="426" t="s">
        <v>2181</v>
      </c>
      <c r="B2147" s="427" t="s">
        <v>2182</v>
      </c>
      <c r="C2147" s="428" t="s">
        <v>2279</v>
      </c>
      <c r="D2147" s="429" t="s">
        <v>2280</v>
      </c>
      <c r="E2147" s="430">
        <v>50113001</v>
      </c>
      <c r="F2147" s="429" t="s">
        <v>403</v>
      </c>
      <c r="G2147" s="428" t="s">
        <v>450</v>
      </c>
      <c r="H2147" s="428">
        <v>109709</v>
      </c>
      <c r="I2147" s="428">
        <v>9709</v>
      </c>
      <c r="J2147" s="428" t="s">
        <v>1146</v>
      </c>
      <c r="K2147" s="428" t="s">
        <v>1148</v>
      </c>
      <c r="L2147" s="431">
        <v>64.899999999999991</v>
      </c>
      <c r="M2147" s="431">
        <v>15</v>
      </c>
      <c r="N2147" s="432">
        <v>973.49999999999989</v>
      </c>
    </row>
    <row r="2148" spans="1:14" ht="14.45" customHeight="1" x14ac:dyDescent="0.2">
      <c r="A2148" s="426" t="s">
        <v>2181</v>
      </c>
      <c r="B2148" s="427" t="s">
        <v>2182</v>
      </c>
      <c r="C2148" s="428" t="s">
        <v>2279</v>
      </c>
      <c r="D2148" s="429" t="s">
        <v>2280</v>
      </c>
      <c r="E2148" s="430">
        <v>50113001</v>
      </c>
      <c r="F2148" s="429" t="s">
        <v>403</v>
      </c>
      <c r="G2148" s="428" t="s">
        <v>404</v>
      </c>
      <c r="H2148" s="428">
        <v>100610</v>
      </c>
      <c r="I2148" s="428">
        <v>610</v>
      </c>
      <c r="J2148" s="428" t="s">
        <v>1618</v>
      </c>
      <c r="K2148" s="428" t="s">
        <v>1619</v>
      </c>
      <c r="L2148" s="431">
        <v>79.821999999999974</v>
      </c>
      <c r="M2148" s="431">
        <v>5</v>
      </c>
      <c r="N2148" s="432">
        <v>399.1099999999999</v>
      </c>
    </row>
    <row r="2149" spans="1:14" ht="14.45" customHeight="1" x14ac:dyDescent="0.2">
      <c r="A2149" s="426" t="s">
        <v>2181</v>
      </c>
      <c r="B2149" s="427" t="s">
        <v>2182</v>
      </c>
      <c r="C2149" s="428" t="s">
        <v>2279</v>
      </c>
      <c r="D2149" s="429" t="s">
        <v>2280</v>
      </c>
      <c r="E2149" s="430">
        <v>50113001</v>
      </c>
      <c r="F2149" s="429" t="s">
        <v>403</v>
      </c>
      <c r="G2149" s="428" t="s">
        <v>404</v>
      </c>
      <c r="H2149" s="428">
        <v>171615</v>
      </c>
      <c r="I2149" s="428">
        <v>171615</v>
      </c>
      <c r="J2149" s="428" t="s">
        <v>1173</v>
      </c>
      <c r="K2149" s="428" t="s">
        <v>1174</v>
      </c>
      <c r="L2149" s="431">
        <v>165.89999999999998</v>
      </c>
      <c r="M2149" s="431">
        <v>3</v>
      </c>
      <c r="N2149" s="432">
        <v>497.69999999999993</v>
      </c>
    </row>
    <row r="2150" spans="1:14" ht="14.45" customHeight="1" x14ac:dyDescent="0.2">
      <c r="A2150" s="426" t="s">
        <v>2181</v>
      </c>
      <c r="B2150" s="427" t="s">
        <v>2182</v>
      </c>
      <c r="C2150" s="428" t="s">
        <v>2279</v>
      </c>
      <c r="D2150" s="429" t="s">
        <v>2280</v>
      </c>
      <c r="E2150" s="430">
        <v>50113001</v>
      </c>
      <c r="F2150" s="429" t="s">
        <v>403</v>
      </c>
      <c r="G2150" s="428" t="s">
        <v>404</v>
      </c>
      <c r="H2150" s="428">
        <v>131385</v>
      </c>
      <c r="I2150" s="428">
        <v>31385</v>
      </c>
      <c r="J2150" s="428" t="s">
        <v>1190</v>
      </c>
      <c r="K2150" s="428" t="s">
        <v>1191</v>
      </c>
      <c r="L2150" s="431">
        <v>39.57</v>
      </c>
      <c r="M2150" s="431">
        <v>6</v>
      </c>
      <c r="N2150" s="432">
        <v>237.42000000000002</v>
      </c>
    </row>
    <row r="2151" spans="1:14" ht="14.45" customHeight="1" x14ac:dyDescent="0.2">
      <c r="A2151" s="426" t="s">
        <v>2181</v>
      </c>
      <c r="B2151" s="427" t="s">
        <v>2182</v>
      </c>
      <c r="C2151" s="428" t="s">
        <v>2279</v>
      </c>
      <c r="D2151" s="429" t="s">
        <v>2280</v>
      </c>
      <c r="E2151" s="430">
        <v>50113001</v>
      </c>
      <c r="F2151" s="429" t="s">
        <v>403</v>
      </c>
      <c r="G2151" s="428" t="s">
        <v>404</v>
      </c>
      <c r="H2151" s="428">
        <v>131215</v>
      </c>
      <c r="I2151" s="428">
        <v>31215</v>
      </c>
      <c r="J2151" s="428" t="s">
        <v>1190</v>
      </c>
      <c r="K2151" s="428" t="s">
        <v>2256</v>
      </c>
      <c r="L2151" s="431">
        <v>55.068888888888878</v>
      </c>
      <c r="M2151" s="431">
        <v>9</v>
      </c>
      <c r="N2151" s="432">
        <v>495.61999999999989</v>
      </c>
    </row>
    <row r="2152" spans="1:14" ht="14.45" customHeight="1" x14ac:dyDescent="0.2">
      <c r="A2152" s="426" t="s">
        <v>2181</v>
      </c>
      <c r="B2152" s="427" t="s">
        <v>2182</v>
      </c>
      <c r="C2152" s="428" t="s">
        <v>2279</v>
      </c>
      <c r="D2152" s="429" t="s">
        <v>2280</v>
      </c>
      <c r="E2152" s="430">
        <v>50113001</v>
      </c>
      <c r="F2152" s="429" t="s">
        <v>403</v>
      </c>
      <c r="G2152" s="428" t="s">
        <v>404</v>
      </c>
      <c r="H2152" s="428">
        <v>847084</v>
      </c>
      <c r="I2152" s="428">
        <v>83443</v>
      </c>
      <c r="J2152" s="428" t="s">
        <v>2257</v>
      </c>
      <c r="K2152" s="428" t="s">
        <v>2258</v>
      </c>
      <c r="L2152" s="431">
        <v>147.76300000000001</v>
      </c>
      <c r="M2152" s="431">
        <v>5</v>
      </c>
      <c r="N2152" s="432">
        <v>738.81500000000005</v>
      </c>
    </row>
    <row r="2153" spans="1:14" ht="14.45" customHeight="1" x14ac:dyDescent="0.2">
      <c r="A2153" s="426" t="s">
        <v>2181</v>
      </c>
      <c r="B2153" s="427" t="s">
        <v>2182</v>
      </c>
      <c r="C2153" s="428" t="s">
        <v>2279</v>
      </c>
      <c r="D2153" s="429" t="s">
        <v>2280</v>
      </c>
      <c r="E2153" s="430">
        <v>50113001</v>
      </c>
      <c r="F2153" s="429" t="s">
        <v>403</v>
      </c>
      <c r="G2153" s="428" t="s">
        <v>404</v>
      </c>
      <c r="H2153" s="428">
        <v>191836</v>
      </c>
      <c r="I2153" s="428">
        <v>91836</v>
      </c>
      <c r="J2153" s="428" t="s">
        <v>1200</v>
      </c>
      <c r="K2153" s="428" t="s">
        <v>1201</v>
      </c>
      <c r="L2153" s="431">
        <v>59.16999999999998</v>
      </c>
      <c r="M2153" s="431">
        <v>5</v>
      </c>
      <c r="N2153" s="432">
        <v>295.84999999999991</v>
      </c>
    </row>
    <row r="2154" spans="1:14" ht="14.45" customHeight="1" x14ac:dyDescent="0.2">
      <c r="A2154" s="426" t="s">
        <v>2181</v>
      </c>
      <c r="B2154" s="427" t="s">
        <v>2182</v>
      </c>
      <c r="C2154" s="428" t="s">
        <v>2279</v>
      </c>
      <c r="D2154" s="429" t="s">
        <v>2280</v>
      </c>
      <c r="E2154" s="430">
        <v>50113001</v>
      </c>
      <c r="F2154" s="429" t="s">
        <v>403</v>
      </c>
      <c r="G2154" s="428" t="s">
        <v>404</v>
      </c>
      <c r="H2154" s="428">
        <v>132087</v>
      </c>
      <c r="I2154" s="428">
        <v>32087</v>
      </c>
      <c r="J2154" s="428" t="s">
        <v>2259</v>
      </c>
      <c r="K2154" s="428" t="s">
        <v>2260</v>
      </c>
      <c r="L2154" s="431">
        <v>32.51</v>
      </c>
      <c r="M2154" s="431">
        <v>4</v>
      </c>
      <c r="N2154" s="432">
        <v>130.04</v>
      </c>
    </row>
    <row r="2155" spans="1:14" ht="14.45" customHeight="1" x14ac:dyDescent="0.2">
      <c r="A2155" s="426" t="s">
        <v>2181</v>
      </c>
      <c r="B2155" s="427" t="s">
        <v>2182</v>
      </c>
      <c r="C2155" s="428" t="s">
        <v>2279</v>
      </c>
      <c r="D2155" s="429" t="s">
        <v>2280</v>
      </c>
      <c r="E2155" s="430">
        <v>50113001</v>
      </c>
      <c r="F2155" s="429" t="s">
        <v>403</v>
      </c>
      <c r="G2155" s="428" t="s">
        <v>404</v>
      </c>
      <c r="H2155" s="428">
        <v>208575</v>
      </c>
      <c r="I2155" s="428">
        <v>208575</v>
      </c>
      <c r="J2155" s="428" t="s">
        <v>2264</v>
      </c>
      <c r="K2155" s="428" t="s">
        <v>2265</v>
      </c>
      <c r="L2155" s="431">
        <v>147.76300000000001</v>
      </c>
      <c r="M2155" s="431">
        <v>10</v>
      </c>
      <c r="N2155" s="432">
        <v>1477.63</v>
      </c>
    </row>
    <row r="2156" spans="1:14" ht="14.45" customHeight="1" x14ac:dyDescent="0.2">
      <c r="A2156" s="426" t="s">
        <v>2181</v>
      </c>
      <c r="B2156" s="427" t="s">
        <v>2182</v>
      </c>
      <c r="C2156" s="428" t="s">
        <v>2279</v>
      </c>
      <c r="D2156" s="429" t="s">
        <v>2280</v>
      </c>
      <c r="E2156" s="430">
        <v>50113001</v>
      </c>
      <c r="F2156" s="429" t="s">
        <v>403</v>
      </c>
      <c r="G2156" s="428" t="s">
        <v>404</v>
      </c>
      <c r="H2156" s="428">
        <v>186198</v>
      </c>
      <c r="I2156" s="428">
        <v>186198</v>
      </c>
      <c r="J2156" s="428" t="s">
        <v>2266</v>
      </c>
      <c r="K2156" s="428" t="s">
        <v>2267</v>
      </c>
      <c r="L2156" s="431">
        <v>46.123333333333328</v>
      </c>
      <c r="M2156" s="431">
        <v>3</v>
      </c>
      <c r="N2156" s="432">
        <v>138.36999999999998</v>
      </c>
    </row>
    <row r="2157" spans="1:14" ht="14.45" customHeight="1" x14ac:dyDescent="0.2">
      <c r="A2157" s="426" t="s">
        <v>2181</v>
      </c>
      <c r="B2157" s="427" t="s">
        <v>2182</v>
      </c>
      <c r="C2157" s="428" t="s">
        <v>2279</v>
      </c>
      <c r="D2157" s="429" t="s">
        <v>2280</v>
      </c>
      <c r="E2157" s="430">
        <v>50113001</v>
      </c>
      <c r="F2157" s="429" t="s">
        <v>403</v>
      </c>
      <c r="G2157" s="428" t="s">
        <v>450</v>
      </c>
      <c r="H2157" s="428">
        <v>237705</v>
      </c>
      <c r="I2157" s="428">
        <v>237705</v>
      </c>
      <c r="J2157" s="428" t="s">
        <v>1223</v>
      </c>
      <c r="K2157" s="428" t="s">
        <v>1224</v>
      </c>
      <c r="L2157" s="431">
        <v>81.100000000000009</v>
      </c>
      <c r="M2157" s="431">
        <v>2</v>
      </c>
      <c r="N2157" s="432">
        <v>162.20000000000002</v>
      </c>
    </row>
    <row r="2158" spans="1:14" ht="14.45" customHeight="1" x14ac:dyDescent="0.2">
      <c r="A2158" s="426" t="s">
        <v>2181</v>
      </c>
      <c r="B2158" s="427" t="s">
        <v>2182</v>
      </c>
      <c r="C2158" s="428" t="s">
        <v>2279</v>
      </c>
      <c r="D2158" s="429" t="s">
        <v>2280</v>
      </c>
      <c r="E2158" s="430">
        <v>50113001</v>
      </c>
      <c r="F2158" s="429" t="s">
        <v>403</v>
      </c>
      <c r="G2158" s="428" t="s">
        <v>404</v>
      </c>
      <c r="H2158" s="428">
        <v>192489</v>
      </c>
      <c r="I2158" s="428">
        <v>92489</v>
      </c>
      <c r="J2158" s="428" t="s">
        <v>2085</v>
      </c>
      <c r="K2158" s="428" t="s">
        <v>2268</v>
      </c>
      <c r="L2158" s="431">
        <v>686.16000000000008</v>
      </c>
      <c r="M2158" s="431">
        <v>1</v>
      </c>
      <c r="N2158" s="432">
        <v>686.16000000000008</v>
      </c>
    </row>
    <row r="2159" spans="1:14" ht="14.45" customHeight="1" x14ac:dyDescent="0.2">
      <c r="A2159" s="426" t="s">
        <v>2181</v>
      </c>
      <c r="B2159" s="427" t="s">
        <v>2182</v>
      </c>
      <c r="C2159" s="428" t="s">
        <v>2279</v>
      </c>
      <c r="D2159" s="429" t="s">
        <v>2280</v>
      </c>
      <c r="E2159" s="430">
        <v>50113001</v>
      </c>
      <c r="F2159" s="429" t="s">
        <v>403</v>
      </c>
      <c r="G2159" s="428" t="s">
        <v>450</v>
      </c>
      <c r="H2159" s="428">
        <v>105496</v>
      </c>
      <c r="I2159" s="428">
        <v>5496</v>
      </c>
      <c r="J2159" s="428" t="s">
        <v>1265</v>
      </c>
      <c r="K2159" s="428" t="s">
        <v>1648</v>
      </c>
      <c r="L2159" s="431">
        <v>75.339999999999989</v>
      </c>
      <c r="M2159" s="431">
        <v>3</v>
      </c>
      <c r="N2159" s="432">
        <v>226.01999999999998</v>
      </c>
    </row>
    <row r="2160" spans="1:14" ht="14.45" customHeight="1" x14ac:dyDescent="0.2">
      <c r="A2160" s="426" t="s">
        <v>2181</v>
      </c>
      <c r="B2160" s="427" t="s">
        <v>2182</v>
      </c>
      <c r="C2160" s="428" t="s">
        <v>2283</v>
      </c>
      <c r="D2160" s="429" t="s">
        <v>2284</v>
      </c>
      <c r="E2160" s="430">
        <v>50113001</v>
      </c>
      <c r="F2160" s="429" t="s">
        <v>403</v>
      </c>
      <c r="G2160" s="428" t="s">
        <v>404</v>
      </c>
      <c r="H2160" s="428">
        <v>841498</v>
      </c>
      <c r="I2160" s="428">
        <v>31951</v>
      </c>
      <c r="J2160" s="428" t="s">
        <v>405</v>
      </c>
      <c r="K2160" s="428" t="s">
        <v>406</v>
      </c>
      <c r="L2160" s="431">
        <v>51.76</v>
      </c>
      <c r="M2160" s="431">
        <v>1</v>
      </c>
      <c r="N2160" s="432">
        <v>51.76</v>
      </c>
    </row>
    <row r="2161" spans="1:14" ht="14.45" customHeight="1" x14ac:dyDescent="0.2">
      <c r="A2161" s="426" t="s">
        <v>2181</v>
      </c>
      <c r="B2161" s="427" t="s">
        <v>2182</v>
      </c>
      <c r="C2161" s="428" t="s">
        <v>2283</v>
      </c>
      <c r="D2161" s="429" t="s">
        <v>2284</v>
      </c>
      <c r="E2161" s="430">
        <v>50113001</v>
      </c>
      <c r="F2161" s="429" t="s">
        <v>403</v>
      </c>
      <c r="G2161" s="428" t="s">
        <v>404</v>
      </c>
      <c r="H2161" s="428">
        <v>501596</v>
      </c>
      <c r="I2161" s="428">
        <v>0</v>
      </c>
      <c r="J2161" s="428" t="s">
        <v>407</v>
      </c>
      <c r="K2161" s="428" t="s">
        <v>408</v>
      </c>
      <c r="L2161" s="431">
        <v>113.26</v>
      </c>
      <c r="M2161" s="431">
        <v>1</v>
      </c>
      <c r="N2161" s="432">
        <v>113.26</v>
      </c>
    </row>
    <row r="2162" spans="1:14" ht="14.45" customHeight="1" x14ac:dyDescent="0.2">
      <c r="A2162" s="426" t="s">
        <v>2181</v>
      </c>
      <c r="B2162" s="427" t="s">
        <v>2182</v>
      </c>
      <c r="C2162" s="428" t="s">
        <v>2283</v>
      </c>
      <c r="D2162" s="429" t="s">
        <v>2284</v>
      </c>
      <c r="E2162" s="430">
        <v>50113001</v>
      </c>
      <c r="F2162" s="429" t="s">
        <v>403</v>
      </c>
      <c r="G2162" s="428" t="s">
        <v>404</v>
      </c>
      <c r="H2162" s="428">
        <v>502488</v>
      </c>
      <c r="I2162" s="428">
        <v>0</v>
      </c>
      <c r="J2162" s="428" t="s">
        <v>1620</v>
      </c>
      <c r="K2162" s="428" t="s">
        <v>235</v>
      </c>
      <c r="L2162" s="431">
        <v>1473.1366459627329</v>
      </c>
      <c r="M2162" s="431">
        <v>161</v>
      </c>
      <c r="N2162" s="432">
        <v>237175</v>
      </c>
    </row>
    <row r="2163" spans="1:14" ht="14.45" customHeight="1" x14ac:dyDescent="0.2">
      <c r="A2163" s="426" t="s">
        <v>2181</v>
      </c>
      <c r="B2163" s="427" t="s">
        <v>2182</v>
      </c>
      <c r="C2163" s="428" t="s">
        <v>2285</v>
      </c>
      <c r="D2163" s="429" t="s">
        <v>2286</v>
      </c>
      <c r="E2163" s="430">
        <v>50113001</v>
      </c>
      <c r="F2163" s="429" t="s">
        <v>403</v>
      </c>
      <c r="G2163" s="428" t="s">
        <v>404</v>
      </c>
      <c r="H2163" s="428">
        <v>846758</v>
      </c>
      <c r="I2163" s="428">
        <v>103387</v>
      </c>
      <c r="J2163" s="428" t="s">
        <v>584</v>
      </c>
      <c r="K2163" s="428" t="s">
        <v>585</v>
      </c>
      <c r="L2163" s="431">
        <v>81.459333333333333</v>
      </c>
      <c r="M2163" s="431">
        <v>60</v>
      </c>
      <c r="N2163" s="432">
        <v>4887.5600000000004</v>
      </c>
    </row>
    <row r="2164" spans="1:14" ht="14.45" customHeight="1" x14ac:dyDescent="0.2">
      <c r="A2164" s="426" t="s">
        <v>2181</v>
      </c>
      <c r="B2164" s="427" t="s">
        <v>2182</v>
      </c>
      <c r="C2164" s="428" t="s">
        <v>2285</v>
      </c>
      <c r="D2164" s="429" t="s">
        <v>2286</v>
      </c>
      <c r="E2164" s="430">
        <v>50113001</v>
      </c>
      <c r="F2164" s="429" t="s">
        <v>403</v>
      </c>
      <c r="G2164" s="428" t="s">
        <v>404</v>
      </c>
      <c r="H2164" s="428">
        <v>243462</v>
      </c>
      <c r="I2164" s="428">
        <v>243462</v>
      </c>
      <c r="J2164" s="428" t="s">
        <v>1413</v>
      </c>
      <c r="K2164" s="428" t="s">
        <v>1414</v>
      </c>
      <c r="L2164" s="431">
        <v>48.831428571428567</v>
      </c>
      <c r="M2164" s="431">
        <v>14</v>
      </c>
      <c r="N2164" s="432">
        <v>683.64</v>
      </c>
    </row>
    <row r="2165" spans="1:14" ht="14.45" customHeight="1" x14ac:dyDescent="0.2">
      <c r="A2165" s="426" t="s">
        <v>2181</v>
      </c>
      <c r="B2165" s="427" t="s">
        <v>2182</v>
      </c>
      <c r="C2165" s="428" t="s">
        <v>2285</v>
      </c>
      <c r="D2165" s="429" t="s">
        <v>2286</v>
      </c>
      <c r="E2165" s="430">
        <v>50113001</v>
      </c>
      <c r="F2165" s="429" t="s">
        <v>403</v>
      </c>
      <c r="G2165" s="428" t="s">
        <v>404</v>
      </c>
      <c r="H2165" s="428">
        <v>847132</v>
      </c>
      <c r="I2165" s="428">
        <v>137238</v>
      </c>
      <c r="J2165" s="428" t="s">
        <v>2191</v>
      </c>
      <c r="K2165" s="428" t="s">
        <v>2192</v>
      </c>
      <c r="L2165" s="431">
        <v>622.97</v>
      </c>
      <c r="M2165" s="431">
        <v>11</v>
      </c>
      <c r="N2165" s="432">
        <v>6852.67</v>
      </c>
    </row>
    <row r="2166" spans="1:14" ht="14.45" customHeight="1" x14ac:dyDescent="0.2">
      <c r="A2166" s="426" t="s">
        <v>2181</v>
      </c>
      <c r="B2166" s="427" t="s">
        <v>2182</v>
      </c>
      <c r="C2166" s="428" t="s">
        <v>2285</v>
      </c>
      <c r="D2166" s="429" t="s">
        <v>2286</v>
      </c>
      <c r="E2166" s="430">
        <v>50113001</v>
      </c>
      <c r="F2166" s="429" t="s">
        <v>403</v>
      </c>
      <c r="G2166" s="428" t="s">
        <v>404</v>
      </c>
      <c r="H2166" s="428">
        <v>100362</v>
      </c>
      <c r="I2166" s="428">
        <v>362</v>
      </c>
      <c r="J2166" s="428" t="s">
        <v>515</v>
      </c>
      <c r="K2166" s="428" t="s">
        <v>516</v>
      </c>
      <c r="L2166" s="431">
        <v>72.78424307406371</v>
      </c>
      <c r="M2166" s="431">
        <v>132</v>
      </c>
      <c r="N2166" s="432">
        <v>9607.5200857764103</v>
      </c>
    </row>
    <row r="2167" spans="1:14" ht="14.45" customHeight="1" x14ac:dyDescent="0.2">
      <c r="A2167" s="426" t="s">
        <v>2181</v>
      </c>
      <c r="B2167" s="427" t="s">
        <v>2182</v>
      </c>
      <c r="C2167" s="428" t="s">
        <v>2285</v>
      </c>
      <c r="D2167" s="429" t="s">
        <v>2286</v>
      </c>
      <c r="E2167" s="430">
        <v>50113001</v>
      </c>
      <c r="F2167" s="429" t="s">
        <v>403</v>
      </c>
      <c r="G2167" s="428" t="s">
        <v>404</v>
      </c>
      <c r="H2167" s="428">
        <v>202701</v>
      </c>
      <c r="I2167" s="428">
        <v>202701</v>
      </c>
      <c r="J2167" s="428" t="s">
        <v>592</v>
      </c>
      <c r="K2167" s="428" t="s">
        <v>593</v>
      </c>
      <c r="L2167" s="431">
        <v>162.47999999999999</v>
      </c>
      <c r="M2167" s="431">
        <v>3</v>
      </c>
      <c r="N2167" s="432">
        <v>487.43999999999994</v>
      </c>
    </row>
    <row r="2168" spans="1:14" ht="14.45" customHeight="1" x14ac:dyDescent="0.2">
      <c r="A2168" s="426" t="s">
        <v>2181</v>
      </c>
      <c r="B2168" s="427" t="s">
        <v>2182</v>
      </c>
      <c r="C2168" s="428" t="s">
        <v>2285</v>
      </c>
      <c r="D2168" s="429" t="s">
        <v>2286</v>
      </c>
      <c r="E2168" s="430">
        <v>50113001</v>
      </c>
      <c r="F2168" s="429" t="s">
        <v>403</v>
      </c>
      <c r="G2168" s="428" t="s">
        <v>404</v>
      </c>
      <c r="H2168" s="428">
        <v>167547</v>
      </c>
      <c r="I2168" s="428">
        <v>67547</v>
      </c>
      <c r="J2168" s="428" t="s">
        <v>601</v>
      </c>
      <c r="K2168" s="428" t="s">
        <v>602</v>
      </c>
      <c r="L2168" s="431">
        <v>48.383636203634914</v>
      </c>
      <c r="M2168" s="431">
        <v>11</v>
      </c>
      <c r="N2168" s="432">
        <v>532.21999823998408</v>
      </c>
    </row>
    <row r="2169" spans="1:14" ht="14.45" customHeight="1" x14ac:dyDescent="0.2">
      <c r="A2169" s="426" t="s">
        <v>2181</v>
      </c>
      <c r="B2169" s="427" t="s">
        <v>2182</v>
      </c>
      <c r="C2169" s="428" t="s">
        <v>2285</v>
      </c>
      <c r="D2169" s="429" t="s">
        <v>2286</v>
      </c>
      <c r="E2169" s="430">
        <v>50113001</v>
      </c>
      <c r="F2169" s="429" t="s">
        <v>403</v>
      </c>
      <c r="G2169" s="428" t="s">
        <v>404</v>
      </c>
      <c r="H2169" s="428">
        <v>194916</v>
      </c>
      <c r="I2169" s="428">
        <v>94916</v>
      </c>
      <c r="J2169" s="428" t="s">
        <v>610</v>
      </c>
      <c r="K2169" s="428" t="s">
        <v>611</v>
      </c>
      <c r="L2169" s="431">
        <v>85.05</v>
      </c>
      <c r="M2169" s="431">
        <v>1</v>
      </c>
      <c r="N2169" s="432">
        <v>85.05</v>
      </c>
    </row>
    <row r="2170" spans="1:14" ht="14.45" customHeight="1" x14ac:dyDescent="0.2">
      <c r="A2170" s="426" t="s">
        <v>2181</v>
      </c>
      <c r="B2170" s="427" t="s">
        <v>2182</v>
      </c>
      <c r="C2170" s="428" t="s">
        <v>2285</v>
      </c>
      <c r="D2170" s="429" t="s">
        <v>2286</v>
      </c>
      <c r="E2170" s="430">
        <v>50113001</v>
      </c>
      <c r="F2170" s="429" t="s">
        <v>403</v>
      </c>
      <c r="G2170" s="428" t="s">
        <v>404</v>
      </c>
      <c r="H2170" s="428">
        <v>223855</v>
      </c>
      <c r="I2170" s="428">
        <v>223855</v>
      </c>
      <c r="J2170" s="428" t="s">
        <v>615</v>
      </c>
      <c r="K2170" s="428" t="s">
        <v>616</v>
      </c>
      <c r="L2170" s="431">
        <v>123.75000000000001</v>
      </c>
      <c r="M2170" s="431">
        <v>8</v>
      </c>
      <c r="N2170" s="432">
        <v>990.00000000000011</v>
      </c>
    </row>
    <row r="2171" spans="1:14" ht="14.45" customHeight="1" x14ac:dyDescent="0.2">
      <c r="A2171" s="426" t="s">
        <v>2181</v>
      </c>
      <c r="B2171" s="427" t="s">
        <v>2182</v>
      </c>
      <c r="C2171" s="428" t="s">
        <v>2285</v>
      </c>
      <c r="D2171" s="429" t="s">
        <v>2286</v>
      </c>
      <c r="E2171" s="430">
        <v>50113001</v>
      </c>
      <c r="F2171" s="429" t="s">
        <v>403</v>
      </c>
      <c r="G2171" s="428" t="s">
        <v>404</v>
      </c>
      <c r="H2171" s="428">
        <v>845369</v>
      </c>
      <c r="I2171" s="428">
        <v>107987</v>
      </c>
      <c r="J2171" s="428" t="s">
        <v>618</v>
      </c>
      <c r="K2171" s="428" t="s">
        <v>619</v>
      </c>
      <c r="L2171" s="431">
        <v>112.17</v>
      </c>
      <c r="M2171" s="431">
        <v>1</v>
      </c>
      <c r="N2171" s="432">
        <v>112.17</v>
      </c>
    </row>
    <row r="2172" spans="1:14" ht="14.45" customHeight="1" x14ac:dyDescent="0.2">
      <c r="A2172" s="426" t="s">
        <v>2181</v>
      </c>
      <c r="B2172" s="427" t="s">
        <v>2182</v>
      </c>
      <c r="C2172" s="428" t="s">
        <v>2285</v>
      </c>
      <c r="D2172" s="429" t="s">
        <v>2286</v>
      </c>
      <c r="E2172" s="430">
        <v>50113001</v>
      </c>
      <c r="F2172" s="429" t="s">
        <v>403</v>
      </c>
      <c r="G2172" s="428" t="s">
        <v>404</v>
      </c>
      <c r="H2172" s="428">
        <v>154809</v>
      </c>
      <c r="I2172" s="428">
        <v>154809</v>
      </c>
      <c r="J2172" s="428" t="s">
        <v>2287</v>
      </c>
      <c r="K2172" s="428" t="s">
        <v>2288</v>
      </c>
      <c r="L2172" s="431">
        <v>1734.9</v>
      </c>
      <c r="M2172" s="431">
        <v>1</v>
      </c>
      <c r="N2172" s="432">
        <v>1734.9</v>
      </c>
    </row>
    <row r="2173" spans="1:14" ht="14.45" customHeight="1" x14ac:dyDescent="0.2">
      <c r="A2173" s="426" t="s">
        <v>2181</v>
      </c>
      <c r="B2173" s="427" t="s">
        <v>2182</v>
      </c>
      <c r="C2173" s="428" t="s">
        <v>2285</v>
      </c>
      <c r="D2173" s="429" t="s">
        <v>2286</v>
      </c>
      <c r="E2173" s="430">
        <v>50113001</v>
      </c>
      <c r="F2173" s="429" t="s">
        <v>403</v>
      </c>
      <c r="G2173" s="428" t="s">
        <v>404</v>
      </c>
      <c r="H2173" s="428">
        <v>196610</v>
      </c>
      <c r="I2173" s="428">
        <v>96610</v>
      </c>
      <c r="J2173" s="428" t="s">
        <v>625</v>
      </c>
      <c r="K2173" s="428" t="s">
        <v>626</v>
      </c>
      <c r="L2173" s="431">
        <v>113.25</v>
      </c>
      <c r="M2173" s="431">
        <v>6</v>
      </c>
      <c r="N2173" s="432">
        <v>679.5</v>
      </c>
    </row>
    <row r="2174" spans="1:14" ht="14.45" customHeight="1" x14ac:dyDescent="0.2">
      <c r="A2174" s="426" t="s">
        <v>2181</v>
      </c>
      <c r="B2174" s="427" t="s">
        <v>2182</v>
      </c>
      <c r="C2174" s="428" t="s">
        <v>2285</v>
      </c>
      <c r="D2174" s="429" t="s">
        <v>2286</v>
      </c>
      <c r="E2174" s="430">
        <v>50113001</v>
      </c>
      <c r="F2174" s="429" t="s">
        <v>403</v>
      </c>
      <c r="G2174" s="428" t="s">
        <v>404</v>
      </c>
      <c r="H2174" s="428">
        <v>110555</v>
      </c>
      <c r="I2174" s="428">
        <v>10555</v>
      </c>
      <c r="J2174" s="428" t="s">
        <v>1420</v>
      </c>
      <c r="K2174" s="428" t="s">
        <v>1806</v>
      </c>
      <c r="L2174" s="431">
        <v>254.97999999999996</v>
      </c>
      <c r="M2174" s="431">
        <v>2</v>
      </c>
      <c r="N2174" s="432">
        <v>509.95999999999992</v>
      </c>
    </row>
    <row r="2175" spans="1:14" ht="14.45" customHeight="1" x14ac:dyDescent="0.2">
      <c r="A2175" s="426" t="s">
        <v>2181</v>
      </c>
      <c r="B2175" s="427" t="s">
        <v>2182</v>
      </c>
      <c r="C2175" s="428" t="s">
        <v>2285</v>
      </c>
      <c r="D2175" s="429" t="s">
        <v>2286</v>
      </c>
      <c r="E2175" s="430">
        <v>50113001</v>
      </c>
      <c r="F2175" s="429" t="s">
        <v>403</v>
      </c>
      <c r="G2175" s="428" t="s">
        <v>404</v>
      </c>
      <c r="H2175" s="428">
        <v>10561</v>
      </c>
      <c r="I2175" s="428">
        <v>10561</v>
      </c>
      <c r="J2175" s="428" t="s">
        <v>1420</v>
      </c>
      <c r="K2175" s="428" t="s">
        <v>1421</v>
      </c>
      <c r="L2175" s="431">
        <v>285.28999999999996</v>
      </c>
      <c r="M2175" s="431">
        <v>2</v>
      </c>
      <c r="N2175" s="432">
        <v>570.57999999999993</v>
      </c>
    </row>
    <row r="2176" spans="1:14" ht="14.45" customHeight="1" x14ac:dyDescent="0.2">
      <c r="A2176" s="426" t="s">
        <v>2181</v>
      </c>
      <c r="B2176" s="427" t="s">
        <v>2182</v>
      </c>
      <c r="C2176" s="428" t="s">
        <v>2285</v>
      </c>
      <c r="D2176" s="429" t="s">
        <v>2286</v>
      </c>
      <c r="E2176" s="430">
        <v>50113001</v>
      </c>
      <c r="F2176" s="429" t="s">
        <v>403</v>
      </c>
      <c r="G2176" s="428" t="s">
        <v>404</v>
      </c>
      <c r="H2176" s="428">
        <v>173321</v>
      </c>
      <c r="I2176" s="428">
        <v>173321</v>
      </c>
      <c r="J2176" s="428" t="s">
        <v>1422</v>
      </c>
      <c r="K2176" s="428" t="s">
        <v>1423</v>
      </c>
      <c r="L2176" s="431">
        <v>605.43999999999994</v>
      </c>
      <c r="M2176" s="431">
        <v>2</v>
      </c>
      <c r="N2176" s="432">
        <v>1210.8799999999999</v>
      </c>
    </row>
    <row r="2177" spans="1:14" ht="14.45" customHeight="1" x14ac:dyDescent="0.2">
      <c r="A2177" s="426" t="s">
        <v>2181</v>
      </c>
      <c r="B2177" s="427" t="s">
        <v>2182</v>
      </c>
      <c r="C2177" s="428" t="s">
        <v>2285</v>
      </c>
      <c r="D2177" s="429" t="s">
        <v>2286</v>
      </c>
      <c r="E2177" s="430">
        <v>50113001</v>
      </c>
      <c r="F2177" s="429" t="s">
        <v>403</v>
      </c>
      <c r="G2177" s="428" t="s">
        <v>404</v>
      </c>
      <c r="H2177" s="428">
        <v>173322</v>
      </c>
      <c r="I2177" s="428">
        <v>173322</v>
      </c>
      <c r="J2177" s="428" t="s">
        <v>1426</v>
      </c>
      <c r="K2177" s="428" t="s">
        <v>1427</v>
      </c>
      <c r="L2177" s="431">
        <v>803.66</v>
      </c>
      <c r="M2177" s="431">
        <v>1</v>
      </c>
      <c r="N2177" s="432">
        <v>803.66</v>
      </c>
    </row>
    <row r="2178" spans="1:14" ht="14.45" customHeight="1" x14ac:dyDescent="0.2">
      <c r="A2178" s="426" t="s">
        <v>2181</v>
      </c>
      <c r="B2178" s="427" t="s">
        <v>2182</v>
      </c>
      <c r="C2178" s="428" t="s">
        <v>2285</v>
      </c>
      <c r="D2178" s="429" t="s">
        <v>2286</v>
      </c>
      <c r="E2178" s="430">
        <v>50113001</v>
      </c>
      <c r="F2178" s="429" t="s">
        <v>403</v>
      </c>
      <c r="G2178" s="428" t="s">
        <v>404</v>
      </c>
      <c r="H2178" s="428">
        <v>187822</v>
      </c>
      <c r="I2178" s="428">
        <v>87822</v>
      </c>
      <c r="J2178" s="428" t="s">
        <v>631</v>
      </c>
      <c r="K2178" s="428" t="s">
        <v>632</v>
      </c>
      <c r="L2178" s="431">
        <v>1326.9716666666666</v>
      </c>
      <c r="M2178" s="431">
        <v>6</v>
      </c>
      <c r="N2178" s="432">
        <v>7961.829999999999</v>
      </c>
    </row>
    <row r="2179" spans="1:14" ht="14.45" customHeight="1" x14ac:dyDescent="0.2">
      <c r="A2179" s="426" t="s">
        <v>2181</v>
      </c>
      <c r="B2179" s="427" t="s">
        <v>2182</v>
      </c>
      <c r="C2179" s="428" t="s">
        <v>2285</v>
      </c>
      <c r="D2179" s="429" t="s">
        <v>2286</v>
      </c>
      <c r="E2179" s="430">
        <v>50113001</v>
      </c>
      <c r="F2179" s="429" t="s">
        <v>403</v>
      </c>
      <c r="G2179" s="428" t="s">
        <v>404</v>
      </c>
      <c r="H2179" s="428">
        <v>243864</v>
      </c>
      <c r="I2179" s="428">
        <v>243864</v>
      </c>
      <c r="J2179" s="428" t="s">
        <v>633</v>
      </c>
      <c r="K2179" s="428" t="s">
        <v>591</v>
      </c>
      <c r="L2179" s="431">
        <v>68.688461538461539</v>
      </c>
      <c r="M2179" s="431">
        <v>13</v>
      </c>
      <c r="N2179" s="432">
        <v>892.95</v>
      </c>
    </row>
    <row r="2180" spans="1:14" ht="14.45" customHeight="1" x14ac:dyDescent="0.2">
      <c r="A2180" s="426" t="s">
        <v>2181</v>
      </c>
      <c r="B2180" s="427" t="s">
        <v>2182</v>
      </c>
      <c r="C2180" s="428" t="s">
        <v>2285</v>
      </c>
      <c r="D2180" s="429" t="s">
        <v>2286</v>
      </c>
      <c r="E2180" s="430">
        <v>50113001</v>
      </c>
      <c r="F2180" s="429" t="s">
        <v>403</v>
      </c>
      <c r="G2180" s="428" t="s">
        <v>404</v>
      </c>
      <c r="H2180" s="428">
        <v>192351</v>
      </c>
      <c r="I2180" s="428">
        <v>92351</v>
      </c>
      <c r="J2180" s="428" t="s">
        <v>634</v>
      </c>
      <c r="K2180" s="428" t="s">
        <v>635</v>
      </c>
      <c r="L2180" s="431">
        <v>86.22</v>
      </c>
      <c r="M2180" s="431">
        <v>8</v>
      </c>
      <c r="N2180" s="432">
        <v>689.76</v>
      </c>
    </row>
    <row r="2181" spans="1:14" ht="14.45" customHeight="1" x14ac:dyDescent="0.2">
      <c r="A2181" s="426" t="s">
        <v>2181</v>
      </c>
      <c r="B2181" s="427" t="s">
        <v>2182</v>
      </c>
      <c r="C2181" s="428" t="s">
        <v>2285</v>
      </c>
      <c r="D2181" s="429" t="s">
        <v>2286</v>
      </c>
      <c r="E2181" s="430">
        <v>50113001</v>
      </c>
      <c r="F2181" s="429" t="s">
        <v>403</v>
      </c>
      <c r="G2181" s="428" t="s">
        <v>404</v>
      </c>
      <c r="H2181" s="428">
        <v>132992</v>
      </c>
      <c r="I2181" s="428">
        <v>32992</v>
      </c>
      <c r="J2181" s="428" t="s">
        <v>2289</v>
      </c>
      <c r="K2181" s="428" t="s">
        <v>2290</v>
      </c>
      <c r="L2181" s="431">
        <v>108.39000000000001</v>
      </c>
      <c r="M2181" s="431">
        <v>4</v>
      </c>
      <c r="N2181" s="432">
        <v>433.56000000000006</v>
      </c>
    </row>
    <row r="2182" spans="1:14" ht="14.45" customHeight="1" x14ac:dyDescent="0.2">
      <c r="A2182" s="426" t="s">
        <v>2181</v>
      </c>
      <c r="B2182" s="427" t="s">
        <v>2182</v>
      </c>
      <c r="C2182" s="428" t="s">
        <v>2285</v>
      </c>
      <c r="D2182" s="429" t="s">
        <v>2286</v>
      </c>
      <c r="E2182" s="430">
        <v>50113001</v>
      </c>
      <c r="F2182" s="429" t="s">
        <v>403</v>
      </c>
      <c r="G2182" s="428" t="s">
        <v>404</v>
      </c>
      <c r="H2182" s="428">
        <v>112892</v>
      </c>
      <c r="I2182" s="428">
        <v>12892</v>
      </c>
      <c r="J2182" s="428" t="s">
        <v>636</v>
      </c>
      <c r="K2182" s="428" t="s">
        <v>1358</v>
      </c>
      <c r="L2182" s="431">
        <v>104.21000000000001</v>
      </c>
      <c r="M2182" s="431">
        <v>5</v>
      </c>
      <c r="N2182" s="432">
        <v>521.05000000000007</v>
      </c>
    </row>
    <row r="2183" spans="1:14" ht="14.45" customHeight="1" x14ac:dyDescent="0.2">
      <c r="A2183" s="426" t="s">
        <v>2181</v>
      </c>
      <c r="B2183" s="427" t="s">
        <v>2182</v>
      </c>
      <c r="C2183" s="428" t="s">
        <v>2285</v>
      </c>
      <c r="D2183" s="429" t="s">
        <v>2286</v>
      </c>
      <c r="E2183" s="430">
        <v>50113001</v>
      </c>
      <c r="F2183" s="429" t="s">
        <v>403</v>
      </c>
      <c r="G2183" s="428" t="s">
        <v>404</v>
      </c>
      <c r="H2183" s="428">
        <v>112895</v>
      </c>
      <c r="I2183" s="428">
        <v>12895</v>
      </c>
      <c r="J2183" s="428" t="s">
        <v>636</v>
      </c>
      <c r="K2183" s="428" t="s">
        <v>637</v>
      </c>
      <c r="L2183" s="431">
        <v>106.45999999999997</v>
      </c>
      <c r="M2183" s="431">
        <v>5</v>
      </c>
      <c r="N2183" s="432">
        <v>532.29999999999984</v>
      </c>
    </row>
    <row r="2184" spans="1:14" ht="14.45" customHeight="1" x14ac:dyDescent="0.2">
      <c r="A2184" s="426" t="s">
        <v>2181</v>
      </c>
      <c r="B2184" s="427" t="s">
        <v>2182</v>
      </c>
      <c r="C2184" s="428" t="s">
        <v>2285</v>
      </c>
      <c r="D2184" s="429" t="s">
        <v>2286</v>
      </c>
      <c r="E2184" s="430">
        <v>50113001</v>
      </c>
      <c r="F2184" s="429" t="s">
        <v>403</v>
      </c>
      <c r="G2184" s="428" t="s">
        <v>404</v>
      </c>
      <c r="H2184" s="428">
        <v>176496</v>
      </c>
      <c r="I2184" s="428">
        <v>76496</v>
      </c>
      <c r="J2184" s="428" t="s">
        <v>644</v>
      </c>
      <c r="K2184" s="428" t="s">
        <v>645</v>
      </c>
      <c r="L2184" s="431">
        <v>124.18294117647059</v>
      </c>
      <c r="M2184" s="431">
        <v>34</v>
      </c>
      <c r="N2184" s="432">
        <v>4222.22</v>
      </c>
    </row>
    <row r="2185" spans="1:14" ht="14.45" customHeight="1" x14ac:dyDescent="0.2">
      <c r="A2185" s="426" t="s">
        <v>2181</v>
      </c>
      <c r="B2185" s="427" t="s">
        <v>2182</v>
      </c>
      <c r="C2185" s="428" t="s">
        <v>2285</v>
      </c>
      <c r="D2185" s="429" t="s">
        <v>2286</v>
      </c>
      <c r="E2185" s="430">
        <v>50113001</v>
      </c>
      <c r="F2185" s="429" t="s">
        <v>403</v>
      </c>
      <c r="G2185" s="428" t="s">
        <v>404</v>
      </c>
      <c r="H2185" s="428">
        <v>102679</v>
      </c>
      <c r="I2185" s="428">
        <v>2679</v>
      </c>
      <c r="J2185" s="428" t="s">
        <v>646</v>
      </c>
      <c r="K2185" s="428" t="s">
        <v>647</v>
      </c>
      <c r="L2185" s="431">
        <v>164.48</v>
      </c>
      <c r="M2185" s="431">
        <v>6</v>
      </c>
      <c r="N2185" s="432">
        <v>986.87999999999988</v>
      </c>
    </row>
    <row r="2186" spans="1:14" ht="14.45" customHeight="1" x14ac:dyDescent="0.2">
      <c r="A2186" s="426" t="s">
        <v>2181</v>
      </c>
      <c r="B2186" s="427" t="s">
        <v>2182</v>
      </c>
      <c r="C2186" s="428" t="s">
        <v>2285</v>
      </c>
      <c r="D2186" s="429" t="s">
        <v>2286</v>
      </c>
      <c r="E2186" s="430">
        <v>50113001</v>
      </c>
      <c r="F2186" s="429" t="s">
        <v>403</v>
      </c>
      <c r="G2186" s="428" t="s">
        <v>404</v>
      </c>
      <c r="H2186" s="428">
        <v>203323</v>
      </c>
      <c r="I2186" s="428">
        <v>203323</v>
      </c>
      <c r="J2186" s="428" t="s">
        <v>521</v>
      </c>
      <c r="K2186" s="428" t="s">
        <v>523</v>
      </c>
      <c r="L2186" s="431">
        <v>269.5</v>
      </c>
      <c r="M2186" s="431">
        <v>2</v>
      </c>
      <c r="N2186" s="432">
        <v>539</v>
      </c>
    </row>
    <row r="2187" spans="1:14" ht="14.45" customHeight="1" x14ac:dyDescent="0.2">
      <c r="A2187" s="426" t="s">
        <v>2181</v>
      </c>
      <c r="B2187" s="427" t="s">
        <v>2182</v>
      </c>
      <c r="C2187" s="428" t="s">
        <v>2285</v>
      </c>
      <c r="D2187" s="429" t="s">
        <v>2286</v>
      </c>
      <c r="E2187" s="430">
        <v>50113001</v>
      </c>
      <c r="F2187" s="429" t="s">
        <v>403</v>
      </c>
      <c r="G2187" s="428" t="s">
        <v>404</v>
      </c>
      <c r="H2187" s="428">
        <v>162320</v>
      </c>
      <c r="I2187" s="428">
        <v>62320</v>
      </c>
      <c r="J2187" s="428" t="s">
        <v>521</v>
      </c>
      <c r="K2187" s="428" t="s">
        <v>522</v>
      </c>
      <c r="L2187" s="431">
        <v>81.259999804536903</v>
      </c>
      <c r="M2187" s="431">
        <v>35</v>
      </c>
      <c r="N2187" s="432">
        <v>2844.0999931587917</v>
      </c>
    </row>
    <row r="2188" spans="1:14" ht="14.45" customHeight="1" x14ac:dyDescent="0.2">
      <c r="A2188" s="426" t="s">
        <v>2181</v>
      </c>
      <c r="B2188" s="427" t="s">
        <v>2182</v>
      </c>
      <c r="C2188" s="428" t="s">
        <v>2285</v>
      </c>
      <c r="D2188" s="429" t="s">
        <v>2286</v>
      </c>
      <c r="E2188" s="430">
        <v>50113001</v>
      </c>
      <c r="F2188" s="429" t="s">
        <v>403</v>
      </c>
      <c r="G2188" s="428" t="s">
        <v>450</v>
      </c>
      <c r="H2188" s="428">
        <v>231703</v>
      </c>
      <c r="I2188" s="428">
        <v>231703</v>
      </c>
      <c r="J2188" s="428" t="s">
        <v>648</v>
      </c>
      <c r="K2188" s="428" t="s">
        <v>649</v>
      </c>
      <c r="L2188" s="431">
        <v>89.180739116993308</v>
      </c>
      <c r="M2188" s="431">
        <v>27</v>
      </c>
      <c r="N2188" s="432">
        <v>2407.8799561588194</v>
      </c>
    </row>
    <row r="2189" spans="1:14" ht="14.45" customHeight="1" x14ac:dyDescent="0.2">
      <c r="A2189" s="426" t="s">
        <v>2181</v>
      </c>
      <c r="B2189" s="427" t="s">
        <v>2182</v>
      </c>
      <c r="C2189" s="428" t="s">
        <v>2285</v>
      </c>
      <c r="D2189" s="429" t="s">
        <v>2286</v>
      </c>
      <c r="E2189" s="430">
        <v>50113001</v>
      </c>
      <c r="F2189" s="429" t="s">
        <v>403</v>
      </c>
      <c r="G2189" s="428" t="s">
        <v>404</v>
      </c>
      <c r="H2189" s="428">
        <v>241307</v>
      </c>
      <c r="I2189" s="428">
        <v>241307</v>
      </c>
      <c r="J2189" s="428" t="s">
        <v>417</v>
      </c>
      <c r="K2189" s="428" t="s">
        <v>418</v>
      </c>
      <c r="L2189" s="431">
        <v>102.56</v>
      </c>
      <c r="M2189" s="431">
        <v>2</v>
      </c>
      <c r="N2189" s="432">
        <v>205.12</v>
      </c>
    </row>
    <row r="2190" spans="1:14" ht="14.45" customHeight="1" x14ac:dyDescent="0.2">
      <c r="A2190" s="426" t="s">
        <v>2181</v>
      </c>
      <c r="B2190" s="427" t="s">
        <v>2182</v>
      </c>
      <c r="C2190" s="428" t="s">
        <v>2285</v>
      </c>
      <c r="D2190" s="429" t="s">
        <v>2286</v>
      </c>
      <c r="E2190" s="430">
        <v>50113001</v>
      </c>
      <c r="F2190" s="429" t="s">
        <v>403</v>
      </c>
      <c r="G2190" s="428" t="s">
        <v>404</v>
      </c>
      <c r="H2190" s="428">
        <v>167939</v>
      </c>
      <c r="I2190" s="428">
        <v>167939</v>
      </c>
      <c r="J2190" s="428" t="s">
        <v>669</v>
      </c>
      <c r="K2190" s="428" t="s">
        <v>670</v>
      </c>
      <c r="L2190" s="431">
        <v>1589.89</v>
      </c>
      <c r="M2190" s="431">
        <v>1</v>
      </c>
      <c r="N2190" s="432">
        <v>1589.89</v>
      </c>
    </row>
    <row r="2191" spans="1:14" ht="14.45" customHeight="1" x14ac:dyDescent="0.2">
      <c r="A2191" s="426" t="s">
        <v>2181</v>
      </c>
      <c r="B2191" s="427" t="s">
        <v>2182</v>
      </c>
      <c r="C2191" s="428" t="s">
        <v>2285</v>
      </c>
      <c r="D2191" s="429" t="s">
        <v>2286</v>
      </c>
      <c r="E2191" s="430">
        <v>50113001</v>
      </c>
      <c r="F2191" s="429" t="s">
        <v>403</v>
      </c>
      <c r="G2191" s="428" t="s">
        <v>404</v>
      </c>
      <c r="H2191" s="428">
        <v>234203</v>
      </c>
      <c r="I2191" s="428">
        <v>234203</v>
      </c>
      <c r="J2191" s="428" t="s">
        <v>1732</v>
      </c>
      <c r="K2191" s="428" t="s">
        <v>1733</v>
      </c>
      <c r="L2191" s="431">
        <v>82.263636967398668</v>
      </c>
      <c r="M2191" s="431">
        <v>11</v>
      </c>
      <c r="N2191" s="432">
        <v>904.90000664138529</v>
      </c>
    </row>
    <row r="2192" spans="1:14" ht="14.45" customHeight="1" x14ac:dyDescent="0.2">
      <c r="A2192" s="426" t="s">
        <v>2181</v>
      </c>
      <c r="B2192" s="427" t="s">
        <v>2182</v>
      </c>
      <c r="C2192" s="428" t="s">
        <v>2285</v>
      </c>
      <c r="D2192" s="429" t="s">
        <v>2286</v>
      </c>
      <c r="E2192" s="430">
        <v>50113001</v>
      </c>
      <c r="F2192" s="429" t="s">
        <v>403</v>
      </c>
      <c r="G2192" s="428" t="s">
        <v>404</v>
      </c>
      <c r="H2192" s="428">
        <v>232998</v>
      </c>
      <c r="I2192" s="428">
        <v>232998</v>
      </c>
      <c r="J2192" s="428" t="s">
        <v>1451</v>
      </c>
      <c r="K2192" s="428" t="s">
        <v>1819</v>
      </c>
      <c r="L2192" s="431">
        <v>93.29</v>
      </c>
      <c r="M2192" s="431">
        <v>2</v>
      </c>
      <c r="N2192" s="432">
        <v>186.58</v>
      </c>
    </row>
    <row r="2193" spans="1:14" ht="14.45" customHeight="1" x14ac:dyDescent="0.2">
      <c r="A2193" s="426" t="s">
        <v>2181</v>
      </c>
      <c r="B2193" s="427" t="s">
        <v>2182</v>
      </c>
      <c r="C2193" s="428" t="s">
        <v>2285</v>
      </c>
      <c r="D2193" s="429" t="s">
        <v>2286</v>
      </c>
      <c r="E2193" s="430">
        <v>50113001</v>
      </c>
      <c r="F2193" s="429" t="s">
        <v>403</v>
      </c>
      <c r="G2193" s="428" t="s">
        <v>404</v>
      </c>
      <c r="H2193" s="428">
        <v>100407</v>
      </c>
      <c r="I2193" s="428">
        <v>407</v>
      </c>
      <c r="J2193" s="428" t="s">
        <v>682</v>
      </c>
      <c r="K2193" s="428" t="s">
        <v>683</v>
      </c>
      <c r="L2193" s="431">
        <v>198.91500000000002</v>
      </c>
      <c r="M2193" s="431">
        <v>4</v>
      </c>
      <c r="N2193" s="432">
        <v>795.66000000000008</v>
      </c>
    </row>
    <row r="2194" spans="1:14" ht="14.45" customHeight="1" x14ac:dyDescent="0.2">
      <c r="A2194" s="426" t="s">
        <v>2181</v>
      </c>
      <c r="B2194" s="427" t="s">
        <v>2182</v>
      </c>
      <c r="C2194" s="428" t="s">
        <v>2285</v>
      </c>
      <c r="D2194" s="429" t="s">
        <v>2286</v>
      </c>
      <c r="E2194" s="430">
        <v>50113001</v>
      </c>
      <c r="F2194" s="429" t="s">
        <v>403</v>
      </c>
      <c r="G2194" s="428" t="s">
        <v>404</v>
      </c>
      <c r="H2194" s="428">
        <v>149317</v>
      </c>
      <c r="I2194" s="428">
        <v>49317</v>
      </c>
      <c r="J2194" s="428" t="s">
        <v>684</v>
      </c>
      <c r="K2194" s="428" t="s">
        <v>685</v>
      </c>
      <c r="L2194" s="431">
        <v>299</v>
      </c>
      <c r="M2194" s="431">
        <v>2</v>
      </c>
      <c r="N2194" s="432">
        <v>598</v>
      </c>
    </row>
    <row r="2195" spans="1:14" ht="14.45" customHeight="1" x14ac:dyDescent="0.2">
      <c r="A2195" s="426" t="s">
        <v>2181</v>
      </c>
      <c r="B2195" s="427" t="s">
        <v>2182</v>
      </c>
      <c r="C2195" s="428" t="s">
        <v>2285</v>
      </c>
      <c r="D2195" s="429" t="s">
        <v>2286</v>
      </c>
      <c r="E2195" s="430">
        <v>50113001</v>
      </c>
      <c r="F2195" s="429" t="s">
        <v>403</v>
      </c>
      <c r="G2195" s="428" t="s">
        <v>404</v>
      </c>
      <c r="H2195" s="428">
        <v>100409</v>
      </c>
      <c r="I2195" s="428">
        <v>409</v>
      </c>
      <c r="J2195" s="428" t="s">
        <v>686</v>
      </c>
      <c r="K2195" s="428" t="s">
        <v>687</v>
      </c>
      <c r="L2195" s="431">
        <v>87.65000000000002</v>
      </c>
      <c r="M2195" s="431">
        <v>1</v>
      </c>
      <c r="N2195" s="432">
        <v>87.65000000000002</v>
      </c>
    </row>
    <row r="2196" spans="1:14" ht="14.45" customHeight="1" x14ac:dyDescent="0.2">
      <c r="A2196" s="426" t="s">
        <v>2181</v>
      </c>
      <c r="B2196" s="427" t="s">
        <v>2182</v>
      </c>
      <c r="C2196" s="428" t="s">
        <v>2285</v>
      </c>
      <c r="D2196" s="429" t="s">
        <v>2286</v>
      </c>
      <c r="E2196" s="430">
        <v>50113001</v>
      </c>
      <c r="F2196" s="429" t="s">
        <v>403</v>
      </c>
      <c r="G2196" s="428" t="s">
        <v>404</v>
      </c>
      <c r="H2196" s="428">
        <v>187814</v>
      </c>
      <c r="I2196" s="428">
        <v>87814</v>
      </c>
      <c r="J2196" s="428" t="s">
        <v>1712</v>
      </c>
      <c r="K2196" s="428" t="s">
        <v>1713</v>
      </c>
      <c r="L2196" s="431">
        <v>473.83090909090913</v>
      </c>
      <c r="M2196" s="431">
        <v>11</v>
      </c>
      <c r="N2196" s="432">
        <v>5212.1400000000003</v>
      </c>
    </row>
    <row r="2197" spans="1:14" ht="14.45" customHeight="1" x14ac:dyDescent="0.2">
      <c r="A2197" s="426" t="s">
        <v>2181</v>
      </c>
      <c r="B2197" s="427" t="s">
        <v>2182</v>
      </c>
      <c r="C2197" s="428" t="s">
        <v>2285</v>
      </c>
      <c r="D2197" s="429" t="s">
        <v>2286</v>
      </c>
      <c r="E2197" s="430">
        <v>50113001</v>
      </c>
      <c r="F2197" s="429" t="s">
        <v>403</v>
      </c>
      <c r="G2197" s="428" t="s">
        <v>404</v>
      </c>
      <c r="H2197" s="428">
        <v>990585</v>
      </c>
      <c r="I2197" s="428">
        <v>0</v>
      </c>
      <c r="J2197" s="428" t="s">
        <v>467</v>
      </c>
      <c r="K2197" s="428" t="s">
        <v>235</v>
      </c>
      <c r="L2197" s="431">
        <v>52.95</v>
      </c>
      <c r="M2197" s="431">
        <v>10</v>
      </c>
      <c r="N2197" s="432">
        <v>529.5</v>
      </c>
    </row>
    <row r="2198" spans="1:14" ht="14.45" customHeight="1" x14ac:dyDescent="0.2">
      <c r="A2198" s="426" t="s">
        <v>2181</v>
      </c>
      <c r="B2198" s="427" t="s">
        <v>2182</v>
      </c>
      <c r="C2198" s="428" t="s">
        <v>2285</v>
      </c>
      <c r="D2198" s="429" t="s">
        <v>2286</v>
      </c>
      <c r="E2198" s="430">
        <v>50113001</v>
      </c>
      <c r="F2198" s="429" t="s">
        <v>403</v>
      </c>
      <c r="G2198" s="428" t="s">
        <v>404</v>
      </c>
      <c r="H2198" s="428">
        <v>840238</v>
      </c>
      <c r="I2198" s="428">
        <v>0</v>
      </c>
      <c r="J2198" s="428" t="s">
        <v>468</v>
      </c>
      <c r="K2198" s="428" t="s">
        <v>235</v>
      </c>
      <c r="L2198" s="431">
        <v>61.11571428571429</v>
      </c>
      <c r="M2198" s="431">
        <v>35</v>
      </c>
      <c r="N2198" s="432">
        <v>2139.0500000000002</v>
      </c>
    </row>
    <row r="2199" spans="1:14" ht="14.45" customHeight="1" x14ac:dyDescent="0.2">
      <c r="A2199" s="426" t="s">
        <v>2181</v>
      </c>
      <c r="B2199" s="427" t="s">
        <v>2182</v>
      </c>
      <c r="C2199" s="428" t="s">
        <v>2285</v>
      </c>
      <c r="D2199" s="429" t="s">
        <v>2286</v>
      </c>
      <c r="E2199" s="430">
        <v>50113001</v>
      </c>
      <c r="F2199" s="429" t="s">
        <v>403</v>
      </c>
      <c r="G2199" s="428" t="s">
        <v>404</v>
      </c>
      <c r="H2199" s="428">
        <v>100982</v>
      </c>
      <c r="I2199" s="428">
        <v>982</v>
      </c>
      <c r="J2199" s="428" t="s">
        <v>405</v>
      </c>
      <c r="K2199" s="428" t="s">
        <v>2291</v>
      </c>
      <c r="L2199" s="431">
        <v>88.206627772812894</v>
      </c>
      <c r="M2199" s="431">
        <v>83</v>
      </c>
      <c r="N2199" s="432">
        <v>7321.1501051434698</v>
      </c>
    </row>
    <row r="2200" spans="1:14" ht="14.45" customHeight="1" x14ac:dyDescent="0.2">
      <c r="A2200" s="426" t="s">
        <v>2181</v>
      </c>
      <c r="B2200" s="427" t="s">
        <v>2182</v>
      </c>
      <c r="C2200" s="428" t="s">
        <v>2285</v>
      </c>
      <c r="D2200" s="429" t="s">
        <v>2286</v>
      </c>
      <c r="E2200" s="430">
        <v>50113001</v>
      </c>
      <c r="F2200" s="429" t="s">
        <v>403</v>
      </c>
      <c r="G2200" s="428" t="s">
        <v>404</v>
      </c>
      <c r="H2200" s="428">
        <v>841498</v>
      </c>
      <c r="I2200" s="428">
        <v>31951</v>
      </c>
      <c r="J2200" s="428" t="s">
        <v>405</v>
      </c>
      <c r="K2200" s="428" t="s">
        <v>406</v>
      </c>
      <c r="L2200" s="431">
        <v>50.879999999999988</v>
      </c>
      <c r="M2200" s="431">
        <v>30</v>
      </c>
      <c r="N2200" s="432">
        <v>1526.3999999999996</v>
      </c>
    </row>
    <row r="2201" spans="1:14" ht="14.45" customHeight="1" x14ac:dyDescent="0.2">
      <c r="A2201" s="426" t="s">
        <v>2181</v>
      </c>
      <c r="B2201" s="427" t="s">
        <v>2182</v>
      </c>
      <c r="C2201" s="428" t="s">
        <v>2285</v>
      </c>
      <c r="D2201" s="429" t="s">
        <v>2286</v>
      </c>
      <c r="E2201" s="430">
        <v>50113001</v>
      </c>
      <c r="F2201" s="429" t="s">
        <v>403</v>
      </c>
      <c r="G2201" s="428" t="s">
        <v>404</v>
      </c>
      <c r="H2201" s="428">
        <v>102132</v>
      </c>
      <c r="I2201" s="428">
        <v>2132</v>
      </c>
      <c r="J2201" s="428" t="s">
        <v>690</v>
      </c>
      <c r="K2201" s="428" t="s">
        <v>691</v>
      </c>
      <c r="L2201" s="431">
        <v>168.62</v>
      </c>
      <c r="M2201" s="431">
        <v>4</v>
      </c>
      <c r="N2201" s="432">
        <v>674.48</v>
      </c>
    </row>
    <row r="2202" spans="1:14" ht="14.45" customHeight="1" x14ac:dyDescent="0.2">
      <c r="A2202" s="426" t="s">
        <v>2181</v>
      </c>
      <c r="B2202" s="427" t="s">
        <v>2182</v>
      </c>
      <c r="C2202" s="428" t="s">
        <v>2285</v>
      </c>
      <c r="D2202" s="429" t="s">
        <v>2286</v>
      </c>
      <c r="E2202" s="430">
        <v>50113001</v>
      </c>
      <c r="F2202" s="429" t="s">
        <v>403</v>
      </c>
      <c r="G2202" s="428" t="s">
        <v>404</v>
      </c>
      <c r="H2202" s="428">
        <v>232631</v>
      </c>
      <c r="I2202" s="428">
        <v>232631</v>
      </c>
      <c r="J2202" s="428" t="s">
        <v>1829</v>
      </c>
      <c r="K2202" s="428" t="s">
        <v>1830</v>
      </c>
      <c r="L2202" s="431">
        <v>338.95</v>
      </c>
      <c r="M2202" s="431">
        <v>6</v>
      </c>
      <c r="N2202" s="432">
        <v>2033.7</v>
      </c>
    </row>
    <row r="2203" spans="1:14" ht="14.45" customHeight="1" x14ac:dyDescent="0.2">
      <c r="A2203" s="426" t="s">
        <v>2181</v>
      </c>
      <c r="B2203" s="427" t="s">
        <v>2182</v>
      </c>
      <c r="C2203" s="428" t="s">
        <v>2285</v>
      </c>
      <c r="D2203" s="429" t="s">
        <v>2286</v>
      </c>
      <c r="E2203" s="430">
        <v>50113001</v>
      </c>
      <c r="F2203" s="429" t="s">
        <v>403</v>
      </c>
      <c r="G2203" s="428" t="s">
        <v>404</v>
      </c>
      <c r="H2203" s="428">
        <v>207940</v>
      </c>
      <c r="I2203" s="428">
        <v>207940</v>
      </c>
      <c r="J2203" s="428" t="s">
        <v>712</v>
      </c>
      <c r="K2203" s="428" t="s">
        <v>713</v>
      </c>
      <c r="L2203" s="431">
        <v>72.44</v>
      </c>
      <c r="M2203" s="431">
        <v>3</v>
      </c>
      <c r="N2203" s="432">
        <v>217.32</v>
      </c>
    </row>
    <row r="2204" spans="1:14" ht="14.45" customHeight="1" x14ac:dyDescent="0.2">
      <c r="A2204" s="426" t="s">
        <v>2181</v>
      </c>
      <c r="B2204" s="427" t="s">
        <v>2182</v>
      </c>
      <c r="C2204" s="428" t="s">
        <v>2285</v>
      </c>
      <c r="D2204" s="429" t="s">
        <v>2286</v>
      </c>
      <c r="E2204" s="430">
        <v>50113001</v>
      </c>
      <c r="F2204" s="429" t="s">
        <v>403</v>
      </c>
      <c r="G2204" s="428" t="s">
        <v>450</v>
      </c>
      <c r="H2204" s="428">
        <v>214427</v>
      </c>
      <c r="I2204" s="428">
        <v>214427</v>
      </c>
      <c r="J2204" s="428" t="s">
        <v>721</v>
      </c>
      <c r="K2204" s="428" t="s">
        <v>722</v>
      </c>
      <c r="L2204" s="431">
        <v>16.569099999999999</v>
      </c>
      <c r="M2204" s="431">
        <v>100</v>
      </c>
      <c r="N2204" s="432">
        <v>1656.9099999999999</v>
      </c>
    </row>
    <row r="2205" spans="1:14" ht="14.45" customHeight="1" x14ac:dyDescent="0.2">
      <c r="A2205" s="426" t="s">
        <v>2181</v>
      </c>
      <c r="B2205" s="427" t="s">
        <v>2182</v>
      </c>
      <c r="C2205" s="428" t="s">
        <v>2285</v>
      </c>
      <c r="D2205" s="429" t="s">
        <v>2286</v>
      </c>
      <c r="E2205" s="430">
        <v>50113001</v>
      </c>
      <c r="F2205" s="429" t="s">
        <v>403</v>
      </c>
      <c r="G2205" s="428" t="s">
        <v>404</v>
      </c>
      <c r="H2205" s="428">
        <v>193105</v>
      </c>
      <c r="I2205" s="428">
        <v>93105</v>
      </c>
      <c r="J2205" s="428" t="s">
        <v>734</v>
      </c>
      <c r="K2205" s="428" t="s">
        <v>736</v>
      </c>
      <c r="L2205" s="431">
        <v>205.85</v>
      </c>
      <c r="M2205" s="431">
        <v>1</v>
      </c>
      <c r="N2205" s="432">
        <v>205.85</v>
      </c>
    </row>
    <row r="2206" spans="1:14" ht="14.45" customHeight="1" x14ac:dyDescent="0.2">
      <c r="A2206" s="426" t="s">
        <v>2181</v>
      </c>
      <c r="B2206" s="427" t="s">
        <v>2182</v>
      </c>
      <c r="C2206" s="428" t="s">
        <v>2285</v>
      </c>
      <c r="D2206" s="429" t="s">
        <v>2286</v>
      </c>
      <c r="E2206" s="430">
        <v>50113001</v>
      </c>
      <c r="F2206" s="429" t="s">
        <v>403</v>
      </c>
      <c r="G2206" s="428" t="s">
        <v>450</v>
      </c>
      <c r="H2206" s="428">
        <v>237626</v>
      </c>
      <c r="I2206" s="428">
        <v>237626</v>
      </c>
      <c r="J2206" s="428" t="s">
        <v>1467</v>
      </c>
      <c r="K2206" s="428" t="s">
        <v>1468</v>
      </c>
      <c r="L2206" s="431">
        <v>235.52980922433966</v>
      </c>
      <c r="M2206" s="431">
        <v>109</v>
      </c>
      <c r="N2206" s="432">
        <v>25672.749205453023</v>
      </c>
    </row>
    <row r="2207" spans="1:14" ht="14.45" customHeight="1" x14ac:dyDescent="0.2">
      <c r="A2207" s="426" t="s">
        <v>2181</v>
      </c>
      <c r="B2207" s="427" t="s">
        <v>2182</v>
      </c>
      <c r="C2207" s="428" t="s">
        <v>2285</v>
      </c>
      <c r="D2207" s="429" t="s">
        <v>2286</v>
      </c>
      <c r="E2207" s="430">
        <v>50113001</v>
      </c>
      <c r="F2207" s="429" t="s">
        <v>403</v>
      </c>
      <c r="G2207" s="428" t="s">
        <v>404</v>
      </c>
      <c r="H2207" s="428">
        <v>184090</v>
      </c>
      <c r="I2207" s="428">
        <v>84090</v>
      </c>
      <c r="J2207" s="428" t="s">
        <v>743</v>
      </c>
      <c r="K2207" s="428" t="s">
        <v>744</v>
      </c>
      <c r="L2207" s="431">
        <v>60.42909090909091</v>
      </c>
      <c r="M2207" s="431">
        <v>11</v>
      </c>
      <c r="N2207" s="432">
        <v>664.72</v>
      </c>
    </row>
    <row r="2208" spans="1:14" ht="14.45" customHeight="1" x14ac:dyDescent="0.2">
      <c r="A2208" s="426" t="s">
        <v>2181</v>
      </c>
      <c r="B2208" s="427" t="s">
        <v>2182</v>
      </c>
      <c r="C2208" s="428" t="s">
        <v>2285</v>
      </c>
      <c r="D2208" s="429" t="s">
        <v>2286</v>
      </c>
      <c r="E2208" s="430">
        <v>50113001</v>
      </c>
      <c r="F2208" s="429" t="s">
        <v>403</v>
      </c>
      <c r="G2208" s="428" t="s">
        <v>404</v>
      </c>
      <c r="H2208" s="428">
        <v>169417</v>
      </c>
      <c r="I2208" s="428">
        <v>69417</v>
      </c>
      <c r="J2208" s="428" t="s">
        <v>2292</v>
      </c>
      <c r="K2208" s="428" t="s">
        <v>2293</v>
      </c>
      <c r="L2208" s="431">
        <v>104.15000000000003</v>
      </c>
      <c r="M2208" s="431">
        <v>1</v>
      </c>
      <c r="N2208" s="432">
        <v>104.15000000000003</v>
      </c>
    </row>
    <row r="2209" spans="1:14" ht="14.45" customHeight="1" x14ac:dyDescent="0.2">
      <c r="A2209" s="426" t="s">
        <v>2181</v>
      </c>
      <c r="B2209" s="427" t="s">
        <v>2182</v>
      </c>
      <c r="C2209" s="428" t="s">
        <v>2285</v>
      </c>
      <c r="D2209" s="429" t="s">
        <v>2286</v>
      </c>
      <c r="E2209" s="430">
        <v>50113001</v>
      </c>
      <c r="F2209" s="429" t="s">
        <v>403</v>
      </c>
      <c r="G2209" s="428" t="s">
        <v>404</v>
      </c>
      <c r="H2209" s="428">
        <v>101807</v>
      </c>
      <c r="I2209" s="428">
        <v>40538</v>
      </c>
      <c r="J2209" s="428" t="s">
        <v>2294</v>
      </c>
      <c r="K2209" s="428" t="s">
        <v>2295</v>
      </c>
      <c r="L2209" s="431">
        <v>418.76</v>
      </c>
      <c r="M2209" s="431">
        <v>1</v>
      </c>
      <c r="N2209" s="432">
        <v>418.76</v>
      </c>
    </row>
    <row r="2210" spans="1:14" ht="14.45" customHeight="1" x14ac:dyDescent="0.2">
      <c r="A2210" s="426" t="s">
        <v>2181</v>
      </c>
      <c r="B2210" s="427" t="s">
        <v>2182</v>
      </c>
      <c r="C2210" s="428" t="s">
        <v>2285</v>
      </c>
      <c r="D2210" s="429" t="s">
        <v>2286</v>
      </c>
      <c r="E2210" s="430">
        <v>50113001</v>
      </c>
      <c r="F2210" s="429" t="s">
        <v>403</v>
      </c>
      <c r="G2210" s="428" t="s">
        <v>404</v>
      </c>
      <c r="H2210" s="428">
        <v>117011</v>
      </c>
      <c r="I2210" s="428">
        <v>17011</v>
      </c>
      <c r="J2210" s="428" t="s">
        <v>759</v>
      </c>
      <c r="K2210" s="428" t="s">
        <v>760</v>
      </c>
      <c r="L2210" s="431">
        <v>139.89000000000001</v>
      </c>
      <c r="M2210" s="431">
        <v>14</v>
      </c>
      <c r="N2210" s="432">
        <v>1958.46</v>
      </c>
    </row>
    <row r="2211" spans="1:14" ht="14.45" customHeight="1" x14ac:dyDescent="0.2">
      <c r="A2211" s="426" t="s">
        <v>2181</v>
      </c>
      <c r="B2211" s="427" t="s">
        <v>2182</v>
      </c>
      <c r="C2211" s="428" t="s">
        <v>2285</v>
      </c>
      <c r="D2211" s="429" t="s">
        <v>2286</v>
      </c>
      <c r="E2211" s="430">
        <v>50113001</v>
      </c>
      <c r="F2211" s="429" t="s">
        <v>403</v>
      </c>
      <c r="G2211" s="428" t="s">
        <v>404</v>
      </c>
      <c r="H2211" s="428">
        <v>232606</v>
      </c>
      <c r="I2211" s="428">
        <v>232606</v>
      </c>
      <c r="J2211" s="428" t="s">
        <v>765</v>
      </c>
      <c r="K2211" s="428" t="s">
        <v>766</v>
      </c>
      <c r="L2211" s="431">
        <v>155.3536842105263</v>
      </c>
      <c r="M2211" s="431">
        <v>19</v>
      </c>
      <c r="N2211" s="432">
        <v>2951.72</v>
      </c>
    </row>
    <row r="2212" spans="1:14" ht="14.45" customHeight="1" x14ac:dyDescent="0.2">
      <c r="A2212" s="426" t="s">
        <v>2181</v>
      </c>
      <c r="B2212" s="427" t="s">
        <v>2182</v>
      </c>
      <c r="C2212" s="428" t="s">
        <v>2285</v>
      </c>
      <c r="D2212" s="429" t="s">
        <v>2286</v>
      </c>
      <c r="E2212" s="430">
        <v>50113001</v>
      </c>
      <c r="F2212" s="429" t="s">
        <v>403</v>
      </c>
      <c r="G2212" s="428" t="s">
        <v>404</v>
      </c>
      <c r="H2212" s="428">
        <v>241672</v>
      </c>
      <c r="I2212" s="428">
        <v>241672</v>
      </c>
      <c r="J2212" s="428" t="s">
        <v>767</v>
      </c>
      <c r="K2212" s="428" t="s">
        <v>768</v>
      </c>
      <c r="L2212" s="431">
        <v>104.37454545454544</v>
      </c>
      <c r="M2212" s="431">
        <v>44</v>
      </c>
      <c r="N2212" s="432">
        <v>4592.4799999999996</v>
      </c>
    </row>
    <row r="2213" spans="1:14" ht="14.45" customHeight="1" x14ac:dyDescent="0.2">
      <c r="A2213" s="426" t="s">
        <v>2181</v>
      </c>
      <c r="B2213" s="427" t="s">
        <v>2182</v>
      </c>
      <c r="C2213" s="428" t="s">
        <v>2285</v>
      </c>
      <c r="D2213" s="429" t="s">
        <v>2286</v>
      </c>
      <c r="E2213" s="430">
        <v>50113001</v>
      </c>
      <c r="F2213" s="429" t="s">
        <v>403</v>
      </c>
      <c r="G2213" s="428" t="s">
        <v>404</v>
      </c>
      <c r="H2213" s="428">
        <v>846599</v>
      </c>
      <c r="I2213" s="428">
        <v>107754</v>
      </c>
      <c r="J2213" s="428" t="s">
        <v>774</v>
      </c>
      <c r="K2213" s="428" t="s">
        <v>235</v>
      </c>
      <c r="L2213" s="431">
        <v>131.11000000000001</v>
      </c>
      <c r="M2213" s="431">
        <v>8</v>
      </c>
      <c r="N2213" s="432">
        <v>1048.8800000000001</v>
      </c>
    </row>
    <row r="2214" spans="1:14" ht="14.45" customHeight="1" x14ac:dyDescent="0.2">
      <c r="A2214" s="426" t="s">
        <v>2181</v>
      </c>
      <c r="B2214" s="427" t="s">
        <v>2182</v>
      </c>
      <c r="C2214" s="428" t="s">
        <v>2285</v>
      </c>
      <c r="D2214" s="429" t="s">
        <v>2286</v>
      </c>
      <c r="E2214" s="430">
        <v>50113001</v>
      </c>
      <c r="F2214" s="429" t="s">
        <v>403</v>
      </c>
      <c r="G2214" s="428" t="s">
        <v>404</v>
      </c>
      <c r="H2214" s="428">
        <v>920200</v>
      </c>
      <c r="I2214" s="428">
        <v>15877</v>
      </c>
      <c r="J2214" s="428" t="s">
        <v>528</v>
      </c>
      <c r="K2214" s="428" t="s">
        <v>235</v>
      </c>
      <c r="L2214" s="431">
        <v>252.97800000000001</v>
      </c>
      <c r="M2214" s="431">
        <v>4</v>
      </c>
      <c r="N2214" s="432">
        <v>1011.912</v>
      </c>
    </row>
    <row r="2215" spans="1:14" ht="14.45" customHeight="1" x14ac:dyDescent="0.2">
      <c r="A2215" s="426" t="s">
        <v>2181</v>
      </c>
      <c r="B2215" s="427" t="s">
        <v>2182</v>
      </c>
      <c r="C2215" s="428" t="s">
        <v>2285</v>
      </c>
      <c r="D2215" s="429" t="s">
        <v>2286</v>
      </c>
      <c r="E2215" s="430">
        <v>50113001</v>
      </c>
      <c r="F2215" s="429" t="s">
        <v>403</v>
      </c>
      <c r="G2215" s="428" t="s">
        <v>404</v>
      </c>
      <c r="H2215" s="428">
        <v>905098</v>
      </c>
      <c r="I2215" s="428">
        <v>23989</v>
      </c>
      <c r="J2215" s="428" t="s">
        <v>529</v>
      </c>
      <c r="K2215" s="428" t="s">
        <v>235</v>
      </c>
      <c r="L2215" s="431">
        <v>399.29250295724097</v>
      </c>
      <c r="M2215" s="431">
        <v>78</v>
      </c>
      <c r="N2215" s="432">
        <v>31144.815230664793</v>
      </c>
    </row>
    <row r="2216" spans="1:14" ht="14.45" customHeight="1" x14ac:dyDescent="0.2">
      <c r="A2216" s="426" t="s">
        <v>2181</v>
      </c>
      <c r="B2216" s="427" t="s">
        <v>2182</v>
      </c>
      <c r="C2216" s="428" t="s">
        <v>2285</v>
      </c>
      <c r="D2216" s="429" t="s">
        <v>2286</v>
      </c>
      <c r="E2216" s="430">
        <v>50113001</v>
      </c>
      <c r="F2216" s="429" t="s">
        <v>403</v>
      </c>
      <c r="G2216" s="428" t="s">
        <v>404</v>
      </c>
      <c r="H2216" s="428">
        <v>501596</v>
      </c>
      <c r="I2216" s="428">
        <v>0</v>
      </c>
      <c r="J2216" s="428" t="s">
        <v>407</v>
      </c>
      <c r="K2216" s="428" t="s">
        <v>408</v>
      </c>
      <c r="L2216" s="431">
        <v>113.26000000000003</v>
      </c>
      <c r="M2216" s="431">
        <v>3</v>
      </c>
      <c r="N2216" s="432">
        <v>339.78000000000009</v>
      </c>
    </row>
    <row r="2217" spans="1:14" ht="14.45" customHeight="1" x14ac:dyDescent="0.2">
      <c r="A2217" s="426" t="s">
        <v>2181</v>
      </c>
      <c r="B2217" s="427" t="s">
        <v>2182</v>
      </c>
      <c r="C2217" s="428" t="s">
        <v>2285</v>
      </c>
      <c r="D2217" s="429" t="s">
        <v>2286</v>
      </c>
      <c r="E2217" s="430">
        <v>50113001</v>
      </c>
      <c r="F2217" s="429" t="s">
        <v>403</v>
      </c>
      <c r="G2217" s="428" t="s">
        <v>404</v>
      </c>
      <c r="H2217" s="428">
        <v>162597</v>
      </c>
      <c r="I2217" s="428">
        <v>62597</v>
      </c>
      <c r="J2217" s="428" t="s">
        <v>1482</v>
      </c>
      <c r="K2217" s="428" t="s">
        <v>1483</v>
      </c>
      <c r="L2217" s="431">
        <v>169.31</v>
      </c>
      <c r="M2217" s="431">
        <v>7</v>
      </c>
      <c r="N2217" s="432">
        <v>1185.17</v>
      </c>
    </row>
    <row r="2218" spans="1:14" ht="14.45" customHeight="1" x14ac:dyDescent="0.2">
      <c r="A2218" s="426" t="s">
        <v>2181</v>
      </c>
      <c r="B2218" s="427" t="s">
        <v>2182</v>
      </c>
      <c r="C2218" s="428" t="s">
        <v>2285</v>
      </c>
      <c r="D2218" s="429" t="s">
        <v>2286</v>
      </c>
      <c r="E2218" s="430">
        <v>50113001</v>
      </c>
      <c r="F2218" s="429" t="s">
        <v>403</v>
      </c>
      <c r="G2218" s="428" t="s">
        <v>404</v>
      </c>
      <c r="H2218" s="428">
        <v>231934</v>
      </c>
      <c r="I2218" s="428">
        <v>231934</v>
      </c>
      <c r="J2218" s="428" t="s">
        <v>2296</v>
      </c>
      <c r="K2218" s="428" t="s">
        <v>2297</v>
      </c>
      <c r="L2218" s="431">
        <v>304.69999999999993</v>
      </c>
      <c r="M2218" s="431">
        <v>1</v>
      </c>
      <c r="N2218" s="432">
        <v>304.69999999999993</v>
      </c>
    </row>
    <row r="2219" spans="1:14" ht="14.45" customHeight="1" x14ac:dyDescent="0.2">
      <c r="A2219" s="426" t="s">
        <v>2181</v>
      </c>
      <c r="B2219" s="427" t="s">
        <v>2182</v>
      </c>
      <c r="C2219" s="428" t="s">
        <v>2285</v>
      </c>
      <c r="D2219" s="429" t="s">
        <v>2286</v>
      </c>
      <c r="E2219" s="430">
        <v>50113001</v>
      </c>
      <c r="F2219" s="429" t="s">
        <v>403</v>
      </c>
      <c r="G2219" s="428" t="s">
        <v>235</v>
      </c>
      <c r="H2219" s="428">
        <v>447</v>
      </c>
      <c r="I2219" s="428">
        <v>447</v>
      </c>
      <c r="J2219" s="428" t="s">
        <v>796</v>
      </c>
      <c r="K2219" s="428" t="s">
        <v>797</v>
      </c>
      <c r="L2219" s="431">
        <v>181.91</v>
      </c>
      <c r="M2219" s="431">
        <v>2</v>
      </c>
      <c r="N2219" s="432">
        <v>363.82</v>
      </c>
    </row>
    <row r="2220" spans="1:14" ht="14.45" customHeight="1" x14ac:dyDescent="0.2">
      <c r="A2220" s="426" t="s">
        <v>2181</v>
      </c>
      <c r="B2220" s="427" t="s">
        <v>2182</v>
      </c>
      <c r="C2220" s="428" t="s">
        <v>2285</v>
      </c>
      <c r="D2220" s="429" t="s">
        <v>2286</v>
      </c>
      <c r="E2220" s="430">
        <v>50113001</v>
      </c>
      <c r="F2220" s="429" t="s">
        <v>403</v>
      </c>
      <c r="G2220" s="428" t="s">
        <v>404</v>
      </c>
      <c r="H2220" s="428">
        <v>846413</v>
      </c>
      <c r="I2220" s="428">
        <v>57585</v>
      </c>
      <c r="J2220" s="428" t="s">
        <v>805</v>
      </c>
      <c r="K2220" s="428" t="s">
        <v>806</v>
      </c>
      <c r="L2220" s="431">
        <v>133.12000000000006</v>
      </c>
      <c r="M2220" s="431">
        <v>2</v>
      </c>
      <c r="N2220" s="432">
        <v>266.24000000000012</v>
      </c>
    </row>
    <row r="2221" spans="1:14" ht="14.45" customHeight="1" x14ac:dyDescent="0.2">
      <c r="A2221" s="426" t="s">
        <v>2181</v>
      </c>
      <c r="B2221" s="427" t="s">
        <v>2182</v>
      </c>
      <c r="C2221" s="428" t="s">
        <v>2285</v>
      </c>
      <c r="D2221" s="429" t="s">
        <v>2286</v>
      </c>
      <c r="E2221" s="430">
        <v>50113001</v>
      </c>
      <c r="F2221" s="429" t="s">
        <v>403</v>
      </c>
      <c r="G2221" s="428" t="s">
        <v>404</v>
      </c>
      <c r="H2221" s="428">
        <v>149990</v>
      </c>
      <c r="I2221" s="428">
        <v>49990</v>
      </c>
      <c r="J2221" s="428" t="s">
        <v>1495</v>
      </c>
      <c r="K2221" s="428" t="s">
        <v>1496</v>
      </c>
      <c r="L2221" s="431">
        <v>170.18124999999998</v>
      </c>
      <c r="M2221" s="431">
        <v>16</v>
      </c>
      <c r="N2221" s="432">
        <v>2722.8999999999996</v>
      </c>
    </row>
    <row r="2222" spans="1:14" ht="14.45" customHeight="1" x14ac:dyDescent="0.2">
      <c r="A2222" s="426" t="s">
        <v>2181</v>
      </c>
      <c r="B2222" s="427" t="s">
        <v>2182</v>
      </c>
      <c r="C2222" s="428" t="s">
        <v>2285</v>
      </c>
      <c r="D2222" s="429" t="s">
        <v>2286</v>
      </c>
      <c r="E2222" s="430">
        <v>50113001</v>
      </c>
      <c r="F2222" s="429" t="s">
        <v>403</v>
      </c>
      <c r="G2222" s="428" t="s">
        <v>404</v>
      </c>
      <c r="H2222" s="428">
        <v>499365</v>
      </c>
      <c r="I2222" s="428">
        <v>9999999</v>
      </c>
      <c r="J2222" s="428" t="s">
        <v>831</v>
      </c>
      <c r="K2222" s="428" t="s">
        <v>832</v>
      </c>
      <c r="L2222" s="431">
        <v>1012</v>
      </c>
      <c r="M2222" s="431">
        <v>5</v>
      </c>
      <c r="N2222" s="432">
        <v>5060</v>
      </c>
    </row>
    <row r="2223" spans="1:14" ht="14.45" customHeight="1" x14ac:dyDescent="0.2">
      <c r="A2223" s="426" t="s">
        <v>2181</v>
      </c>
      <c r="B2223" s="427" t="s">
        <v>2182</v>
      </c>
      <c r="C2223" s="428" t="s">
        <v>2285</v>
      </c>
      <c r="D2223" s="429" t="s">
        <v>2286</v>
      </c>
      <c r="E2223" s="430">
        <v>50113001</v>
      </c>
      <c r="F2223" s="429" t="s">
        <v>403</v>
      </c>
      <c r="G2223" s="428" t="s">
        <v>404</v>
      </c>
      <c r="H2223" s="428">
        <v>126898</v>
      </c>
      <c r="I2223" s="428">
        <v>126898</v>
      </c>
      <c r="J2223" s="428" t="s">
        <v>833</v>
      </c>
      <c r="K2223" s="428" t="s">
        <v>834</v>
      </c>
      <c r="L2223" s="431">
        <v>1041.6899999999998</v>
      </c>
      <c r="M2223" s="431">
        <v>2</v>
      </c>
      <c r="N2223" s="432">
        <v>2083.3799999999997</v>
      </c>
    </row>
    <row r="2224" spans="1:14" ht="14.45" customHeight="1" x14ac:dyDescent="0.2">
      <c r="A2224" s="426" t="s">
        <v>2181</v>
      </c>
      <c r="B2224" s="427" t="s">
        <v>2182</v>
      </c>
      <c r="C2224" s="428" t="s">
        <v>2285</v>
      </c>
      <c r="D2224" s="429" t="s">
        <v>2286</v>
      </c>
      <c r="E2224" s="430">
        <v>50113001</v>
      </c>
      <c r="F2224" s="429" t="s">
        <v>403</v>
      </c>
      <c r="G2224" s="428" t="s">
        <v>450</v>
      </c>
      <c r="H2224" s="428">
        <v>213494</v>
      </c>
      <c r="I2224" s="428">
        <v>213494</v>
      </c>
      <c r="J2224" s="428" t="s">
        <v>841</v>
      </c>
      <c r="K2224" s="428" t="s">
        <v>842</v>
      </c>
      <c r="L2224" s="431">
        <v>331.42714285714283</v>
      </c>
      <c r="M2224" s="431">
        <v>7</v>
      </c>
      <c r="N2224" s="432">
        <v>2319.9899999999998</v>
      </c>
    </row>
    <row r="2225" spans="1:14" ht="14.45" customHeight="1" x14ac:dyDescent="0.2">
      <c r="A2225" s="426" t="s">
        <v>2181</v>
      </c>
      <c r="B2225" s="427" t="s">
        <v>2182</v>
      </c>
      <c r="C2225" s="428" t="s">
        <v>2285</v>
      </c>
      <c r="D2225" s="429" t="s">
        <v>2286</v>
      </c>
      <c r="E2225" s="430">
        <v>50113001</v>
      </c>
      <c r="F2225" s="429" t="s">
        <v>403</v>
      </c>
      <c r="G2225" s="428" t="s">
        <v>450</v>
      </c>
      <c r="H2225" s="428">
        <v>213485</v>
      </c>
      <c r="I2225" s="428">
        <v>213485</v>
      </c>
      <c r="J2225" s="428" t="s">
        <v>841</v>
      </c>
      <c r="K2225" s="428" t="s">
        <v>846</v>
      </c>
      <c r="L2225" s="431">
        <v>721.16000000000008</v>
      </c>
      <c r="M2225" s="431">
        <v>8</v>
      </c>
      <c r="N2225" s="432">
        <v>5769.2800000000007</v>
      </c>
    </row>
    <row r="2226" spans="1:14" ht="14.45" customHeight="1" x14ac:dyDescent="0.2">
      <c r="A2226" s="426" t="s">
        <v>2181</v>
      </c>
      <c r="B2226" s="427" t="s">
        <v>2182</v>
      </c>
      <c r="C2226" s="428" t="s">
        <v>2285</v>
      </c>
      <c r="D2226" s="429" t="s">
        <v>2286</v>
      </c>
      <c r="E2226" s="430">
        <v>50113001</v>
      </c>
      <c r="F2226" s="429" t="s">
        <v>403</v>
      </c>
      <c r="G2226" s="428" t="s">
        <v>450</v>
      </c>
      <c r="H2226" s="428">
        <v>213489</v>
      </c>
      <c r="I2226" s="428">
        <v>213489</v>
      </c>
      <c r="J2226" s="428" t="s">
        <v>841</v>
      </c>
      <c r="K2226" s="428" t="s">
        <v>843</v>
      </c>
      <c r="L2226" s="431">
        <v>501.87500000000006</v>
      </c>
      <c r="M2226" s="431">
        <v>12</v>
      </c>
      <c r="N2226" s="432">
        <v>6022.5000000000009</v>
      </c>
    </row>
    <row r="2227" spans="1:14" ht="14.45" customHeight="1" x14ac:dyDescent="0.2">
      <c r="A2227" s="426" t="s">
        <v>2181</v>
      </c>
      <c r="B2227" s="427" t="s">
        <v>2182</v>
      </c>
      <c r="C2227" s="428" t="s">
        <v>2285</v>
      </c>
      <c r="D2227" s="429" t="s">
        <v>2286</v>
      </c>
      <c r="E2227" s="430">
        <v>50113001</v>
      </c>
      <c r="F2227" s="429" t="s">
        <v>403</v>
      </c>
      <c r="G2227" s="428" t="s">
        <v>450</v>
      </c>
      <c r="H2227" s="428">
        <v>213480</v>
      </c>
      <c r="I2227" s="428">
        <v>213480</v>
      </c>
      <c r="J2227" s="428" t="s">
        <v>847</v>
      </c>
      <c r="K2227" s="428" t="s">
        <v>843</v>
      </c>
      <c r="L2227" s="431">
        <v>1106.1600000000001</v>
      </c>
      <c r="M2227" s="431">
        <v>1</v>
      </c>
      <c r="N2227" s="432">
        <v>1106.1600000000001</v>
      </c>
    </row>
    <row r="2228" spans="1:14" ht="14.45" customHeight="1" x14ac:dyDescent="0.2">
      <c r="A2228" s="426" t="s">
        <v>2181</v>
      </c>
      <c r="B2228" s="427" t="s">
        <v>2182</v>
      </c>
      <c r="C2228" s="428" t="s">
        <v>2285</v>
      </c>
      <c r="D2228" s="429" t="s">
        <v>2286</v>
      </c>
      <c r="E2228" s="430">
        <v>50113001</v>
      </c>
      <c r="F2228" s="429" t="s">
        <v>403</v>
      </c>
      <c r="G2228" s="428" t="s">
        <v>450</v>
      </c>
      <c r="H2228" s="428">
        <v>239807</v>
      </c>
      <c r="I2228" s="428">
        <v>239807</v>
      </c>
      <c r="J2228" s="428" t="s">
        <v>1501</v>
      </c>
      <c r="K2228" s="428" t="s">
        <v>1502</v>
      </c>
      <c r="L2228" s="431">
        <v>40.39</v>
      </c>
      <c r="M2228" s="431">
        <v>5</v>
      </c>
      <c r="N2228" s="432">
        <v>201.95</v>
      </c>
    </row>
    <row r="2229" spans="1:14" ht="14.45" customHeight="1" x14ac:dyDescent="0.2">
      <c r="A2229" s="426" t="s">
        <v>2181</v>
      </c>
      <c r="B2229" s="427" t="s">
        <v>2182</v>
      </c>
      <c r="C2229" s="428" t="s">
        <v>2285</v>
      </c>
      <c r="D2229" s="429" t="s">
        <v>2286</v>
      </c>
      <c r="E2229" s="430">
        <v>50113001</v>
      </c>
      <c r="F2229" s="429" t="s">
        <v>403</v>
      </c>
      <c r="G2229" s="428" t="s">
        <v>404</v>
      </c>
      <c r="H2229" s="428">
        <v>221744</v>
      </c>
      <c r="I2229" s="428">
        <v>221744</v>
      </c>
      <c r="J2229" s="428" t="s">
        <v>858</v>
      </c>
      <c r="K2229" s="428" t="s">
        <v>859</v>
      </c>
      <c r="L2229" s="431">
        <v>33</v>
      </c>
      <c r="M2229" s="431">
        <v>16</v>
      </c>
      <c r="N2229" s="432">
        <v>528</v>
      </c>
    </row>
    <row r="2230" spans="1:14" ht="14.45" customHeight="1" x14ac:dyDescent="0.2">
      <c r="A2230" s="426" t="s">
        <v>2181</v>
      </c>
      <c r="B2230" s="427" t="s">
        <v>2182</v>
      </c>
      <c r="C2230" s="428" t="s">
        <v>2285</v>
      </c>
      <c r="D2230" s="429" t="s">
        <v>2286</v>
      </c>
      <c r="E2230" s="430">
        <v>50113001</v>
      </c>
      <c r="F2230" s="429" t="s">
        <v>403</v>
      </c>
      <c r="G2230" s="428" t="s">
        <v>404</v>
      </c>
      <c r="H2230" s="428">
        <v>499428</v>
      </c>
      <c r="I2230" s="428">
        <v>237468</v>
      </c>
      <c r="J2230" s="428" t="s">
        <v>530</v>
      </c>
      <c r="K2230" s="428" t="s">
        <v>531</v>
      </c>
      <c r="L2230" s="431">
        <v>762.3</v>
      </c>
      <c r="M2230" s="431">
        <v>1</v>
      </c>
      <c r="N2230" s="432">
        <v>762.3</v>
      </c>
    </row>
    <row r="2231" spans="1:14" ht="14.45" customHeight="1" x14ac:dyDescent="0.2">
      <c r="A2231" s="426" t="s">
        <v>2181</v>
      </c>
      <c r="B2231" s="427" t="s">
        <v>2182</v>
      </c>
      <c r="C2231" s="428" t="s">
        <v>2285</v>
      </c>
      <c r="D2231" s="429" t="s">
        <v>2286</v>
      </c>
      <c r="E2231" s="430">
        <v>50113001</v>
      </c>
      <c r="F2231" s="429" t="s">
        <v>403</v>
      </c>
      <c r="G2231" s="428" t="s">
        <v>404</v>
      </c>
      <c r="H2231" s="428">
        <v>198872</v>
      </c>
      <c r="I2231" s="428">
        <v>98872</v>
      </c>
      <c r="J2231" s="428" t="s">
        <v>530</v>
      </c>
      <c r="K2231" s="428" t="s">
        <v>562</v>
      </c>
      <c r="L2231" s="431">
        <v>312.83999999999997</v>
      </c>
      <c r="M2231" s="431">
        <v>2</v>
      </c>
      <c r="N2231" s="432">
        <v>625.67999999999995</v>
      </c>
    </row>
    <row r="2232" spans="1:14" ht="14.45" customHeight="1" x14ac:dyDescent="0.2">
      <c r="A2232" s="426" t="s">
        <v>2181</v>
      </c>
      <c r="B2232" s="427" t="s">
        <v>2182</v>
      </c>
      <c r="C2232" s="428" t="s">
        <v>2285</v>
      </c>
      <c r="D2232" s="429" t="s">
        <v>2286</v>
      </c>
      <c r="E2232" s="430">
        <v>50113001</v>
      </c>
      <c r="F2232" s="429" t="s">
        <v>403</v>
      </c>
      <c r="G2232" s="428" t="s">
        <v>404</v>
      </c>
      <c r="H2232" s="428">
        <v>183741</v>
      </c>
      <c r="I2232" s="428">
        <v>83741</v>
      </c>
      <c r="J2232" s="428" t="s">
        <v>865</v>
      </c>
      <c r="K2232" s="428" t="s">
        <v>866</v>
      </c>
      <c r="L2232" s="431">
        <v>344.91999999999996</v>
      </c>
      <c r="M2232" s="431">
        <v>4</v>
      </c>
      <c r="N2232" s="432">
        <v>1379.6799999999998</v>
      </c>
    </row>
    <row r="2233" spans="1:14" ht="14.45" customHeight="1" x14ac:dyDescent="0.2">
      <c r="A2233" s="426" t="s">
        <v>2181</v>
      </c>
      <c r="B2233" s="427" t="s">
        <v>2182</v>
      </c>
      <c r="C2233" s="428" t="s">
        <v>2285</v>
      </c>
      <c r="D2233" s="429" t="s">
        <v>2286</v>
      </c>
      <c r="E2233" s="430">
        <v>50113001</v>
      </c>
      <c r="F2233" s="429" t="s">
        <v>403</v>
      </c>
      <c r="G2233" s="428" t="s">
        <v>404</v>
      </c>
      <c r="H2233" s="428">
        <v>31915</v>
      </c>
      <c r="I2233" s="428">
        <v>31915</v>
      </c>
      <c r="J2233" s="428" t="s">
        <v>867</v>
      </c>
      <c r="K2233" s="428" t="s">
        <v>868</v>
      </c>
      <c r="L2233" s="431">
        <v>173.68999999999997</v>
      </c>
      <c r="M2233" s="431">
        <v>1</v>
      </c>
      <c r="N2233" s="432">
        <v>173.68999999999997</v>
      </c>
    </row>
    <row r="2234" spans="1:14" ht="14.45" customHeight="1" x14ac:dyDescent="0.2">
      <c r="A2234" s="426" t="s">
        <v>2181</v>
      </c>
      <c r="B2234" s="427" t="s">
        <v>2182</v>
      </c>
      <c r="C2234" s="428" t="s">
        <v>2285</v>
      </c>
      <c r="D2234" s="429" t="s">
        <v>2286</v>
      </c>
      <c r="E2234" s="430">
        <v>50113001</v>
      </c>
      <c r="F2234" s="429" t="s">
        <v>403</v>
      </c>
      <c r="G2234" s="428" t="s">
        <v>404</v>
      </c>
      <c r="H2234" s="428">
        <v>47706</v>
      </c>
      <c r="I2234" s="428">
        <v>47706</v>
      </c>
      <c r="J2234" s="428" t="s">
        <v>1893</v>
      </c>
      <c r="K2234" s="428" t="s">
        <v>1894</v>
      </c>
      <c r="L2234" s="431">
        <v>288.53000000000003</v>
      </c>
      <c r="M2234" s="431">
        <v>1</v>
      </c>
      <c r="N2234" s="432">
        <v>288.53000000000003</v>
      </c>
    </row>
    <row r="2235" spans="1:14" ht="14.45" customHeight="1" x14ac:dyDescent="0.2">
      <c r="A2235" s="426" t="s">
        <v>2181</v>
      </c>
      <c r="B2235" s="427" t="s">
        <v>2182</v>
      </c>
      <c r="C2235" s="428" t="s">
        <v>2285</v>
      </c>
      <c r="D2235" s="429" t="s">
        <v>2286</v>
      </c>
      <c r="E2235" s="430">
        <v>50113001</v>
      </c>
      <c r="F2235" s="429" t="s">
        <v>403</v>
      </c>
      <c r="G2235" s="428" t="s">
        <v>404</v>
      </c>
      <c r="H2235" s="428">
        <v>47244</v>
      </c>
      <c r="I2235" s="428">
        <v>47244</v>
      </c>
      <c r="J2235" s="428" t="s">
        <v>871</v>
      </c>
      <c r="K2235" s="428" t="s">
        <v>868</v>
      </c>
      <c r="L2235" s="431">
        <v>143</v>
      </c>
      <c r="M2235" s="431">
        <v>10</v>
      </c>
      <c r="N2235" s="432">
        <v>1430</v>
      </c>
    </row>
    <row r="2236" spans="1:14" ht="14.45" customHeight="1" x14ac:dyDescent="0.2">
      <c r="A2236" s="426" t="s">
        <v>2181</v>
      </c>
      <c r="B2236" s="427" t="s">
        <v>2182</v>
      </c>
      <c r="C2236" s="428" t="s">
        <v>2285</v>
      </c>
      <c r="D2236" s="429" t="s">
        <v>2286</v>
      </c>
      <c r="E2236" s="430">
        <v>50113001</v>
      </c>
      <c r="F2236" s="429" t="s">
        <v>403</v>
      </c>
      <c r="G2236" s="428" t="s">
        <v>404</v>
      </c>
      <c r="H2236" s="428">
        <v>47249</v>
      </c>
      <c r="I2236" s="428">
        <v>47249</v>
      </c>
      <c r="J2236" s="428" t="s">
        <v>871</v>
      </c>
      <c r="K2236" s="428" t="s">
        <v>1506</v>
      </c>
      <c r="L2236" s="431">
        <v>126.5</v>
      </c>
      <c r="M2236" s="431">
        <v>2</v>
      </c>
      <c r="N2236" s="432">
        <v>253</v>
      </c>
    </row>
    <row r="2237" spans="1:14" ht="14.45" customHeight="1" x14ac:dyDescent="0.2">
      <c r="A2237" s="426" t="s">
        <v>2181</v>
      </c>
      <c r="B2237" s="427" t="s">
        <v>2182</v>
      </c>
      <c r="C2237" s="428" t="s">
        <v>2285</v>
      </c>
      <c r="D2237" s="429" t="s">
        <v>2286</v>
      </c>
      <c r="E2237" s="430">
        <v>50113001</v>
      </c>
      <c r="F2237" s="429" t="s">
        <v>403</v>
      </c>
      <c r="G2237" s="428" t="s">
        <v>404</v>
      </c>
      <c r="H2237" s="428">
        <v>193746</v>
      </c>
      <c r="I2237" s="428">
        <v>93746</v>
      </c>
      <c r="J2237" s="428" t="s">
        <v>469</v>
      </c>
      <c r="K2237" s="428" t="s">
        <v>470</v>
      </c>
      <c r="L2237" s="431">
        <v>523.48500000000001</v>
      </c>
      <c r="M2237" s="431">
        <v>24</v>
      </c>
      <c r="N2237" s="432">
        <v>12563.640000000001</v>
      </c>
    </row>
    <row r="2238" spans="1:14" ht="14.45" customHeight="1" x14ac:dyDescent="0.2">
      <c r="A2238" s="426" t="s">
        <v>2181</v>
      </c>
      <c r="B2238" s="427" t="s">
        <v>2182</v>
      </c>
      <c r="C2238" s="428" t="s">
        <v>2285</v>
      </c>
      <c r="D2238" s="429" t="s">
        <v>2286</v>
      </c>
      <c r="E2238" s="430">
        <v>50113001</v>
      </c>
      <c r="F2238" s="429" t="s">
        <v>403</v>
      </c>
      <c r="G2238" s="428" t="s">
        <v>404</v>
      </c>
      <c r="H2238" s="428">
        <v>216572</v>
      </c>
      <c r="I2238" s="428">
        <v>216572</v>
      </c>
      <c r="J2238" s="428" t="s">
        <v>899</v>
      </c>
      <c r="K2238" s="428" t="s">
        <v>900</v>
      </c>
      <c r="L2238" s="431">
        <v>43.814250604759955</v>
      </c>
      <c r="M2238" s="431">
        <v>40</v>
      </c>
      <c r="N2238" s="432">
        <v>1752.5700241903983</v>
      </c>
    </row>
    <row r="2239" spans="1:14" ht="14.45" customHeight="1" x14ac:dyDescent="0.2">
      <c r="A2239" s="426" t="s">
        <v>2181</v>
      </c>
      <c r="B2239" s="427" t="s">
        <v>2182</v>
      </c>
      <c r="C2239" s="428" t="s">
        <v>2285</v>
      </c>
      <c r="D2239" s="429" t="s">
        <v>2286</v>
      </c>
      <c r="E2239" s="430">
        <v>50113001</v>
      </c>
      <c r="F2239" s="429" t="s">
        <v>403</v>
      </c>
      <c r="G2239" s="428" t="s">
        <v>404</v>
      </c>
      <c r="H2239" s="428">
        <v>241678</v>
      </c>
      <c r="I2239" s="428">
        <v>241678</v>
      </c>
      <c r="J2239" s="428" t="s">
        <v>1902</v>
      </c>
      <c r="K2239" s="428" t="s">
        <v>1903</v>
      </c>
      <c r="L2239" s="431">
        <v>93.750001380000413</v>
      </c>
      <c r="M2239" s="431">
        <v>4</v>
      </c>
      <c r="N2239" s="432">
        <v>375.00000552000165</v>
      </c>
    </row>
    <row r="2240" spans="1:14" ht="14.45" customHeight="1" x14ac:dyDescent="0.2">
      <c r="A2240" s="426" t="s">
        <v>2181</v>
      </c>
      <c r="B2240" s="427" t="s">
        <v>2182</v>
      </c>
      <c r="C2240" s="428" t="s">
        <v>2285</v>
      </c>
      <c r="D2240" s="429" t="s">
        <v>2286</v>
      </c>
      <c r="E2240" s="430">
        <v>50113001</v>
      </c>
      <c r="F2240" s="429" t="s">
        <v>403</v>
      </c>
      <c r="G2240" s="428" t="s">
        <v>404</v>
      </c>
      <c r="H2240" s="428">
        <v>51367</v>
      </c>
      <c r="I2240" s="428">
        <v>51367</v>
      </c>
      <c r="J2240" s="428" t="s">
        <v>905</v>
      </c>
      <c r="K2240" s="428" t="s">
        <v>907</v>
      </c>
      <c r="L2240" s="431">
        <v>92.95</v>
      </c>
      <c r="M2240" s="431">
        <v>6</v>
      </c>
      <c r="N2240" s="432">
        <v>557.70000000000005</v>
      </c>
    </row>
    <row r="2241" spans="1:14" ht="14.45" customHeight="1" x14ac:dyDescent="0.2">
      <c r="A2241" s="426" t="s">
        <v>2181</v>
      </c>
      <c r="B2241" s="427" t="s">
        <v>2182</v>
      </c>
      <c r="C2241" s="428" t="s">
        <v>2285</v>
      </c>
      <c r="D2241" s="429" t="s">
        <v>2286</v>
      </c>
      <c r="E2241" s="430">
        <v>50113001</v>
      </c>
      <c r="F2241" s="429" t="s">
        <v>403</v>
      </c>
      <c r="G2241" s="428" t="s">
        <v>404</v>
      </c>
      <c r="H2241" s="428">
        <v>51383</v>
      </c>
      <c r="I2241" s="428">
        <v>51383</v>
      </c>
      <c r="J2241" s="428" t="s">
        <v>905</v>
      </c>
      <c r="K2241" s="428" t="s">
        <v>909</v>
      </c>
      <c r="L2241" s="431">
        <v>93.5</v>
      </c>
      <c r="M2241" s="431">
        <v>50</v>
      </c>
      <c r="N2241" s="432">
        <v>4675</v>
      </c>
    </row>
    <row r="2242" spans="1:14" ht="14.45" customHeight="1" x14ac:dyDescent="0.2">
      <c r="A2242" s="426" t="s">
        <v>2181</v>
      </c>
      <c r="B2242" s="427" t="s">
        <v>2182</v>
      </c>
      <c r="C2242" s="428" t="s">
        <v>2285</v>
      </c>
      <c r="D2242" s="429" t="s">
        <v>2286</v>
      </c>
      <c r="E2242" s="430">
        <v>50113001</v>
      </c>
      <c r="F2242" s="429" t="s">
        <v>403</v>
      </c>
      <c r="G2242" s="428" t="s">
        <v>404</v>
      </c>
      <c r="H2242" s="428">
        <v>51366</v>
      </c>
      <c r="I2242" s="428">
        <v>51366</v>
      </c>
      <c r="J2242" s="428" t="s">
        <v>905</v>
      </c>
      <c r="K2242" s="428" t="s">
        <v>906</v>
      </c>
      <c r="L2242" s="431">
        <v>171.6</v>
      </c>
      <c r="M2242" s="431">
        <v>7</v>
      </c>
      <c r="N2242" s="432">
        <v>1201.2</v>
      </c>
    </row>
    <row r="2243" spans="1:14" ht="14.45" customHeight="1" x14ac:dyDescent="0.2">
      <c r="A2243" s="426" t="s">
        <v>2181</v>
      </c>
      <c r="B2243" s="427" t="s">
        <v>2182</v>
      </c>
      <c r="C2243" s="428" t="s">
        <v>2285</v>
      </c>
      <c r="D2243" s="429" t="s">
        <v>2286</v>
      </c>
      <c r="E2243" s="430">
        <v>50113001</v>
      </c>
      <c r="F2243" s="429" t="s">
        <v>403</v>
      </c>
      <c r="G2243" s="428" t="s">
        <v>404</v>
      </c>
      <c r="H2243" s="428">
        <v>254097</v>
      </c>
      <c r="I2243" s="428">
        <v>254097</v>
      </c>
      <c r="J2243" s="428" t="s">
        <v>2213</v>
      </c>
      <c r="K2243" s="428" t="s">
        <v>2214</v>
      </c>
      <c r="L2243" s="431">
        <v>98.380000000000038</v>
      </c>
      <c r="M2243" s="431">
        <v>3</v>
      </c>
      <c r="N2243" s="432">
        <v>295.1400000000001</v>
      </c>
    </row>
    <row r="2244" spans="1:14" ht="14.45" customHeight="1" x14ac:dyDescent="0.2">
      <c r="A2244" s="426" t="s">
        <v>2181</v>
      </c>
      <c r="B2244" s="427" t="s">
        <v>2182</v>
      </c>
      <c r="C2244" s="428" t="s">
        <v>2285</v>
      </c>
      <c r="D2244" s="429" t="s">
        <v>2286</v>
      </c>
      <c r="E2244" s="430">
        <v>50113001</v>
      </c>
      <c r="F2244" s="429" t="s">
        <v>403</v>
      </c>
      <c r="G2244" s="428" t="s">
        <v>404</v>
      </c>
      <c r="H2244" s="428">
        <v>229962</v>
      </c>
      <c r="I2244" s="428">
        <v>229962</v>
      </c>
      <c r="J2244" s="428" t="s">
        <v>2213</v>
      </c>
      <c r="K2244" s="428" t="s">
        <v>2214</v>
      </c>
      <c r="L2244" s="431">
        <v>96.760000317268009</v>
      </c>
      <c r="M2244" s="431">
        <v>4</v>
      </c>
      <c r="N2244" s="432">
        <v>387.04000126907204</v>
      </c>
    </row>
    <row r="2245" spans="1:14" ht="14.45" customHeight="1" x14ac:dyDescent="0.2">
      <c r="A2245" s="426" t="s">
        <v>2181</v>
      </c>
      <c r="B2245" s="427" t="s">
        <v>2182</v>
      </c>
      <c r="C2245" s="428" t="s">
        <v>2285</v>
      </c>
      <c r="D2245" s="429" t="s">
        <v>2286</v>
      </c>
      <c r="E2245" s="430">
        <v>50113001</v>
      </c>
      <c r="F2245" s="429" t="s">
        <v>403</v>
      </c>
      <c r="G2245" s="428" t="s">
        <v>404</v>
      </c>
      <c r="H2245" s="428">
        <v>397412</v>
      </c>
      <c r="I2245" s="428">
        <v>0</v>
      </c>
      <c r="J2245" s="428" t="s">
        <v>471</v>
      </c>
      <c r="K2245" s="428" t="s">
        <v>472</v>
      </c>
      <c r="L2245" s="431">
        <v>209.68982142857138</v>
      </c>
      <c r="M2245" s="431">
        <v>28</v>
      </c>
      <c r="N2245" s="432">
        <v>5871.3149999999987</v>
      </c>
    </row>
    <row r="2246" spans="1:14" ht="14.45" customHeight="1" x14ac:dyDescent="0.2">
      <c r="A2246" s="426" t="s">
        <v>2181</v>
      </c>
      <c r="B2246" s="427" t="s">
        <v>2182</v>
      </c>
      <c r="C2246" s="428" t="s">
        <v>2285</v>
      </c>
      <c r="D2246" s="429" t="s">
        <v>2286</v>
      </c>
      <c r="E2246" s="430">
        <v>50113001</v>
      </c>
      <c r="F2246" s="429" t="s">
        <v>403</v>
      </c>
      <c r="G2246" s="428" t="s">
        <v>404</v>
      </c>
      <c r="H2246" s="428">
        <v>501958</v>
      </c>
      <c r="I2246" s="428">
        <v>0</v>
      </c>
      <c r="J2246" s="428" t="s">
        <v>2298</v>
      </c>
      <c r="K2246" s="428" t="s">
        <v>2299</v>
      </c>
      <c r="L2246" s="431">
        <v>444.81155105073344</v>
      </c>
      <c r="M2246" s="431">
        <v>8</v>
      </c>
      <c r="N2246" s="432">
        <v>3558.4924084058675</v>
      </c>
    </row>
    <row r="2247" spans="1:14" ht="14.45" customHeight="1" x14ac:dyDescent="0.2">
      <c r="A2247" s="426" t="s">
        <v>2181</v>
      </c>
      <c r="B2247" s="427" t="s">
        <v>2182</v>
      </c>
      <c r="C2247" s="428" t="s">
        <v>2285</v>
      </c>
      <c r="D2247" s="429" t="s">
        <v>2286</v>
      </c>
      <c r="E2247" s="430">
        <v>50113001</v>
      </c>
      <c r="F2247" s="429" t="s">
        <v>403</v>
      </c>
      <c r="G2247" s="428" t="s">
        <v>404</v>
      </c>
      <c r="H2247" s="428">
        <v>218183</v>
      </c>
      <c r="I2247" s="428">
        <v>218183</v>
      </c>
      <c r="J2247" s="428" t="s">
        <v>938</v>
      </c>
      <c r="K2247" s="428" t="s">
        <v>939</v>
      </c>
      <c r="L2247" s="431">
        <v>565.87999399497244</v>
      </c>
      <c r="M2247" s="431">
        <v>8</v>
      </c>
      <c r="N2247" s="432">
        <v>4527.0399519597795</v>
      </c>
    </row>
    <row r="2248" spans="1:14" ht="14.45" customHeight="1" x14ac:dyDescent="0.2">
      <c r="A2248" s="426" t="s">
        <v>2181</v>
      </c>
      <c r="B2248" s="427" t="s">
        <v>2182</v>
      </c>
      <c r="C2248" s="428" t="s">
        <v>2285</v>
      </c>
      <c r="D2248" s="429" t="s">
        <v>2286</v>
      </c>
      <c r="E2248" s="430">
        <v>50113001</v>
      </c>
      <c r="F2248" s="429" t="s">
        <v>403</v>
      </c>
      <c r="G2248" s="428" t="s">
        <v>404</v>
      </c>
      <c r="H2248" s="428">
        <v>218186</v>
      </c>
      <c r="I2248" s="428">
        <v>218186</v>
      </c>
      <c r="J2248" s="428" t="s">
        <v>940</v>
      </c>
      <c r="K2248" s="428" t="s">
        <v>941</v>
      </c>
      <c r="L2248" s="431">
        <v>172.57714657926653</v>
      </c>
      <c r="M2248" s="431">
        <v>14</v>
      </c>
      <c r="N2248" s="432">
        <v>2416.0800521097312</v>
      </c>
    </row>
    <row r="2249" spans="1:14" ht="14.45" customHeight="1" x14ac:dyDescent="0.2">
      <c r="A2249" s="426" t="s">
        <v>2181</v>
      </c>
      <c r="B2249" s="427" t="s">
        <v>2182</v>
      </c>
      <c r="C2249" s="428" t="s">
        <v>2285</v>
      </c>
      <c r="D2249" s="429" t="s">
        <v>2286</v>
      </c>
      <c r="E2249" s="430">
        <v>50113001</v>
      </c>
      <c r="F2249" s="429" t="s">
        <v>403</v>
      </c>
      <c r="G2249" s="428" t="s">
        <v>404</v>
      </c>
      <c r="H2249" s="428">
        <v>134821</v>
      </c>
      <c r="I2249" s="428">
        <v>134821</v>
      </c>
      <c r="J2249" s="428" t="s">
        <v>942</v>
      </c>
      <c r="K2249" s="428" t="s">
        <v>943</v>
      </c>
      <c r="L2249" s="431">
        <v>375.43000000000012</v>
      </c>
      <c r="M2249" s="431">
        <v>193</v>
      </c>
      <c r="N2249" s="432">
        <v>72457.99000000002</v>
      </c>
    </row>
    <row r="2250" spans="1:14" ht="14.45" customHeight="1" x14ac:dyDescent="0.2">
      <c r="A2250" s="426" t="s">
        <v>2181</v>
      </c>
      <c r="B2250" s="427" t="s">
        <v>2182</v>
      </c>
      <c r="C2250" s="428" t="s">
        <v>2285</v>
      </c>
      <c r="D2250" s="429" t="s">
        <v>2286</v>
      </c>
      <c r="E2250" s="430">
        <v>50113001</v>
      </c>
      <c r="F2250" s="429" t="s">
        <v>403</v>
      </c>
      <c r="G2250" s="428" t="s">
        <v>404</v>
      </c>
      <c r="H2250" s="428">
        <v>250742</v>
      </c>
      <c r="I2250" s="428">
        <v>250742</v>
      </c>
      <c r="J2250" s="428" t="s">
        <v>944</v>
      </c>
      <c r="K2250" s="428" t="s">
        <v>945</v>
      </c>
      <c r="L2250" s="431">
        <v>528.25668866088688</v>
      </c>
      <c r="M2250" s="431">
        <v>18</v>
      </c>
      <c r="N2250" s="432">
        <v>9508.6203958959632</v>
      </c>
    </row>
    <row r="2251" spans="1:14" ht="14.45" customHeight="1" x14ac:dyDescent="0.2">
      <c r="A2251" s="426" t="s">
        <v>2181</v>
      </c>
      <c r="B2251" s="427" t="s">
        <v>2182</v>
      </c>
      <c r="C2251" s="428" t="s">
        <v>2285</v>
      </c>
      <c r="D2251" s="429" t="s">
        <v>2286</v>
      </c>
      <c r="E2251" s="430">
        <v>50113001</v>
      </c>
      <c r="F2251" s="429" t="s">
        <v>403</v>
      </c>
      <c r="G2251" s="428" t="s">
        <v>450</v>
      </c>
      <c r="H2251" s="428">
        <v>178682</v>
      </c>
      <c r="I2251" s="428">
        <v>178682</v>
      </c>
      <c r="J2251" s="428" t="s">
        <v>1922</v>
      </c>
      <c r="K2251" s="428" t="s">
        <v>1923</v>
      </c>
      <c r="L2251" s="431">
        <v>43.700000000000017</v>
      </c>
      <c r="M2251" s="431">
        <v>2</v>
      </c>
      <c r="N2251" s="432">
        <v>87.400000000000034</v>
      </c>
    </row>
    <row r="2252" spans="1:14" ht="14.45" customHeight="1" x14ac:dyDescent="0.2">
      <c r="A2252" s="426" t="s">
        <v>2181</v>
      </c>
      <c r="B2252" s="427" t="s">
        <v>2182</v>
      </c>
      <c r="C2252" s="428" t="s">
        <v>2285</v>
      </c>
      <c r="D2252" s="429" t="s">
        <v>2286</v>
      </c>
      <c r="E2252" s="430">
        <v>50113001</v>
      </c>
      <c r="F2252" s="429" t="s">
        <v>403</v>
      </c>
      <c r="G2252" s="428" t="s">
        <v>404</v>
      </c>
      <c r="H2252" s="428">
        <v>107678</v>
      </c>
      <c r="I2252" s="428">
        <v>107678</v>
      </c>
      <c r="J2252" s="428" t="s">
        <v>951</v>
      </c>
      <c r="K2252" s="428" t="s">
        <v>952</v>
      </c>
      <c r="L2252" s="431">
        <v>487.80599999999998</v>
      </c>
      <c r="M2252" s="431">
        <v>1</v>
      </c>
      <c r="N2252" s="432">
        <v>487.80599999999998</v>
      </c>
    </row>
    <row r="2253" spans="1:14" ht="14.45" customHeight="1" x14ac:dyDescent="0.2">
      <c r="A2253" s="426" t="s">
        <v>2181</v>
      </c>
      <c r="B2253" s="427" t="s">
        <v>2182</v>
      </c>
      <c r="C2253" s="428" t="s">
        <v>2285</v>
      </c>
      <c r="D2253" s="429" t="s">
        <v>2286</v>
      </c>
      <c r="E2253" s="430">
        <v>50113001</v>
      </c>
      <c r="F2253" s="429" t="s">
        <v>403</v>
      </c>
      <c r="G2253" s="428" t="s">
        <v>404</v>
      </c>
      <c r="H2253" s="428">
        <v>848725</v>
      </c>
      <c r="I2253" s="428">
        <v>107677</v>
      </c>
      <c r="J2253" s="428" t="s">
        <v>951</v>
      </c>
      <c r="K2253" s="428" t="s">
        <v>953</v>
      </c>
      <c r="L2253" s="431">
        <v>456.39799999999997</v>
      </c>
      <c r="M2253" s="431">
        <v>5</v>
      </c>
      <c r="N2253" s="432">
        <v>2281.9899999999998</v>
      </c>
    </row>
    <row r="2254" spans="1:14" ht="14.45" customHeight="1" x14ac:dyDescent="0.2">
      <c r="A2254" s="426" t="s">
        <v>2181</v>
      </c>
      <c r="B2254" s="427" t="s">
        <v>2182</v>
      </c>
      <c r="C2254" s="428" t="s">
        <v>2285</v>
      </c>
      <c r="D2254" s="429" t="s">
        <v>2286</v>
      </c>
      <c r="E2254" s="430">
        <v>50113001</v>
      </c>
      <c r="F2254" s="429" t="s">
        <v>403</v>
      </c>
      <c r="G2254" s="428" t="s">
        <v>404</v>
      </c>
      <c r="H2254" s="428">
        <v>100489</v>
      </c>
      <c r="I2254" s="428">
        <v>489</v>
      </c>
      <c r="J2254" s="428" t="s">
        <v>956</v>
      </c>
      <c r="K2254" s="428" t="s">
        <v>1924</v>
      </c>
      <c r="L2254" s="431">
        <v>47.14</v>
      </c>
      <c r="M2254" s="431">
        <v>9</v>
      </c>
      <c r="N2254" s="432">
        <v>424.26</v>
      </c>
    </row>
    <row r="2255" spans="1:14" ht="14.45" customHeight="1" x14ac:dyDescent="0.2">
      <c r="A2255" s="426" t="s">
        <v>2181</v>
      </c>
      <c r="B2255" s="427" t="s">
        <v>2182</v>
      </c>
      <c r="C2255" s="428" t="s">
        <v>2285</v>
      </c>
      <c r="D2255" s="429" t="s">
        <v>2286</v>
      </c>
      <c r="E2255" s="430">
        <v>50113001</v>
      </c>
      <c r="F2255" s="429" t="s">
        <v>403</v>
      </c>
      <c r="G2255" s="428" t="s">
        <v>404</v>
      </c>
      <c r="H2255" s="428">
        <v>158746</v>
      </c>
      <c r="I2255" s="428">
        <v>58746</v>
      </c>
      <c r="J2255" s="428" t="s">
        <v>2221</v>
      </c>
      <c r="K2255" s="428" t="s">
        <v>2222</v>
      </c>
      <c r="L2255" s="431">
        <v>362.63001492986757</v>
      </c>
      <c r="M2255" s="431">
        <v>11</v>
      </c>
      <c r="N2255" s="432">
        <v>3988.9301642285432</v>
      </c>
    </row>
    <row r="2256" spans="1:14" ht="14.45" customHeight="1" x14ac:dyDescent="0.2">
      <c r="A2256" s="426" t="s">
        <v>2181</v>
      </c>
      <c r="B2256" s="427" t="s">
        <v>2182</v>
      </c>
      <c r="C2256" s="428" t="s">
        <v>2285</v>
      </c>
      <c r="D2256" s="429" t="s">
        <v>2286</v>
      </c>
      <c r="E2256" s="430">
        <v>50113001</v>
      </c>
      <c r="F2256" s="429" t="s">
        <v>403</v>
      </c>
      <c r="G2256" s="428" t="s">
        <v>404</v>
      </c>
      <c r="H2256" s="428">
        <v>500989</v>
      </c>
      <c r="I2256" s="428">
        <v>0</v>
      </c>
      <c r="J2256" s="428" t="s">
        <v>539</v>
      </c>
      <c r="K2256" s="428" t="s">
        <v>235</v>
      </c>
      <c r="L2256" s="431">
        <v>145.98791826392903</v>
      </c>
      <c r="M2256" s="431">
        <v>19</v>
      </c>
      <c r="N2256" s="432">
        <v>2773.7704470146518</v>
      </c>
    </row>
    <row r="2257" spans="1:14" ht="14.45" customHeight="1" x14ac:dyDescent="0.2">
      <c r="A2257" s="426" t="s">
        <v>2181</v>
      </c>
      <c r="B2257" s="427" t="s">
        <v>2182</v>
      </c>
      <c r="C2257" s="428" t="s">
        <v>2285</v>
      </c>
      <c r="D2257" s="429" t="s">
        <v>2286</v>
      </c>
      <c r="E2257" s="430">
        <v>50113001</v>
      </c>
      <c r="F2257" s="429" t="s">
        <v>403</v>
      </c>
      <c r="G2257" s="428" t="s">
        <v>404</v>
      </c>
      <c r="H2257" s="428">
        <v>500979</v>
      </c>
      <c r="I2257" s="428">
        <v>0</v>
      </c>
      <c r="J2257" s="428" t="s">
        <v>540</v>
      </c>
      <c r="K2257" s="428" t="s">
        <v>235</v>
      </c>
      <c r="L2257" s="431">
        <v>112.99350452135057</v>
      </c>
      <c r="M2257" s="431">
        <v>11</v>
      </c>
      <c r="N2257" s="432">
        <v>1242.9285497348562</v>
      </c>
    </row>
    <row r="2258" spans="1:14" ht="14.45" customHeight="1" x14ac:dyDescent="0.2">
      <c r="A2258" s="426" t="s">
        <v>2181</v>
      </c>
      <c r="B2258" s="427" t="s">
        <v>2182</v>
      </c>
      <c r="C2258" s="428" t="s">
        <v>2285</v>
      </c>
      <c r="D2258" s="429" t="s">
        <v>2286</v>
      </c>
      <c r="E2258" s="430">
        <v>50113001</v>
      </c>
      <c r="F2258" s="429" t="s">
        <v>403</v>
      </c>
      <c r="G2258" s="428" t="s">
        <v>404</v>
      </c>
      <c r="H2258" s="428">
        <v>900321</v>
      </c>
      <c r="I2258" s="428">
        <v>0</v>
      </c>
      <c r="J2258" s="428" t="s">
        <v>437</v>
      </c>
      <c r="K2258" s="428" t="s">
        <v>235</v>
      </c>
      <c r="L2258" s="431">
        <v>321.26499973770376</v>
      </c>
      <c r="M2258" s="431">
        <v>1</v>
      </c>
      <c r="N2258" s="432">
        <v>321.26499973770376</v>
      </c>
    </row>
    <row r="2259" spans="1:14" ht="14.45" customHeight="1" x14ac:dyDescent="0.2">
      <c r="A2259" s="426" t="s">
        <v>2181</v>
      </c>
      <c r="B2259" s="427" t="s">
        <v>2182</v>
      </c>
      <c r="C2259" s="428" t="s">
        <v>2285</v>
      </c>
      <c r="D2259" s="429" t="s">
        <v>2286</v>
      </c>
      <c r="E2259" s="430">
        <v>50113001</v>
      </c>
      <c r="F2259" s="429" t="s">
        <v>403</v>
      </c>
      <c r="G2259" s="428" t="s">
        <v>404</v>
      </c>
      <c r="H2259" s="428">
        <v>501990</v>
      </c>
      <c r="I2259" s="428">
        <v>0</v>
      </c>
      <c r="J2259" s="428" t="s">
        <v>2300</v>
      </c>
      <c r="K2259" s="428" t="s">
        <v>235</v>
      </c>
      <c r="L2259" s="431">
        <v>260.86946336457169</v>
      </c>
      <c r="M2259" s="431">
        <v>3</v>
      </c>
      <c r="N2259" s="432">
        <v>782.60839009371512</v>
      </c>
    </row>
    <row r="2260" spans="1:14" ht="14.45" customHeight="1" x14ac:dyDescent="0.2">
      <c r="A2260" s="426" t="s">
        <v>2181</v>
      </c>
      <c r="B2260" s="427" t="s">
        <v>2182</v>
      </c>
      <c r="C2260" s="428" t="s">
        <v>2285</v>
      </c>
      <c r="D2260" s="429" t="s">
        <v>2286</v>
      </c>
      <c r="E2260" s="430">
        <v>50113001</v>
      </c>
      <c r="F2260" s="429" t="s">
        <v>403</v>
      </c>
      <c r="G2260" s="428" t="s">
        <v>404</v>
      </c>
      <c r="H2260" s="428">
        <v>921544</v>
      </c>
      <c r="I2260" s="428">
        <v>0</v>
      </c>
      <c r="J2260" s="428" t="s">
        <v>2223</v>
      </c>
      <c r="K2260" s="428" t="s">
        <v>439</v>
      </c>
      <c r="L2260" s="431">
        <v>162.67629626973468</v>
      </c>
      <c r="M2260" s="431">
        <v>19</v>
      </c>
      <c r="N2260" s="432">
        <v>3090.8496291249589</v>
      </c>
    </row>
    <row r="2261" spans="1:14" ht="14.45" customHeight="1" x14ac:dyDescent="0.2">
      <c r="A2261" s="426" t="s">
        <v>2181</v>
      </c>
      <c r="B2261" s="427" t="s">
        <v>2182</v>
      </c>
      <c r="C2261" s="428" t="s">
        <v>2285</v>
      </c>
      <c r="D2261" s="429" t="s">
        <v>2286</v>
      </c>
      <c r="E2261" s="430">
        <v>50113001</v>
      </c>
      <c r="F2261" s="429" t="s">
        <v>403</v>
      </c>
      <c r="G2261" s="428" t="s">
        <v>404</v>
      </c>
      <c r="H2261" s="428">
        <v>396374</v>
      </c>
      <c r="I2261" s="428">
        <v>0</v>
      </c>
      <c r="J2261" s="428" t="s">
        <v>2301</v>
      </c>
      <c r="K2261" s="428" t="s">
        <v>439</v>
      </c>
      <c r="L2261" s="431">
        <v>122.92249988238483</v>
      </c>
      <c r="M2261" s="431">
        <v>3</v>
      </c>
      <c r="N2261" s="432">
        <v>368.76749964715447</v>
      </c>
    </row>
    <row r="2262" spans="1:14" ht="14.45" customHeight="1" x14ac:dyDescent="0.2">
      <c r="A2262" s="426" t="s">
        <v>2181</v>
      </c>
      <c r="B2262" s="427" t="s">
        <v>2182</v>
      </c>
      <c r="C2262" s="428" t="s">
        <v>2285</v>
      </c>
      <c r="D2262" s="429" t="s">
        <v>2286</v>
      </c>
      <c r="E2262" s="430">
        <v>50113001</v>
      </c>
      <c r="F2262" s="429" t="s">
        <v>403</v>
      </c>
      <c r="G2262" s="428" t="s">
        <v>404</v>
      </c>
      <c r="H2262" s="428">
        <v>501840</v>
      </c>
      <c r="I2262" s="428">
        <v>0</v>
      </c>
      <c r="J2262" s="428" t="s">
        <v>2226</v>
      </c>
      <c r="K2262" s="428" t="s">
        <v>235</v>
      </c>
      <c r="L2262" s="431">
        <v>287.54297123989278</v>
      </c>
      <c r="M2262" s="431">
        <v>9</v>
      </c>
      <c r="N2262" s="432">
        <v>2587.886741159035</v>
      </c>
    </row>
    <row r="2263" spans="1:14" ht="14.45" customHeight="1" x14ac:dyDescent="0.2">
      <c r="A2263" s="426" t="s">
        <v>2181</v>
      </c>
      <c r="B2263" s="427" t="s">
        <v>2182</v>
      </c>
      <c r="C2263" s="428" t="s">
        <v>2285</v>
      </c>
      <c r="D2263" s="429" t="s">
        <v>2286</v>
      </c>
      <c r="E2263" s="430">
        <v>50113001</v>
      </c>
      <c r="F2263" s="429" t="s">
        <v>403</v>
      </c>
      <c r="G2263" s="428" t="s">
        <v>404</v>
      </c>
      <c r="H2263" s="428">
        <v>501841</v>
      </c>
      <c r="I2263" s="428">
        <v>0</v>
      </c>
      <c r="J2263" s="428" t="s">
        <v>2227</v>
      </c>
      <c r="K2263" s="428" t="s">
        <v>235</v>
      </c>
      <c r="L2263" s="431">
        <v>886.51453757545767</v>
      </c>
      <c r="M2263" s="431">
        <v>15</v>
      </c>
      <c r="N2263" s="432">
        <v>13297.718063631864</v>
      </c>
    </row>
    <row r="2264" spans="1:14" ht="14.45" customHeight="1" x14ac:dyDescent="0.2">
      <c r="A2264" s="426" t="s">
        <v>2181</v>
      </c>
      <c r="B2264" s="427" t="s">
        <v>2182</v>
      </c>
      <c r="C2264" s="428" t="s">
        <v>2285</v>
      </c>
      <c r="D2264" s="429" t="s">
        <v>2286</v>
      </c>
      <c r="E2264" s="430">
        <v>50113001</v>
      </c>
      <c r="F2264" s="429" t="s">
        <v>403</v>
      </c>
      <c r="G2264" s="428" t="s">
        <v>404</v>
      </c>
      <c r="H2264" s="428">
        <v>921542</v>
      </c>
      <c r="I2264" s="428">
        <v>0</v>
      </c>
      <c r="J2264" s="428" t="s">
        <v>2302</v>
      </c>
      <c r="K2264" s="428" t="s">
        <v>235</v>
      </c>
      <c r="L2264" s="431">
        <v>192.47438692572771</v>
      </c>
      <c r="M2264" s="431">
        <v>2</v>
      </c>
      <c r="N2264" s="432">
        <v>384.94877385145543</v>
      </c>
    </row>
    <row r="2265" spans="1:14" ht="14.45" customHeight="1" x14ac:dyDescent="0.2">
      <c r="A2265" s="426" t="s">
        <v>2181</v>
      </c>
      <c r="B2265" s="427" t="s">
        <v>2182</v>
      </c>
      <c r="C2265" s="428" t="s">
        <v>2285</v>
      </c>
      <c r="D2265" s="429" t="s">
        <v>2286</v>
      </c>
      <c r="E2265" s="430">
        <v>50113001</v>
      </c>
      <c r="F2265" s="429" t="s">
        <v>403</v>
      </c>
      <c r="G2265" s="428" t="s">
        <v>450</v>
      </c>
      <c r="H2265" s="428">
        <v>197125</v>
      </c>
      <c r="I2265" s="428">
        <v>197125</v>
      </c>
      <c r="J2265" s="428" t="s">
        <v>543</v>
      </c>
      <c r="K2265" s="428" t="s">
        <v>544</v>
      </c>
      <c r="L2265" s="431">
        <v>185.625</v>
      </c>
      <c r="M2265" s="431">
        <v>24</v>
      </c>
      <c r="N2265" s="432">
        <v>4455</v>
      </c>
    </row>
    <row r="2266" spans="1:14" ht="14.45" customHeight="1" x14ac:dyDescent="0.2">
      <c r="A2266" s="426" t="s">
        <v>2181</v>
      </c>
      <c r="B2266" s="427" t="s">
        <v>2182</v>
      </c>
      <c r="C2266" s="428" t="s">
        <v>2285</v>
      </c>
      <c r="D2266" s="429" t="s">
        <v>2286</v>
      </c>
      <c r="E2266" s="430">
        <v>50113001</v>
      </c>
      <c r="F2266" s="429" t="s">
        <v>403</v>
      </c>
      <c r="G2266" s="428" t="s">
        <v>404</v>
      </c>
      <c r="H2266" s="428">
        <v>185812</v>
      </c>
      <c r="I2266" s="428">
        <v>85812</v>
      </c>
      <c r="J2266" s="428" t="s">
        <v>2303</v>
      </c>
      <c r="K2266" s="428" t="s">
        <v>2304</v>
      </c>
      <c r="L2266" s="431">
        <v>51.84999999999998</v>
      </c>
      <c r="M2266" s="431">
        <v>2</v>
      </c>
      <c r="N2266" s="432">
        <v>103.69999999999996</v>
      </c>
    </row>
    <row r="2267" spans="1:14" ht="14.45" customHeight="1" x14ac:dyDescent="0.2">
      <c r="A2267" s="426" t="s">
        <v>2181</v>
      </c>
      <c r="B2267" s="427" t="s">
        <v>2182</v>
      </c>
      <c r="C2267" s="428" t="s">
        <v>2285</v>
      </c>
      <c r="D2267" s="429" t="s">
        <v>2286</v>
      </c>
      <c r="E2267" s="430">
        <v>50113001</v>
      </c>
      <c r="F2267" s="429" t="s">
        <v>403</v>
      </c>
      <c r="G2267" s="428" t="s">
        <v>404</v>
      </c>
      <c r="H2267" s="428">
        <v>203092</v>
      </c>
      <c r="I2267" s="428">
        <v>203092</v>
      </c>
      <c r="J2267" s="428" t="s">
        <v>988</v>
      </c>
      <c r="K2267" s="428" t="s">
        <v>989</v>
      </c>
      <c r="L2267" s="431">
        <v>150.34</v>
      </c>
      <c r="M2267" s="431">
        <v>5</v>
      </c>
      <c r="N2267" s="432">
        <v>751.7</v>
      </c>
    </row>
    <row r="2268" spans="1:14" ht="14.45" customHeight="1" x14ac:dyDescent="0.2">
      <c r="A2268" s="426" t="s">
        <v>2181</v>
      </c>
      <c r="B2268" s="427" t="s">
        <v>2182</v>
      </c>
      <c r="C2268" s="428" t="s">
        <v>2285</v>
      </c>
      <c r="D2268" s="429" t="s">
        <v>2286</v>
      </c>
      <c r="E2268" s="430">
        <v>50113001</v>
      </c>
      <c r="F2268" s="429" t="s">
        <v>403</v>
      </c>
      <c r="G2268" s="428" t="s">
        <v>404</v>
      </c>
      <c r="H2268" s="428">
        <v>185512</v>
      </c>
      <c r="I2268" s="428">
        <v>185512</v>
      </c>
      <c r="J2268" s="428" t="s">
        <v>1552</v>
      </c>
      <c r="K2268" s="428" t="s">
        <v>1553</v>
      </c>
      <c r="L2268" s="431">
        <v>83.689999999999984</v>
      </c>
      <c r="M2268" s="431">
        <v>2</v>
      </c>
      <c r="N2268" s="432">
        <v>167.37999999999997</v>
      </c>
    </row>
    <row r="2269" spans="1:14" ht="14.45" customHeight="1" x14ac:dyDescent="0.2">
      <c r="A2269" s="426" t="s">
        <v>2181</v>
      </c>
      <c r="B2269" s="427" t="s">
        <v>2182</v>
      </c>
      <c r="C2269" s="428" t="s">
        <v>2285</v>
      </c>
      <c r="D2269" s="429" t="s">
        <v>2286</v>
      </c>
      <c r="E2269" s="430">
        <v>50113001</v>
      </c>
      <c r="F2269" s="429" t="s">
        <v>403</v>
      </c>
      <c r="G2269" s="428" t="s">
        <v>404</v>
      </c>
      <c r="H2269" s="428">
        <v>231541</v>
      </c>
      <c r="I2269" s="428">
        <v>231541</v>
      </c>
      <c r="J2269" s="428" t="s">
        <v>1003</v>
      </c>
      <c r="K2269" s="428" t="s">
        <v>1004</v>
      </c>
      <c r="L2269" s="431">
        <v>80.689999999999984</v>
      </c>
      <c r="M2269" s="431">
        <v>6</v>
      </c>
      <c r="N2269" s="432">
        <v>484.13999999999987</v>
      </c>
    </row>
    <row r="2270" spans="1:14" ht="14.45" customHeight="1" x14ac:dyDescent="0.2">
      <c r="A2270" s="426" t="s">
        <v>2181</v>
      </c>
      <c r="B2270" s="427" t="s">
        <v>2182</v>
      </c>
      <c r="C2270" s="428" t="s">
        <v>2285</v>
      </c>
      <c r="D2270" s="429" t="s">
        <v>2286</v>
      </c>
      <c r="E2270" s="430">
        <v>50113001</v>
      </c>
      <c r="F2270" s="429" t="s">
        <v>403</v>
      </c>
      <c r="G2270" s="428" t="s">
        <v>404</v>
      </c>
      <c r="H2270" s="428">
        <v>231544</v>
      </c>
      <c r="I2270" s="428">
        <v>231544</v>
      </c>
      <c r="J2270" s="428" t="s">
        <v>1003</v>
      </c>
      <c r="K2270" s="428" t="s">
        <v>1005</v>
      </c>
      <c r="L2270" s="431">
        <v>80.689997593851402</v>
      </c>
      <c r="M2270" s="431">
        <v>14</v>
      </c>
      <c r="N2270" s="432">
        <v>1129.6599663139195</v>
      </c>
    </row>
    <row r="2271" spans="1:14" ht="14.45" customHeight="1" x14ac:dyDescent="0.2">
      <c r="A2271" s="426" t="s">
        <v>2181</v>
      </c>
      <c r="B2271" s="427" t="s">
        <v>2182</v>
      </c>
      <c r="C2271" s="428" t="s">
        <v>2285</v>
      </c>
      <c r="D2271" s="429" t="s">
        <v>2286</v>
      </c>
      <c r="E2271" s="430">
        <v>50113001</v>
      </c>
      <c r="F2271" s="429" t="s">
        <v>403</v>
      </c>
      <c r="G2271" s="428" t="s">
        <v>404</v>
      </c>
      <c r="H2271" s="428">
        <v>987685</v>
      </c>
      <c r="I2271" s="428">
        <v>0</v>
      </c>
      <c r="J2271" s="428" t="s">
        <v>1006</v>
      </c>
      <c r="K2271" s="428" t="s">
        <v>235</v>
      </c>
      <c r="L2271" s="431">
        <v>134.08000000000001</v>
      </c>
      <c r="M2271" s="431">
        <v>7</v>
      </c>
      <c r="N2271" s="432">
        <v>938.56000000000017</v>
      </c>
    </row>
    <row r="2272" spans="1:14" ht="14.45" customHeight="1" x14ac:dyDescent="0.2">
      <c r="A2272" s="426" t="s">
        <v>2181</v>
      </c>
      <c r="B2272" s="427" t="s">
        <v>2182</v>
      </c>
      <c r="C2272" s="428" t="s">
        <v>2285</v>
      </c>
      <c r="D2272" s="429" t="s">
        <v>2286</v>
      </c>
      <c r="E2272" s="430">
        <v>50113001</v>
      </c>
      <c r="F2272" s="429" t="s">
        <v>403</v>
      </c>
      <c r="G2272" s="428" t="s">
        <v>404</v>
      </c>
      <c r="H2272" s="428">
        <v>234736</v>
      </c>
      <c r="I2272" s="428">
        <v>234736</v>
      </c>
      <c r="J2272" s="428" t="s">
        <v>1007</v>
      </c>
      <c r="K2272" s="428" t="s">
        <v>1008</v>
      </c>
      <c r="L2272" s="431">
        <v>120.54000000000002</v>
      </c>
      <c r="M2272" s="431">
        <v>8</v>
      </c>
      <c r="N2272" s="432">
        <v>964.32000000000016</v>
      </c>
    </row>
    <row r="2273" spans="1:14" ht="14.45" customHeight="1" x14ac:dyDescent="0.2">
      <c r="A2273" s="426" t="s">
        <v>2181</v>
      </c>
      <c r="B2273" s="427" t="s">
        <v>2182</v>
      </c>
      <c r="C2273" s="428" t="s">
        <v>2285</v>
      </c>
      <c r="D2273" s="429" t="s">
        <v>2286</v>
      </c>
      <c r="E2273" s="430">
        <v>50113001</v>
      </c>
      <c r="F2273" s="429" t="s">
        <v>403</v>
      </c>
      <c r="G2273" s="428" t="s">
        <v>404</v>
      </c>
      <c r="H2273" s="428">
        <v>225168</v>
      </c>
      <c r="I2273" s="428">
        <v>225168</v>
      </c>
      <c r="J2273" s="428" t="s">
        <v>1556</v>
      </c>
      <c r="K2273" s="428" t="s">
        <v>1557</v>
      </c>
      <c r="L2273" s="431">
        <v>63.54</v>
      </c>
      <c r="M2273" s="431">
        <v>2</v>
      </c>
      <c r="N2273" s="432">
        <v>127.08</v>
      </c>
    </row>
    <row r="2274" spans="1:14" ht="14.45" customHeight="1" x14ac:dyDescent="0.2">
      <c r="A2274" s="426" t="s">
        <v>2181</v>
      </c>
      <c r="B2274" s="427" t="s">
        <v>2182</v>
      </c>
      <c r="C2274" s="428" t="s">
        <v>2285</v>
      </c>
      <c r="D2274" s="429" t="s">
        <v>2286</v>
      </c>
      <c r="E2274" s="430">
        <v>50113001</v>
      </c>
      <c r="F2274" s="429" t="s">
        <v>403</v>
      </c>
      <c r="G2274" s="428" t="s">
        <v>404</v>
      </c>
      <c r="H2274" s="428">
        <v>100502</v>
      </c>
      <c r="I2274" s="428">
        <v>502</v>
      </c>
      <c r="J2274" s="428" t="s">
        <v>545</v>
      </c>
      <c r="K2274" s="428" t="s">
        <v>546</v>
      </c>
      <c r="L2274" s="431">
        <v>268.57199999999995</v>
      </c>
      <c r="M2274" s="431">
        <v>25</v>
      </c>
      <c r="N2274" s="432">
        <v>6714.2999999999984</v>
      </c>
    </row>
    <row r="2275" spans="1:14" ht="14.45" customHeight="1" x14ac:dyDescent="0.2">
      <c r="A2275" s="426" t="s">
        <v>2181</v>
      </c>
      <c r="B2275" s="427" t="s">
        <v>2182</v>
      </c>
      <c r="C2275" s="428" t="s">
        <v>2285</v>
      </c>
      <c r="D2275" s="429" t="s">
        <v>2286</v>
      </c>
      <c r="E2275" s="430">
        <v>50113001</v>
      </c>
      <c r="F2275" s="429" t="s">
        <v>403</v>
      </c>
      <c r="G2275" s="428" t="s">
        <v>404</v>
      </c>
      <c r="H2275" s="428">
        <v>102684</v>
      </c>
      <c r="I2275" s="428">
        <v>2684</v>
      </c>
      <c r="J2275" s="428" t="s">
        <v>545</v>
      </c>
      <c r="K2275" s="428" t="s">
        <v>1011</v>
      </c>
      <c r="L2275" s="431">
        <v>131.61895088980631</v>
      </c>
      <c r="M2275" s="431">
        <v>162</v>
      </c>
      <c r="N2275" s="432">
        <v>21322.270044148623</v>
      </c>
    </row>
    <row r="2276" spans="1:14" ht="14.45" customHeight="1" x14ac:dyDescent="0.2">
      <c r="A2276" s="426" t="s">
        <v>2181</v>
      </c>
      <c r="B2276" s="427" t="s">
        <v>2182</v>
      </c>
      <c r="C2276" s="428" t="s">
        <v>2285</v>
      </c>
      <c r="D2276" s="429" t="s">
        <v>2286</v>
      </c>
      <c r="E2276" s="430">
        <v>50113001</v>
      </c>
      <c r="F2276" s="429" t="s">
        <v>403</v>
      </c>
      <c r="G2276" s="428" t="s">
        <v>450</v>
      </c>
      <c r="H2276" s="428">
        <v>239963</v>
      </c>
      <c r="I2276" s="428">
        <v>239963</v>
      </c>
      <c r="J2276" s="428" t="s">
        <v>1017</v>
      </c>
      <c r="K2276" s="428" t="s">
        <v>1018</v>
      </c>
      <c r="L2276" s="431">
        <v>155.53999999999996</v>
      </c>
      <c r="M2276" s="431">
        <v>14</v>
      </c>
      <c r="N2276" s="432">
        <v>2177.5599999999995</v>
      </c>
    </row>
    <row r="2277" spans="1:14" ht="14.45" customHeight="1" x14ac:dyDescent="0.2">
      <c r="A2277" s="426" t="s">
        <v>2181</v>
      </c>
      <c r="B2277" s="427" t="s">
        <v>2182</v>
      </c>
      <c r="C2277" s="428" t="s">
        <v>2285</v>
      </c>
      <c r="D2277" s="429" t="s">
        <v>2286</v>
      </c>
      <c r="E2277" s="430">
        <v>50113001</v>
      </c>
      <c r="F2277" s="429" t="s">
        <v>403</v>
      </c>
      <c r="G2277" s="428" t="s">
        <v>450</v>
      </c>
      <c r="H2277" s="428">
        <v>239964</v>
      </c>
      <c r="I2277" s="428">
        <v>239964</v>
      </c>
      <c r="J2277" s="428" t="s">
        <v>1019</v>
      </c>
      <c r="K2277" s="428" t="s">
        <v>1020</v>
      </c>
      <c r="L2277" s="431">
        <v>134.50975308641978</v>
      </c>
      <c r="M2277" s="431">
        <v>8</v>
      </c>
      <c r="N2277" s="432">
        <v>1076.0780246913582</v>
      </c>
    </row>
    <row r="2278" spans="1:14" ht="14.45" customHeight="1" x14ac:dyDescent="0.2">
      <c r="A2278" s="426" t="s">
        <v>2181</v>
      </c>
      <c r="B2278" s="427" t="s">
        <v>2182</v>
      </c>
      <c r="C2278" s="428" t="s">
        <v>2285</v>
      </c>
      <c r="D2278" s="429" t="s">
        <v>2286</v>
      </c>
      <c r="E2278" s="430">
        <v>50113001</v>
      </c>
      <c r="F2278" s="429" t="s">
        <v>403</v>
      </c>
      <c r="G2278" s="428" t="s">
        <v>450</v>
      </c>
      <c r="H2278" s="428">
        <v>239965</v>
      </c>
      <c r="I2278" s="428">
        <v>239965</v>
      </c>
      <c r="J2278" s="428" t="s">
        <v>1019</v>
      </c>
      <c r="K2278" s="428" t="s">
        <v>1559</v>
      </c>
      <c r="L2278" s="431">
        <v>280.14999999999998</v>
      </c>
      <c r="M2278" s="431">
        <v>4</v>
      </c>
      <c r="N2278" s="432">
        <v>1120.5999999999999</v>
      </c>
    </row>
    <row r="2279" spans="1:14" ht="14.45" customHeight="1" x14ac:dyDescent="0.2">
      <c r="A2279" s="426" t="s">
        <v>2181</v>
      </c>
      <c r="B2279" s="427" t="s">
        <v>2182</v>
      </c>
      <c r="C2279" s="428" t="s">
        <v>2285</v>
      </c>
      <c r="D2279" s="429" t="s">
        <v>2286</v>
      </c>
      <c r="E2279" s="430">
        <v>50113001</v>
      </c>
      <c r="F2279" s="429" t="s">
        <v>403</v>
      </c>
      <c r="G2279" s="428" t="s">
        <v>404</v>
      </c>
      <c r="H2279" s="428">
        <v>101125</v>
      </c>
      <c r="I2279" s="428">
        <v>1125</v>
      </c>
      <c r="J2279" s="428" t="s">
        <v>1032</v>
      </c>
      <c r="K2279" s="428" t="s">
        <v>1033</v>
      </c>
      <c r="L2279" s="431">
        <v>77.27</v>
      </c>
      <c r="M2279" s="431">
        <v>6</v>
      </c>
      <c r="N2279" s="432">
        <v>463.62</v>
      </c>
    </row>
    <row r="2280" spans="1:14" ht="14.45" customHeight="1" x14ac:dyDescent="0.2">
      <c r="A2280" s="426" t="s">
        <v>2181</v>
      </c>
      <c r="B2280" s="427" t="s">
        <v>2182</v>
      </c>
      <c r="C2280" s="428" t="s">
        <v>2285</v>
      </c>
      <c r="D2280" s="429" t="s">
        <v>2286</v>
      </c>
      <c r="E2280" s="430">
        <v>50113001</v>
      </c>
      <c r="F2280" s="429" t="s">
        <v>403</v>
      </c>
      <c r="G2280" s="428" t="s">
        <v>404</v>
      </c>
      <c r="H2280" s="428">
        <v>226941</v>
      </c>
      <c r="I2280" s="428">
        <v>226941</v>
      </c>
      <c r="J2280" s="428" t="s">
        <v>1034</v>
      </c>
      <c r="K2280" s="428" t="s">
        <v>1035</v>
      </c>
      <c r="L2280" s="431">
        <v>77.990000000000009</v>
      </c>
      <c r="M2280" s="431">
        <v>4</v>
      </c>
      <c r="N2280" s="432">
        <v>311.96000000000004</v>
      </c>
    </row>
    <row r="2281" spans="1:14" ht="14.45" customHeight="1" x14ac:dyDescent="0.2">
      <c r="A2281" s="426" t="s">
        <v>2181</v>
      </c>
      <c r="B2281" s="427" t="s">
        <v>2182</v>
      </c>
      <c r="C2281" s="428" t="s">
        <v>2285</v>
      </c>
      <c r="D2281" s="429" t="s">
        <v>2286</v>
      </c>
      <c r="E2281" s="430">
        <v>50113001</v>
      </c>
      <c r="F2281" s="429" t="s">
        <v>403</v>
      </c>
      <c r="G2281" s="428" t="s">
        <v>404</v>
      </c>
      <c r="H2281" s="428">
        <v>118656</v>
      </c>
      <c r="I2281" s="428">
        <v>118656</v>
      </c>
      <c r="J2281" s="428" t="s">
        <v>1043</v>
      </c>
      <c r="K2281" s="428" t="s">
        <v>1044</v>
      </c>
      <c r="L2281" s="431">
        <v>654.83000000000004</v>
      </c>
      <c r="M2281" s="431">
        <v>1</v>
      </c>
      <c r="N2281" s="432">
        <v>654.83000000000004</v>
      </c>
    </row>
    <row r="2282" spans="1:14" ht="14.45" customHeight="1" x14ac:dyDescent="0.2">
      <c r="A2282" s="426" t="s">
        <v>2181</v>
      </c>
      <c r="B2282" s="427" t="s">
        <v>2182</v>
      </c>
      <c r="C2282" s="428" t="s">
        <v>2285</v>
      </c>
      <c r="D2282" s="429" t="s">
        <v>2286</v>
      </c>
      <c r="E2282" s="430">
        <v>50113001</v>
      </c>
      <c r="F2282" s="429" t="s">
        <v>403</v>
      </c>
      <c r="G2282" s="428" t="s">
        <v>404</v>
      </c>
      <c r="H2282" s="428">
        <v>239549</v>
      </c>
      <c r="I2282" s="428">
        <v>239549</v>
      </c>
      <c r="J2282" s="428" t="s">
        <v>1049</v>
      </c>
      <c r="K2282" s="428" t="s">
        <v>1050</v>
      </c>
      <c r="L2282" s="431">
        <v>60.780000000000015</v>
      </c>
      <c r="M2282" s="431">
        <v>14</v>
      </c>
      <c r="N2282" s="432">
        <v>850.92000000000019</v>
      </c>
    </row>
    <row r="2283" spans="1:14" ht="14.45" customHeight="1" x14ac:dyDescent="0.2">
      <c r="A2283" s="426" t="s">
        <v>2181</v>
      </c>
      <c r="B2283" s="427" t="s">
        <v>2182</v>
      </c>
      <c r="C2283" s="428" t="s">
        <v>2285</v>
      </c>
      <c r="D2283" s="429" t="s">
        <v>2286</v>
      </c>
      <c r="E2283" s="430">
        <v>50113001</v>
      </c>
      <c r="F2283" s="429" t="s">
        <v>403</v>
      </c>
      <c r="G2283" s="428" t="s">
        <v>404</v>
      </c>
      <c r="H2283" s="428">
        <v>230353</v>
      </c>
      <c r="I2283" s="428">
        <v>230353</v>
      </c>
      <c r="J2283" s="428" t="s">
        <v>1053</v>
      </c>
      <c r="K2283" s="428" t="s">
        <v>1054</v>
      </c>
      <c r="L2283" s="431">
        <v>1758.3300000000002</v>
      </c>
      <c r="M2283" s="431">
        <v>7</v>
      </c>
      <c r="N2283" s="432">
        <v>12308.310000000001</v>
      </c>
    </row>
    <row r="2284" spans="1:14" ht="14.45" customHeight="1" x14ac:dyDescent="0.2">
      <c r="A2284" s="426" t="s">
        <v>2181</v>
      </c>
      <c r="B2284" s="427" t="s">
        <v>2182</v>
      </c>
      <c r="C2284" s="428" t="s">
        <v>2285</v>
      </c>
      <c r="D2284" s="429" t="s">
        <v>2286</v>
      </c>
      <c r="E2284" s="430">
        <v>50113001</v>
      </c>
      <c r="F2284" s="429" t="s">
        <v>403</v>
      </c>
      <c r="G2284" s="428" t="s">
        <v>404</v>
      </c>
      <c r="H2284" s="428">
        <v>117187</v>
      </c>
      <c r="I2284" s="428">
        <v>17187</v>
      </c>
      <c r="J2284" s="428" t="s">
        <v>1060</v>
      </c>
      <c r="K2284" s="428" t="s">
        <v>1061</v>
      </c>
      <c r="L2284" s="431">
        <v>88.969999999999985</v>
      </c>
      <c r="M2284" s="431">
        <v>6</v>
      </c>
      <c r="N2284" s="432">
        <v>533.81999999999994</v>
      </c>
    </row>
    <row r="2285" spans="1:14" ht="14.45" customHeight="1" x14ac:dyDescent="0.2">
      <c r="A2285" s="426" t="s">
        <v>2181</v>
      </c>
      <c r="B2285" s="427" t="s">
        <v>2182</v>
      </c>
      <c r="C2285" s="428" t="s">
        <v>2285</v>
      </c>
      <c r="D2285" s="429" t="s">
        <v>2286</v>
      </c>
      <c r="E2285" s="430">
        <v>50113001</v>
      </c>
      <c r="F2285" s="429" t="s">
        <v>403</v>
      </c>
      <c r="G2285" s="428" t="s">
        <v>450</v>
      </c>
      <c r="H2285" s="428">
        <v>216900</v>
      </c>
      <c r="I2285" s="428">
        <v>216900</v>
      </c>
      <c r="J2285" s="428" t="s">
        <v>1065</v>
      </c>
      <c r="K2285" s="428" t="s">
        <v>1066</v>
      </c>
      <c r="L2285" s="431">
        <v>700.26050000000009</v>
      </c>
      <c r="M2285" s="431">
        <v>20</v>
      </c>
      <c r="N2285" s="432">
        <v>14005.210000000001</v>
      </c>
    </row>
    <row r="2286" spans="1:14" ht="14.45" customHeight="1" x14ac:dyDescent="0.2">
      <c r="A2286" s="426" t="s">
        <v>2181</v>
      </c>
      <c r="B2286" s="427" t="s">
        <v>2182</v>
      </c>
      <c r="C2286" s="428" t="s">
        <v>2285</v>
      </c>
      <c r="D2286" s="429" t="s">
        <v>2286</v>
      </c>
      <c r="E2286" s="430">
        <v>50113001</v>
      </c>
      <c r="F2286" s="429" t="s">
        <v>403</v>
      </c>
      <c r="G2286" s="428" t="s">
        <v>450</v>
      </c>
      <c r="H2286" s="428">
        <v>155823</v>
      </c>
      <c r="I2286" s="428">
        <v>55823</v>
      </c>
      <c r="J2286" s="428" t="s">
        <v>1067</v>
      </c>
      <c r="K2286" s="428" t="s">
        <v>1068</v>
      </c>
      <c r="L2286" s="431">
        <v>33.095714285714287</v>
      </c>
      <c r="M2286" s="431">
        <v>7</v>
      </c>
      <c r="N2286" s="432">
        <v>231.67000000000002</v>
      </c>
    </row>
    <row r="2287" spans="1:14" ht="14.45" customHeight="1" x14ac:dyDescent="0.2">
      <c r="A2287" s="426" t="s">
        <v>2181</v>
      </c>
      <c r="B2287" s="427" t="s">
        <v>2182</v>
      </c>
      <c r="C2287" s="428" t="s">
        <v>2285</v>
      </c>
      <c r="D2287" s="429" t="s">
        <v>2286</v>
      </c>
      <c r="E2287" s="430">
        <v>50113001</v>
      </c>
      <c r="F2287" s="429" t="s">
        <v>403</v>
      </c>
      <c r="G2287" s="428" t="s">
        <v>450</v>
      </c>
      <c r="H2287" s="428">
        <v>107981</v>
      </c>
      <c r="I2287" s="428">
        <v>7981</v>
      </c>
      <c r="J2287" s="428" t="s">
        <v>1067</v>
      </c>
      <c r="K2287" s="428" t="s">
        <v>1071</v>
      </c>
      <c r="L2287" s="431">
        <v>40.559999999999995</v>
      </c>
      <c r="M2287" s="431">
        <v>3</v>
      </c>
      <c r="N2287" s="432">
        <v>121.67999999999998</v>
      </c>
    </row>
    <row r="2288" spans="1:14" ht="14.45" customHeight="1" x14ac:dyDescent="0.2">
      <c r="A2288" s="426" t="s">
        <v>2181</v>
      </c>
      <c r="B2288" s="427" t="s">
        <v>2182</v>
      </c>
      <c r="C2288" s="428" t="s">
        <v>2285</v>
      </c>
      <c r="D2288" s="429" t="s">
        <v>2286</v>
      </c>
      <c r="E2288" s="430">
        <v>50113001</v>
      </c>
      <c r="F2288" s="429" t="s">
        <v>403</v>
      </c>
      <c r="G2288" s="428" t="s">
        <v>450</v>
      </c>
      <c r="H2288" s="428">
        <v>155824</v>
      </c>
      <c r="I2288" s="428">
        <v>55824</v>
      </c>
      <c r="J2288" s="428" t="s">
        <v>1067</v>
      </c>
      <c r="K2288" s="428" t="s">
        <v>1069</v>
      </c>
      <c r="L2288" s="431">
        <v>40.559999999999995</v>
      </c>
      <c r="M2288" s="431">
        <v>6</v>
      </c>
      <c r="N2288" s="432">
        <v>243.35999999999999</v>
      </c>
    </row>
    <row r="2289" spans="1:14" ht="14.45" customHeight="1" x14ac:dyDescent="0.2">
      <c r="A2289" s="426" t="s">
        <v>2181</v>
      </c>
      <c r="B2289" s="427" t="s">
        <v>2182</v>
      </c>
      <c r="C2289" s="428" t="s">
        <v>2285</v>
      </c>
      <c r="D2289" s="429" t="s">
        <v>2286</v>
      </c>
      <c r="E2289" s="430">
        <v>50113001</v>
      </c>
      <c r="F2289" s="429" t="s">
        <v>403</v>
      </c>
      <c r="G2289" s="428" t="s">
        <v>450</v>
      </c>
      <c r="H2289" s="428">
        <v>126786</v>
      </c>
      <c r="I2289" s="428">
        <v>26786</v>
      </c>
      <c r="J2289" s="428" t="s">
        <v>1072</v>
      </c>
      <c r="K2289" s="428" t="s">
        <v>1073</v>
      </c>
      <c r="L2289" s="431">
        <v>401.62999999999988</v>
      </c>
      <c r="M2289" s="431">
        <v>9</v>
      </c>
      <c r="N2289" s="432">
        <v>3614.6699999999992</v>
      </c>
    </row>
    <row r="2290" spans="1:14" ht="14.45" customHeight="1" x14ac:dyDescent="0.2">
      <c r="A2290" s="426" t="s">
        <v>2181</v>
      </c>
      <c r="B2290" s="427" t="s">
        <v>2182</v>
      </c>
      <c r="C2290" s="428" t="s">
        <v>2285</v>
      </c>
      <c r="D2290" s="429" t="s">
        <v>2286</v>
      </c>
      <c r="E2290" s="430">
        <v>50113001</v>
      </c>
      <c r="F2290" s="429" t="s">
        <v>403</v>
      </c>
      <c r="G2290" s="428" t="s">
        <v>450</v>
      </c>
      <c r="H2290" s="428">
        <v>187607</v>
      </c>
      <c r="I2290" s="428">
        <v>187607</v>
      </c>
      <c r="J2290" s="428" t="s">
        <v>1076</v>
      </c>
      <c r="K2290" s="428" t="s">
        <v>1077</v>
      </c>
      <c r="L2290" s="431">
        <v>273.89999999999998</v>
      </c>
      <c r="M2290" s="431">
        <v>7</v>
      </c>
      <c r="N2290" s="432">
        <v>1917.3</v>
      </c>
    </row>
    <row r="2291" spans="1:14" ht="14.45" customHeight="1" x14ac:dyDescent="0.2">
      <c r="A2291" s="426" t="s">
        <v>2181</v>
      </c>
      <c r="B2291" s="427" t="s">
        <v>2182</v>
      </c>
      <c r="C2291" s="428" t="s">
        <v>2285</v>
      </c>
      <c r="D2291" s="429" t="s">
        <v>2286</v>
      </c>
      <c r="E2291" s="430">
        <v>50113001</v>
      </c>
      <c r="F2291" s="429" t="s">
        <v>403</v>
      </c>
      <c r="G2291" s="428" t="s">
        <v>404</v>
      </c>
      <c r="H2291" s="428">
        <v>100876</v>
      </c>
      <c r="I2291" s="428">
        <v>876</v>
      </c>
      <c r="J2291" s="428" t="s">
        <v>547</v>
      </c>
      <c r="K2291" s="428" t="s">
        <v>559</v>
      </c>
      <c r="L2291" s="431">
        <v>85.300604774645052</v>
      </c>
      <c r="M2291" s="431">
        <v>66</v>
      </c>
      <c r="N2291" s="432">
        <v>5629.839915126573</v>
      </c>
    </row>
    <row r="2292" spans="1:14" ht="14.45" customHeight="1" x14ac:dyDescent="0.2">
      <c r="A2292" s="426" t="s">
        <v>2181</v>
      </c>
      <c r="B2292" s="427" t="s">
        <v>2182</v>
      </c>
      <c r="C2292" s="428" t="s">
        <v>2285</v>
      </c>
      <c r="D2292" s="429" t="s">
        <v>2286</v>
      </c>
      <c r="E2292" s="430">
        <v>50113001</v>
      </c>
      <c r="F2292" s="429" t="s">
        <v>403</v>
      </c>
      <c r="G2292" s="428" t="s">
        <v>404</v>
      </c>
      <c r="H2292" s="428">
        <v>200863</v>
      </c>
      <c r="I2292" s="428">
        <v>200863</v>
      </c>
      <c r="J2292" s="428" t="s">
        <v>547</v>
      </c>
      <c r="K2292" s="428" t="s">
        <v>549</v>
      </c>
      <c r="L2292" s="431">
        <v>85.08</v>
      </c>
      <c r="M2292" s="431">
        <v>10</v>
      </c>
      <c r="N2292" s="432">
        <v>850.8</v>
      </c>
    </row>
    <row r="2293" spans="1:14" ht="14.45" customHeight="1" x14ac:dyDescent="0.2">
      <c r="A2293" s="426" t="s">
        <v>2181</v>
      </c>
      <c r="B2293" s="427" t="s">
        <v>2182</v>
      </c>
      <c r="C2293" s="428" t="s">
        <v>2285</v>
      </c>
      <c r="D2293" s="429" t="s">
        <v>2286</v>
      </c>
      <c r="E2293" s="430">
        <v>50113001</v>
      </c>
      <c r="F2293" s="429" t="s">
        <v>403</v>
      </c>
      <c r="G2293" s="428" t="s">
        <v>404</v>
      </c>
      <c r="H2293" s="428">
        <v>246111</v>
      </c>
      <c r="I2293" s="428">
        <v>246111</v>
      </c>
      <c r="J2293" s="428" t="s">
        <v>547</v>
      </c>
      <c r="K2293" s="428" t="s">
        <v>548</v>
      </c>
      <c r="L2293" s="431">
        <v>89.358235294117648</v>
      </c>
      <c r="M2293" s="431">
        <v>17</v>
      </c>
      <c r="N2293" s="432">
        <v>1519.09</v>
      </c>
    </row>
    <row r="2294" spans="1:14" ht="14.45" customHeight="1" x14ac:dyDescent="0.2">
      <c r="A2294" s="426" t="s">
        <v>2181</v>
      </c>
      <c r="B2294" s="427" t="s">
        <v>2182</v>
      </c>
      <c r="C2294" s="428" t="s">
        <v>2285</v>
      </c>
      <c r="D2294" s="429" t="s">
        <v>2286</v>
      </c>
      <c r="E2294" s="430">
        <v>50113001</v>
      </c>
      <c r="F2294" s="429" t="s">
        <v>403</v>
      </c>
      <c r="G2294" s="428" t="s">
        <v>404</v>
      </c>
      <c r="H2294" s="428">
        <v>232954</v>
      </c>
      <c r="I2294" s="428">
        <v>232954</v>
      </c>
      <c r="J2294" s="428" t="s">
        <v>550</v>
      </c>
      <c r="K2294" s="428" t="s">
        <v>551</v>
      </c>
      <c r="L2294" s="431">
        <v>107.66000000000003</v>
      </c>
      <c r="M2294" s="431">
        <v>2</v>
      </c>
      <c r="N2294" s="432">
        <v>215.32000000000005</v>
      </c>
    </row>
    <row r="2295" spans="1:14" ht="14.45" customHeight="1" x14ac:dyDescent="0.2">
      <c r="A2295" s="426" t="s">
        <v>2181</v>
      </c>
      <c r="B2295" s="427" t="s">
        <v>2182</v>
      </c>
      <c r="C2295" s="428" t="s">
        <v>2285</v>
      </c>
      <c r="D2295" s="429" t="s">
        <v>2286</v>
      </c>
      <c r="E2295" s="430">
        <v>50113001</v>
      </c>
      <c r="F2295" s="429" t="s">
        <v>403</v>
      </c>
      <c r="G2295" s="428" t="s">
        <v>235</v>
      </c>
      <c r="H2295" s="428">
        <v>136834</v>
      </c>
      <c r="I2295" s="428">
        <v>136834</v>
      </c>
      <c r="J2295" s="428" t="s">
        <v>1572</v>
      </c>
      <c r="K2295" s="428" t="s">
        <v>1573</v>
      </c>
      <c r="L2295" s="431">
        <v>258.04000000000002</v>
      </c>
      <c r="M2295" s="431">
        <v>2</v>
      </c>
      <c r="N2295" s="432">
        <v>516.08000000000004</v>
      </c>
    </row>
    <row r="2296" spans="1:14" ht="14.45" customHeight="1" x14ac:dyDescent="0.2">
      <c r="A2296" s="426" t="s">
        <v>2181</v>
      </c>
      <c r="B2296" s="427" t="s">
        <v>2182</v>
      </c>
      <c r="C2296" s="428" t="s">
        <v>2285</v>
      </c>
      <c r="D2296" s="429" t="s">
        <v>2286</v>
      </c>
      <c r="E2296" s="430">
        <v>50113001</v>
      </c>
      <c r="F2296" s="429" t="s">
        <v>403</v>
      </c>
      <c r="G2296" s="428" t="s">
        <v>404</v>
      </c>
      <c r="H2296" s="428">
        <v>224053</v>
      </c>
      <c r="I2296" s="428">
        <v>224053</v>
      </c>
      <c r="J2296" s="428" t="s">
        <v>1083</v>
      </c>
      <c r="K2296" s="428" t="s">
        <v>1084</v>
      </c>
      <c r="L2296" s="431">
        <v>247.08</v>
      </c>
      <c r="M2296" s="431">
        <v>6</v>
      </c>
      <c r="N2296" s="432">
        <v>1482.48</v>
      </c>
    </row>
    <row r="2297" spans="1:14" ht="14.45" customHeight="1" x14ac:dyDescent="0.2">
      <c r="A2297" s="426" t="s">
        <v>2181</v>
      </c>
      <c r="B2297" s="427" t="s">
        <v>2182</v>
      </c>
      <c r="C2297" s="428" t="s">
        <v>2285</v>
      </c>
      <c r="D2297" s="429" t="s">
        <v>2286</v>
      </c>
      <c r="E2297" s="430">
        <v>50113001</v>
      </c>
      <c r="F2297" s="429" t="s">
        <v>403</v>
      </c>
      <c r="G2297" s="428" t="s">
        <v>450</v>
      </c>
      <c r="H2297" s="428">
        <v>157871</v>
      </c>
      <c r="I2297" s="428">
        <v>157871</v>
      </c>
      <c r="J2297" s="428" t="s">
        <v>1085</v>
      </c>
      <c r="K2297" s="428" t="s">
        <v>1086</v>
      </c>
      <c r="L2297" s="431">
        <v>189.2</v>
      </c>
      <c r="M2297" s="431">
        <v>1</v>
      </c>
      <c r="N2297" s="432">
        <v>189.2</v>
      </c>
    </row>
    <row r="2298" spans="1:14" ht="14.45" customHeight="1" x14ac:dyDescent="0.2">
      <c r="A2298" s="426" t="s">
        <v>2181</v>
      </c>
      <c r="B2298" s="427" t="s">
        <v>2182</v>
      </c>
      <c r="C2298" s="428" t="s">
        <v>2285</v>
      </c>
      <c r="D2298" s="429" t="s">
        <v>2286</v>
      </c>
      <c r="E2298" s="430">
        <v>50113001</v>
      </c>
      <c r="F2298" s="429" t="s">
        <v>403</v>
      </c>
      <c r="G2298" s="428" t="s">
        <v>404</v>
      </c>
      <c r="H2298" s="428">
        <v>226693</v>
      </c>
      <c r="I2298" s="428">
        <v>226693</v>
      </c>
      <c r="J2298" s="428" t="s">
        <v>2001</v>
      </c>
      <c r="K2298" s="428" t="s">
        <v>2002</v>
      </c>
      <c r="L2298" s="431">
        <v>23.17</v>
      </c>
      <c r="M2298" s="431">
        <v>2</v>
      </c>
      <c r="N2298" s="432">
        <v>46.34</v>
      </c>
    </row>
    <row r="2299" spans="1:14" ht="14.45" customHeight="1" x14ac:dyDescent="0.2">
      <c r="A2299" s="426" t="s">
        <v>2181</v>
      </c>
      <c r="B2299" s="427" t="s">
        <v>2182</v>
      </c>
      <c r="C2299" s="428" t="s">
        <v>2285</v>
      </c>
      <c r="D2299" s="429" t="s">
        <v>2286</v>
      </c>
      <c r="E2299" s="430">
        <v>50113001</v>
      </c>
      <c r="F2299" s="429" t="s">
        <v>403</v>
      </c>
      <c r="G2299" s="428" t="s">
        <v>404</v>
      </c>
      <c r="H2299" s="428">
        <v>207820</v>
      </c>
      <c r="I2299" s="428">
        <v>207820</v>
      </c>
      <c r="J2299" s="428" t="s">
        <v>441</v>
      </c>
      <c r="K2299" s="428" t="s">
        <v>442</v>
      </c>
      <c r="L2299" s="431">
        <v>35.02000111485836</v>
      </c>
      <c r="M2299" s="431">
        <v>5</v>
      </c>
      <c r="N2299" s="432">
        <v>175.1000055742918</v>
      </c>
    </row>
    <row r="2300" spans="1:14" ht="14.45" customHeight="1" x14ac:dyDescent="0.2">
      <c r="A2300" s="426" t="s">
        <v>2181</v>
      </c>
      <c r="B2300" s="427" t="s">
        <v>2182</v>
      </c>
      <c r="C2300" s="428" t="s">
        <v>2285</v>
      </c>
      <c r="D2300" s="429" t="s">
        <v>2286</v>
      </c>
      <c r="E2300" s="430">
        <v>50113001</v>
      </c>
      <c r="F2300" s="429" t="s">
        <v>403</v>
      </c>
      <c r="G2300" s="428" t="s">
        <v>404</v>
      </c>
      <c r="H2300" s="428">
        <v>229129</v>
      </c>
      <c r="I2300" s="428">
        <v>229129</v>
      </c>
      <c r="J2300" s="428" t="s">
        <v>2305</v>
      </c>
      <c r="K2300" s="428" t="s">
        <v>2306</v>
      </c>
      <c r="L2300" s="431">
        <v>59.13000000000001</v>
      </c>
      <c r="M2300" s="431">
        <v>5</v>
      </c>
      <c r="N2300" s="432">
        <v>295.65000000000003</v>
      </c>
    </row>
    <row r="2301" spans="1:14" ht="14.45" customHeight="1" x14ac:dyDescent="0.2">
      <c r="A2301" s="426" t="s">
        <v>2181</v>
      </c>
      <c r="B2301" s="427" t="s">
        <v>2182</v>
      </c>
      <c r="C2301" s="428" t="s">
        <v>2285</v>
      </c>
      <c r="D2301" s="429" t="s">
        <v>2286</v>
      </c>
      <c r="E2301" s="430">
        <v>50113001</v>
      </c>
      <c r="F2301" s="429" t="s">
        <v>403</v>
      </c>
      <c r="G2301" s="428" t="s">
        <v>404</v>
      </c>
      <c r="H2301" s="428">
        <v>500280</v>
      </c>
      <c r="I2301" s="428">
        <v>159836</v>
      </c>
      <c r="J2301" s="428" t="s">
        <v>2307</v>
      </c>
      <c r="K2301" s="428" t="s">
        <v>235</v>
      </c>
      <c r="L2301" s="431">
        <v>145.07833333333332</v>
      </c>
      <c r="M2301" s="431">
        <v>6</v>
      </c>
      <c r="N2301" s="432">
        <v>870.46999999999991</v>
      </c>
    </row>
    <row r="2302" spans="1:14" ht="14.45" customHeight="1" x14ac:dyDescent="0.2">
      <c r="A2302" s="426" t="s">
        <v>2181</v>
      </c>
      <c r="B2302" s="427" t="s">
        <v>2182</v>
      </c>
      <c r="C2302" s="428" t="s">
        <v>2285</v>
      </c>
      <c r="D2302" s="429" t="s">
        <v>2286</v>
      </c>
      <c r="E2302" s="430">
        <v>50113001</v>
      </c>
      <c r="F2302" s="429" t="s">
        <v>403</v>
      </c>
      <c r="G2302" s="428" t="s">
        <v>450</v>
      </c>
      <c r="H2302" s="428">
        <v>118167</v>
      </c>
      <c r="I2302" s="428">
        <v>18167</v>
      </c>
      <c r="J2302" s="428" t="s">
        <v>1115</v>
      </c>
      <c r="K2302" s="428" t="s">
        <v>1116</v>
      </c>
      <c r="L2302" s="431">
        <v>65.780000154048921</v>
      </c>
      <c r="M2302" s="431">
        <v>111</v>
      </c>
      <c r="N2302" s="432">
        <v>7301.5800170994298</v>
      </c>
    </row>
    <row r="2303" spans="1:14" ht="14.45" customHeight="1" x14ac:dyDescent="0.2">
      <c r="A2303" s="426" t="s">
        <v>2181</v>
      </c>
      <c r="B2303" s="427" t="s">
        <v>2182</v>
      </c>
      <c r="C2303" s="428" t="s">
        <v>2285</v>
      </c>
      <c r="D2303" s="429" t="s">
        <v>2286</v>
      </c>
      <c r="E2303" s="430">
        <v>50113001</v>
      </c>
      <c r="F2303" s="429" t="s">
        <v>403</v>
      </c>
      <c r="G2303" s="428" t="s">
        <v>404</v>
      </c>
      <c r="H2303" s="428">
        <v>250292</v>
      </c>
      <c r="I2303" s="428">
        <v>250292</v>
      </c>
      <c r="J2303" s="428" t="s">
        <v>1580</v>
      </c>
      <c r="K2303" s="428" t="s">
        <v>1581</v>
      </c>
      <c r="L2303" s="431">
        <v>1037.1599999999999</v>
      </c>
      <c r="M2303" s="431">
        <v>1</v>
      </c>
      <c r="N2303" s="432">
        <v>1037.1599999999999</v>
      </c>
    </row>
    <row r="2304" spans="1:14" ht="14.45" customHeight="1" x14ac:dyDescent="0.2">
      <c r="A2304" s="426" t="s">
        <v>2181</v>
      </c>
      <c r="B2304" s="427" t="s">
        <v>2182</v>
      </c>
      <c r="C2304" s="428" t="s">
        <v>2285</v>
      </c>
      <c r="D2304" s="429" t="s">
        <v>2286</v>
      </c>
      <c r="E2304" s="430">
        <v>50113001</v>
      </c>
      <c r="F2304" s="429" t="s">
        <v>403</v>
      </c>
      <c r="G2304" s="428" t="s">
        <v>404</v>
      </c>
      <c r="H2304" s="428">
        <v>144357</v>
      </c>
      <c r="I2304" s="428">
        <v>44357</v>
      </c>
      <c r="J2304" s="428" t="s">
        <v>1589</v>
      </c>
      <c r="K2304" s="428" t="s">
        <v>1590</v>
      </c>
      <c r="L2304" s="431">
        <v>3228.19</v>
      </c>
      <c r="M2304" s="431">
        <v>5</v>
      </c>
      <c r="N2304" s="432">
        <v>16140.95</v>
      </c>
    </row>
    <row r="2305" spans="1:14" ht="14.45" customHeight="1" x14ac:dyDescent="0.2">
      <c r="A2305" s="426" t="s">
        <v>2181</v>
      </c>
      <c r="B2305" s="427" t="s">
        <v>2182</v>
      </c>
      <c r="C2305" s="428" t="s">
        <v>2285</v>
      </c>
      <c r="D2305" s="429" t="s">
        <v>2286</v>
      </c>
      <c r="E2305" s="430">
        <v>50113001</v>
      </c>
      <c r="F2305" s="429" t="s">
        <v>403</v>
      </c>
      <c r="G2305" s="428" t="s">
        <v>404</v>
      </c>
      <c r="H2305" s="428">
        <v>118304</v>
      </c>
      <c r="I2305" s="428">
        <v>18304</v>
      </c>
      <c r="J2305" s="428" t="s">
        <v>1126</v>
      </c>
      <c r="K2305" s="428" t="s">
        <v>1767</v>
      </c>
      <c r="L2305" s="431">
        <v>185.60999999999999</v>
      </c>
      <c r="M2305" s="431">
        <v>2</v>
      </c>
      <c r="N2305" s="432">
        <v>371.21999999999997</v>
      </c>
    </row>
    <row r="2306" spans="1:14" ht="14.45" customHeight="1" x14ac:dyDescent="0.2">
      <c r="A2306" s="426" t="s">
        <v>2181</v>
      </c>
      <c r="B2306" s="427" t="s">
        <v>2182</v>
      </c>
      <c r="C2306" s="428" t="s">
        <v>2285</v>
      </c>
      <c r="D2306" s="429" t="s">
        <v>2286</v>
      </c>
      <c r="E2306" s="430">
        <v>50113001</v>
      </c>
      <c r="F2306" s="429" t="s">
        <v>403</v>
      </c>
      <c r="G2306" s="428" t="s">
        <v>404</v>
      </c>
      <c r="H2306" s="428">
        <v>114989</v>
      </c>
      <c r="I2306" s="428">
        <v>14989</v>
      </c>
      <c r="J2306" s="428" t="s">
        <v>1591</v>
      </c>
      <c r="K2306" s="428" t="s">
        <v>1592</v>
      </c>
      <c r="L2306" s="431">
        <v>86.310013031207419</v>
      </c>
      <c r="M2306" s="431">
        <v>1</v>
      </c>
      <c r="N2306" s="432">
        <v>86.310013031207419</v>
      </c>
    </row>
    <row r="2307" spans="1:14" ht="14.45" customHeight="1" x14ac:dyDescent="0.2">
      <c r="A2307" s="426" t="s">
        <v>2181</v>
      </c>
      <c r="B2307" s="427" t="s">
        <v>2182</v>
      </c>
      <c r="C2307" s="428" t="s">
        <v>2285</v>
      </c>
      <c r="D2307" s="429" t="s">
        <v>2286</v>
      </c>
      <c r="E2307" s="430">
        <v>50113001</v>
      </c>
      <c r="F2307" s="429" t="s">
        <v>403</v>
      </c>
      <c r="G2307" s="428" t="s">
        <v>450</v>
      </c>
      <c r="H2307" s="428">
        <v>226455</v>
      </c>
      <c r="I2307" s="428">
        <v>226455</v>
      </c>
      <c r="J2307" s="428" t="s">
        <v>1597</v>
      </c>
      <c r="K2307" s="428" t="s">
        <v>1598</v>
      </c>
      <c r="L2307" s="431">
        <v>495</v>
      </c>
      <c r="M2307" s="431">
        <v>3</v>
      </c>
      <c r="N2307" s="432">
        <v>1485</v>
      </c>
    </row>
    <row r="2308" spans="1:14" ht="14.45" customHeight="1" x14ac:dyDescent="0.2">
      <c r="A2308" s="426" t="s">
        <v>2181</v>
      </c>
      <c r="B2308" s="427" t="s">
        <v>2182</v>
      </c>
      <c r="C2308" s="428" t="s">
        <v>2285</v>
      </c>
      <c r="D2308" s="429" t="s">
        <v>2286</v>
      </c>
      <c r="E2308" s="430">
        <v>50113001</v>
      </c>
      <c r="F2308" s="429" t="s">
        <v>403</v>
      </c>
      <c r="G2308" s="428" t="s">
        <v>404</v>
      </c>
      <c r="H2308" s="428">
        <v>192414</v>
      </c>
      <c r="I2308" s="428">
        <v>92414</v>
      </c>
      <c r="J2308" s="428" t="s">
        <v>409</v>
      </c>
      <c r="K2308" s="428" t="s">
        <v>410</v>
      </c>
      <c r="L2308" s="431">
        <v>73.33</v>
      </c>
      <c r="M2308" s="431">
        <v>2</v>
      </c>
      <c r="N2308" s="432">
        <v>146.66</v>
      </c>
    </row>
    <row r="2309" spans="1:14" ht="14.45" customHeight="1" x14ac:dyDescent="0.2">
      <c r="A2309" s="426" t="s">
        <v>2181</v>
      </c>
      <c r="B2309" s="427" t="s">
        <v>2182</v>
      </c>
      <c r="C2309" s="428" t="s">
        <v>2285</v>
      </c>
      <c r="D2309" s="429" t="s">
        <v>2286</v>
      </c>
      <c r="E2309" s="430">
        <v>50113001</v>
      </c>
      <c r="F2309" s="429" t="s">
        <v>403</v>
      </c>
      <c r="G2309" s="428" t="s">
        <v>450</v>
      </c>
      <c r="H2309" s="428">
        <v>109711</v>
      </c>
      <c r="I2309" s="428">
        <v>9711</v>
      </c>
      <c r="J2309" s="428" t="s">
        <v>1146</v>
      </c>
      <c r="K2309" s="428" t="s">
        <v>1608</v>
      </c>
      <c r="L2309" s="431">
        <v>170.85812500000003</v>
      </c>
      <c r="M2309" s="431">
        <v>16</v>
      </c>
      <c r="N2309" s="432">
        <v>2733.7300000000005</v>
      </c>
    </row>
    <row r="2310" spans="1:14" ht="14.45" customHeight="1" x14ac:dyDescent="0.2">
      <c r="A2310" s="426" t="s">
        <v>2181</v>
      </c>
      <c r="B2310" s="427" t="s">
        <v>2182</v>
      </c>
      <c r="C2310" s="428" t="s">
        <v>2285</v>
      </c>
      <c r="D2310" s="429" t="s">
        <v>2286</v>
      </c>
      <c r="E2310" s="430">
        <v>50113001</v>
      </c>
      <c r="F2310" s="429" t="s">
        <v>403</v>
      </c>
      <c r="G2310" s="428" t="s">
        <v>450</v>
      </c>
      <c r="H2310" s="428">
        <v>109712</v>
      </c>
      <c r="I2310" s="428">
        <v>9712</v>
      </c>
      <c r="J2310" s="428" t="s">
        <v>1146</v>
      </c>
      <c r="K2310" s="428" t="s">
        <v>2308</v>
      </c>
      <c r="L2310" s="431">
        <v>328.63000000000005</v>
      </c>
      <c r="M2310" s="431">
        <v>8</v>
      </c>
      <c r="N2310" s="432">
        <v>2629.0400000000004</v>
      </c>
    </row>
    <row r="2311" spans="1:14" ht="14.45" customHeight="1" x14ac:dyDescent="0.2">
      <c r="A2311" s="426" t="s">
        <v>2181</v>
      </c>
      <c r="B2311" s="427" t="s">
        <v>2182</v>
      </c>
      <c r="C2311" s="428" t="s">
        <v>2285</v>
      </c>
      <c r="D2311" s="429" t="s">
        <v>2286</v>
      </c>
      <c r="E2311" s="430">
        <v>50113001</v>
      </c>
      <c r="F2311" s="429" t="s">
        <v>403</v>
      </c>
      <c r="G2311" s="428" t="s">
        <v>450</v>
      </c>
      <c r="H2311" s="428">
        <v>109709</v>
      </c>
      <c r="I2311" s="428">
        <v>9709</v>
      </c>
      <c r="J2311" s="428" t="s">
        <v>1146</v>
      </c>
      <c r="K2311" s="428" t="s">
        <v>1148</v>
      </c>
      <c r="L2311" s="431">
        <v>64.918000000000006</v>
      </c>
      <c r="M2311" s="431">
        <v>65</v>
      </c>
      <c r="N2311" s="432">
        <v>4219.67</v>
      </c>
    </row>
    <row r="2312" spans="1:14" ht="14.45" customHeight="1" x14ac:dyDescent="0.2">
      <c r="A2312" s="426" t="s">
        <v>2181</v>
      </c>
      <c r="B2312" s="427" t="s">
        <v>2182</v>
      </c>
      <c r="C2312" s="428" t="s">
        <v>2285</v>
      </c>
      <c r="D2312" s="429" t="s">
        <v>2286</v>
      </c>
      <c r="E2312" s="430">
        <v>50113001</v>
      </c>
      <c r="F2312" s="429" t="s">
        <v>403</v>
      </c>
      <c r="G2312" s="428" t="s">
        <v>404</v>
      </c>
      <c r="H2312" s="428">
        <v>200725</v>
      </c>
      <c r="I2312" s="428">
        <v>200725</v>
      </c>
      <c r="J2312" s="428" t="s">
        <v>2309</v>
      </c>
      <c r="K2312" s="428" t="s">
        <v>2310</v>
      </c>
      <c r="L2312" s="431">
        <v>1349.5799999999997</v>
      </c>
      <c r="M2312" s="431">
        <v>4</v>
      </c>
      <c r="N2312" s="432">
        <v>5398.3199999999988</v>
      </c>
    </row>
    <row r="2313" spans="1:14" ht="14.45" customHeight="1" x14ac:dyDescent="0.2">
      <c r="A2313" s="426" t="s">
        <v>2181</v>
      </c>
      <c r="B2313" s="427" t="s">
        <v>2182</v>
      </c>
      <c r="C2313" s="428" t="s">
        <v>2285</v>
      </c>
      <c r="D2313" s="429" t="s">
        <v>2286</v>
      </c>
      <c r="E2313" s="430">
        <v>50113001</v>
      </c>
      <c r="F2313" s="429" t="s">
        <v>403</v>
      </c>
      <c r="G2313" s="428" t="s">
        <v>404</v>
      </c>
      <c r="H2313" s="428">
        <v>230918</v>
      </c>
      <c r="I2313" s="428">
        <v>230918</v>
      </c>
      <c r="J2313" s="428" t="s">
        <v>1161</v>
      </c>
      <c r="K2313" s="428" t="s">
        <v>1162</v>
      </c>
      <c r="L2313" s="431">
        <v>148.02290322580643</v>
      </c>
      <c r="M2313" s="431">
        <v>62</v>
      </c>
      <c r="N2313" s="432">
        <v>9177.4199999999983</v>
      </c>
    </row>
    <row r="2314" spans="1:14" ht="14.45" customHeight="1" x14ac:dyDescent="0.2">
      <c r="A2314" s="426" t="s">
        <v>2181</v>
      </c>
      <c r="B2314" s="427" t="s">
        <v>2182</v>
      </c>
      <c r="C2314" s="428" t="s">
        <v>2285</v>
      </c>
      <c r="D2314" s="429" t="s">
        <v>2286</v>
      </c>
      <c r="E2314" s="430">
        <v>50113001</v>
      </c>
      <c r="F2314" s="429" t="s">
        <v>403</v>
      </c>
      <c r="G2314" s="428" t="s">
        <v>404</v>
      </c>
      <c r="H2314" s="428">
        <v>230919</v>
      </c>
      <c r="I2314" s="428">
        <v>230919</v>
      </c>
      <c r="J2314" s="428" t="s">
        <v>1161</v>
      </c>
      <c r="K2314" s="428" t="s">
        <v>2311</v>
      </c>
      <c r="L2314" s="431">
        <v>80.880434782608702</v>
      </c>
      <c r="M2314" s="431">
        <v>46</v>
      </c>
      <c r="N2314" s="432">
        <v>3720.5</v>
      </c>
    </row>
    <row r="2315" spans="1:14" ht="14.45" customHeight="1" x14ac:dyDescent="0.2">
      <c r="A2315" s="426" t="s">
        <v>2181</v>
      </c>
      <c r="B2315" s="427" t="s">
        <v>2182</v>
      </c>
      <c r="C2315" s="428" t="s">
        <v>2285</v>
      </c>
      <c r="D2315" s="429" t="s">
        <v>2286</v>
      </c>
      <c r="E2315" s="430">
        <v>50113001</v>
      </c>
      <c r="F2315" s="429" t="s">
        <v>403</v>
      </c>
      <c r="G2315" s="428" t="s">
        <v>404</v>
      </c>
      <c r="H2315" s="428">
        <v>193109</v>
      </c>
      <c r="I2315" s="428">
        <v>93109</v>
      </c>
      <c r="J2315" s="428" t="s">
        <v>2312</v>
      </c>
      <c r="K2315" s="428" t="s">
        <v>772</v>
      </c>
      <c r="L2315" s="431">
        <v>193.62333333333331</v>
      </c>
      <c r="M2315" s="431">
        <v>3</v>
      </c>
      <c r="N2315" s="432">
        <v>580.86999999999989</v>
      </c>
    </row>
    <row r="2316" spans="1:14" ht="14.45" customHeight="1" x14ac:dyDescent="0.2">
      <c r="A2316" s="426" t="s">
        <v>2181</v>
      </c>
      <c r="B2316" s="427" t="s">
        <v>2182</v>
      </c>
      <c r="C2316" s="428" t="s">
        <v>2285</v>
      </c>
      <c r="D2316" s="429" t="s">
        <v>2286</v>
      </c>
      <c r="E2316" s="430">
        <v>50113001</v>
      </c>
      <c r="F2316" s="429" t="s">
        <v>403</v>
      </c>
      <c r="G2316" s="428" t="s">
        <v>404</v>
      </c>
      <c r="H2316" s="428">
        <v>216573</v>
      </c>
      <c r="I2316" s="428">
        <v>216573</v>
      </c>
      <c r="J2316" s="428" t="s">
        <v>1616</v>
      </c>
      <c r="K2316" s="428" t="s">
        <v>1617</v>
      </c>
      <c r="L2316" s="431">
        <v>79.78000211516401</v>
      </c>
      <c r="M2316" s="431">
        <v>76</v>
      </c>
      <c r="N2316" s="432">
        <v>6063.2801607524652</v>
      </c>
    </row>
    <row r="2317" spans="1:14" ht="14.45" customHeight="1" x14ac:dyDescent="0.2">
      <c r="A2317" s="426" t="s">
        <v>2181</v>
      </c>
      <c r="B2317" s="427" t="s">
        <v>2182</v>
      </c>
      <c r="C2317" s="428" t="s">
        <v>2285</v>
      </c>
      <c r="D2317" s="429" t="s">
        <v>2286</v>
      </c>
      <c r="E2317" s="430">
        <v>50113001</v>
      </c>
      <c r="F2317" s="429" t="s">
        <v>403</v>
      </c>
      <c r="G2317" s="428" t="s">
        <v>404</v>
      </c>
      <c r="H2317" s="428">
        <v>100610</v>
      </c>
      <c r="I2317" s="428">
        <v>610</v>
      </c>
      <c r="J2317" s="428" t="s">
        <v>1618</v>
      </c>
      <c r="K2317" s="428" t="s">
        <v>1619</v>
      </c>
      <c r="L2317" s="431">
        <v>79.67</v>
      </c>
      <c r="M2317" s="431">
        <v>5</v>
      </c>
      <c r="N2317" s="432">
        <v>398.35</v>
      </c>
    </row>
    <row r="2318" spans="1:14" ht="14.45" customHeight="1" x14ac:dyDescent="0.2">
      <c r="A2318" s="426" t="s">
        <v>2181</v>
      </c>
      <c r="B2318" s="427" t="s">
        <v>2182</v>
      </c>
      <c r="C2318" s="428" t="s">
        <v>2285</v>
      </c>
      <c r="D2318" s="429" t="s">
        <v>2286</v>
      </c>
      <c r="E2318" s="430">
        <v>50113001</v>
      </c>
      <c r="F2318" s="429" t="s">
        <v>403</v>
      </c>
      <c r="G2318" s="428" t="s">
        <v>404</v>
      </c>
      <c r="H2318" s="428">
        <v>171615</v>
      </c>
      <c r="I2318" s="428">
        <v>171615</v>
      </c>
      <c r="J2318" s="428" t="s">
        <v>1173</v>
      </c>
      <c r="K2318" s="428" t="s">
        <v>1174</v>
      </c>
      <c r="L2318" s="431">
        <v>169.98636363636368</v>
      </c>
      <c r="M2318" s="431">
        <v>77</v>
      </c>
      <c r="N2318" s="432">
        <v>13088.950000000003</v>
      </c>
    </row>
    <row r="2319" spans="1:14" ht="14.45" customHeight="1" x14ac:dyDescent="0.2">
      <c r="A2319" s="426" t="s">
        <v>2181</v>
      </c>
      <c r="B2319" s="427" t="s">
        <v>2182</v>
      </c>
      <c r="C2319" s="428" t="s">
        <v>2285</v>
      </c>
      <c r="D2319" s="429" t="s">
        <v>2286</v>
      </c>
      <c r="E2319" s="430">
        <v>50113001</v>
      </c>
      <c r="F2319" s="429" t="s">
        <v>403</v>
      </c>
      <c r="G2319" s="428" t="s">
        <v>404</v>
      </c>
      <c r="H2319" s="428">
        <v>171616</v>
      </c>
      <c r="I2319" s="428">
        <v>171616</v>
      </c>
      <c r="J2319" s="428" t="s">
        <v>1175</v>
      </c>
      <c r="K2319" s="428" t="s">
        <v>1176</v>
      </c>
      <c r="L2319" s="431">
        <v>223.74153846153845</v>
      </c>
      <c r="M2319" s="431">
        <v>26</v>
      </c>
      <c r="N2319" s="432">
        <v>5817.28</v>
      </c>
    </row>
    <row r="2320" spans="1:14" ht="14.45" customHeight="1" x14ac:dyDescent="0.2">
      <c r="A2320" s="426" t="s">
        <v>2181</v>
      </c>
      <c r="B2320" s="427" t="s">
        <v>2182</v>
      </c>
      <c r="C2320" s="428" t="s">
        <v>2285</v>
      </c>
      <c r="D2320" s="429" t="s">
        <v>2286</v>
      </c>
      <c r="E2320" s="430">
        <v>50113001</v>
      </c>
      <c r="F2320" s="429" t="s">
        <v>403</v>
      </c>
      <c r="G2320" s="428" t="s">
        <v>404</v>
      </c>
      <c r="H2320" s="428">
        <v>847084</v>
      </c>
      <c r="I2320" s="428">
        <v>83443</v>
      </c>
      <c r="J2320" s="428" t="s">
        <v>2257</v>
      </c>
      <c r="K2320" s="428" t="s">
        <v>2258</v>
      </c>
      <c r="L2320" s="431">
        <v>147.76300000000001</v>
      </c>
      <c r="M2320" s="431">
        <v>23</v>
      </c>
      <c r="N2320" s="432">
        <v>3398.549</v>
      </c>
    </row>
    <row r="2321" spans="1:14" ht="14.45" customHeight="1" x14ac:dyDescent="0.2">
      <c r="A2321" s="426" t="s">
        <v>2181</v>
      </c>
      <c r="B2321" s="427" t="s">
        <v>2182</v>
      </c>
      <c r="C2321" s="428" t="s">
        <v>2285</v>
      </c>
      <c r="D2321" s="429" t="s">
        <v>2286</v>
      </c>
      <c r="E2321" s="430">
        <v>50113001</v>
      </c>
      <c r="F2321" s="429" t="s">
        <v>403</v>
      </c>
      <c r="G2321" s="428" t="s">
        <v>404</v>
      </c>
      <c r="H2321" s="428">
        <v>100616</v>
      </c>
      <c r="I2321" s="428">
        <v>616</v>
      </c>
      <c r="J2321" s="428" t="s">
        <v>443</v>
      </c>
      <c r="K2321" s="428" t="s">
        <v>444</v>
      </c>
      <c r="L2321" s="431">
        <v>142.92000000000002</v>
      </c>
      <c r="M2321" s="431">
        <v>2</v>
      </c>
      <c r="N2321" s="432">
        <v>285.84000000000003</v>
      </c>
    </row>
    <row r="2322" spans="1:14" ht="14.45" customHeight="1" x14ac:dyDescent="0.2">
      <c r="A2322" s="426" t="s">
        <v>2181</v>
      </c>
      <c r="B2322" s="427" t="s">
        <v>2182</v>
      </c>
      <c r="C2322" s="428" t="s">
        <v>2285</v>
      </c>
      <c r="D2322" s="429" t="s">
        <v>2286</v>
      </c>
      <c r="E2322" s="430">
        <v>50113001</v>
      </c>
      <c r="F2322" s="429" t="s">
        <v>403</v>
      </c>
      <c r="G2322" s="428" t="s">
        <v>404</v>
      </c>
      <c r="H2322" s="428">
        <v>216469</v>
      </c>
      <c r="I2322" s="428">
        <v>216469</v>
      </c>
      <c r="J2322" s="428" t="s">
        <v>1625</v>
      </c>
      <c r="K2322" s="428" t="s">
        <v>1626</v>
      </c>
      <c r="L2322" s="431">
        <v>58.486499999999999</v>
      </c>
      <c r="M2322" s="431">
        <v>20</v>
      </c>
      <c r="N2322" s="432">
        <v>1169.73</v>
      </c>
    </row>
    <row r="2323" spans="1:14" ht="14.45" customHeight="1" x14ac:dyDescent="0.2">
      <c r="A2323" s="426" t="s">
        <v>2181</v>
      </c>
      <c r="B2323" s="427" t="s">
        <v>2182</v>
      </c>
      <c r="C2323" s="428" t="s">
        <v>2285</v>
      </c>
      <c r="D2323" s="429" t="s">
        <v>2286</v>
      </c>
      <c r="E2323" s="430">
        <v>50113001</v>
      </c>
      <c r="F2323" s="429" t="s">
        <v>403</v>
      </c>
      <c r="G2323" s="428" t="s">
        <v>404</v>
      </c>
      <c r="H2323" s="428">
        <v>191836</v>
      </c>
      <c r="I2323" s="428">
        <v>91836</v>
      </c>
      <c r="J2323" s="428" t="s">
        <v>1200</v>
      </c>
      <c r="K2323" s="428" t="s">
        <v>1201</v>
      </c>
      <c r="L2323" s="431">
        <v>59.16999999999998</v>
      </c>
      <c r="M2323" s="431">
        <v>10</v>
      </c>
      <c r="N2323" s="432">
        <v>591.69999999999982</v>
      </c>
    </row>
    <row r="2324" spans="1:14" ht="14.45" customHeight="1" x14ac:dyDescent="0.2">
      <c r="A2324" s="426" t="s">
        <v>2181</v>
      </c>
      <c r="B2324" s="427" t="s">
        <v>2182</v>
      </c>
      <c r="C2324" s="428" t="s">
        <v>2285</v>
      </c>
      <c r="D2324" s="429" t="s">
        <v>2286</v>
      </c>
      <c r="E2324" s="430">
        <v>50113001</v>
      </c>
      <c r="F2324" s="429" t="s">
        <v>403</v>
      </c>
      <c r="G2324" s="428" t="s">
        <v>404</v>
      </c>
      <c r="H2324" s="428">
        <v>242203</v>
      </c>
      <c r="I2324" s="428">
        <v>242203</v>
      </c>
      <c r="J2324" s="428" t="s">
        <v>1634</v>
      </c>
      <c r="K2324" s="428" t="s">
        <v>1635</v>
      </c>
      <c r="L2324" s="431">
        <v>104.14142857142856</v>
      </c>
      <c r="M2324" s="431">
        <v>35</v>
      </c>
      <c r="N2324" s="432">
        <v>3644.95</v>
      </c>
    </row>
    <row r="2325" spans="1:14" ht="14.45" customHeight="1" x14ac:dyDescent="0.2">
      <c r="A2325" s="426" t="s">
        <v>2181</v>
      </c>
      <c r="B2325" s="427" t="s">
        <v>2182</v>
      </c>
      <c r="C2325" s="428" t="s">
        <v>2285</v>
      </c>
      <c r="D2325" s="429" t="s">
        <v>2286</v>
      </c>
      <c r="E2325" s="430">
        <v>50113001</v>
      </c>
      <c r="F2325" s="429" t="s">
        <v>403</v>
      </c>
      <c r="G2325" s="428" t="s">
        <v>404</v>
      </c>
      <c r="H2325" s="428">
        <v>208575</v>
      </c>
      <c r="I2325" s="428">
        <v>208575</v>
      </c>
      <c r="J2325" s="428" t="s">
        <v>2264</v>
      </c>
      <c r="K2325" s="428" t="s">
        <v>2265</v>
      </c>
      <c r="L2325" s="431">
        <v>147.76357692307693</v>
      </c>
      <c r="M2325" s="431">
        <v>26</v>
      </c>
      <c r="N2325" s="432">
        <v>3841.8530000000001</v>
      </c>
    </row>
    <row r="2326" spans="1:14" ht="14.45" customHeight="1" x14ac:dyDescent="0.2">
      <c r="A2326" s="426" t="s">
        <v>2181</v>
      </c>
      <c r="B2326" s="427" t="s">
        <v>2182</v>
      </c>
      <c r="C2326" s="428" t="s">
        <v>2285</v>
      </c>
      <c r="D2326" s="429" t="s">
        <v>2286</v>
      </c>
      <c r="E2326" s="430">
        <v>50113001</v>
      </c>
      <c r="F2326" s="429" t="s">
        <v>403</v>
      </c>
      <c r="G2326" s="428" t="s">
        <v>450</v>
      </c>
      <c r="H2326" s="428">
        <v>237705</v>
      </c>
      <c r="I2326" s="428">
        <v>237705</v>
      </c>
      <c r="J2326" s="428" t="s">
        <v>1223</v>
      </c>
      <c r="K2326" s="428" t="s">
        <v>1224</v>
      </c>
      <c r="L2326" s="431">
        <v>81.100000000000009</v>
      </c>
      <c r="M2326" s="431">
        <v>19</v>
      </c>
      <c r="N2326" s="432">
        <v>1540.9</v>
      </c>
    </row>
    <row r="2327" spans="1:14" ht="14.45" customHeight="1" x14ac:dyDescent="0.2">
      <c r="A2327" s="426" t="s">
        <v>2181</v>
      </c>
      <c r="B2327" s="427" t="s">
        <v>2182</v>
      </c>
      <c r="C2327" s="428" t="s">
        <v>2285</v>
      </c>
      <c r="D2327" s="429" t="s">
        <v>2286</v>
      </c>
      <c r="E2327" s="430">
        <v>50113001</v>
      </c>
      <c r="F2327" s="429" t="s">
        <v>403</v>
      </c>
      <c r="G2327" s="428" t="s">
        <v>450</v>
      </c>
      <c r="H2327" s="428">
        <v>231956</v>
      </c>
      <c r="I2327" s="428">
        <v>231956</v>
      </c>
      <c r="J2327" s="428" t="s">
        <v>1225</v>
      </c>
      <c r="K2327" s="428" t="s">
        <v>1226</v>
      </c>
      <c r="L2327" s="431">
        <v>48.381333333333345</v>
      </c>
      <c r="M2327" s="431">
        <v>15</v>
      </c>
      <c r="N2327" s="432">
        <v>725.72000000000014</v>
      </c>
    </row>
    <row r="2328" spans="1:14" ht="14.45" customHeight="1" x14ac:dyDescent="0.2">
      <c r="A2328" s="426" t="s">
        <v>2181</v>
      </c>
      <c r="B2328" s="427" t="s">
        <v>2182</v>
      </c>
      <c r="C2328" s="428" t="s">
        <v>2285</v>
      </c>
      <c r="D2328" s="429" t="s">
        <v>2286</v>
      </c>
      <c r="E2328" s="430">
        <v>50113001</v>
      </c>
      <c r="F2328" s="429" t="s">
        <v>403</v>
      </c>
      <c r="G2328" s="428" t="s">
        <v>404</v>
      </c>
      <c r="H2328" s="428">
        <v>168903</v>
      </c>
      <c r="I2328" s="428">
        <v>168903</v>
      </c>
      <c r="J2328" s="428" t="s">
        <v>1254</v>
      </c>
      <c r="K2328" s="428" t="s">
        <v>1255</v>
      </c>
      <c r="L2328" s="431">
        <v>1035.4100000000001</v>
      </c>
      <c r="M2328" s="431">
        <v>2</v>
      </c>
      <c r="N2328" s="432">
        <v>2070.8200000000002</v>
      </c>
    </row>
    <row r="2329" spans="1:14" ht="14.45" customHeight="1" x14ac:dyDescent="0.2">
      <c r="A2329" s="426" t="s">
        <v>2181</v>
      </c>
      <c r="B2329" s="427" t="s">
        <v>2182</v>
      </c>
      <c r="C2329" s="428" t="s">
        <v>2285</v>
      </c>
      <c r="D2329" s="429" t="s">
        <v>2286</v>
      </c>
      <c r="E2329" s="430">
        <v>50113008</v>
      </c>
      <c r="F2329" s="429" t="s">
        <v>1296</v>
      </c>
      <c r="G2329" s="428"/>
      <c r="H2329" s="428"/>
      <c r="I2329" s="428">
        <v>62465</v>
      </c>
      <c r="J2329" s="428" t="s">
        <v>1297</v>
      </c>
      <c r="K2329" s="428" t="s">
        <v>1689</v>
      </c>
      <c r="L2329" s="431">
        <v>17457.349609375</v>
      </c>
      <c r="M2329" s="431">
        <v>4</v>
      </c>
      <c r="N2329" s="432">
        <v>69829.3984375</v>
      </c>
    </row>
    <row r="2330" spans="1:14" ht="14.45" customHeight="1" x14ac:dyDescent="0.2">
      <c r="A2330" s="426" t="s">
        <v>2181</v>
      </c>
      <c r="B2330" s="427" t="s">
        <v>2182</v>
      </c>
      <c r="C2330" s="428" t="s">
        <v>2285</v>
      </c>
      <c r="D2330" s="429" t="s">
        <v>2286</v>
      </c>
      <c r="E2330" s="430">
        <v>50113008</v>
      </c>
      <c r="F2330" s="429" t="s">
        <v>1296</v>
      </c>
      <c r="G2330" s="428"/>
      <c r="H2330" s="428"/>
      <c r="I2330" s="428">
        <v>62464</v>
      </c>
      <c r="J2330" s="428" t="s">
        <v>1297</v>
      </c>
      <c r="K2330" s="428" t="s">
        <v>1298</v>
      </c>
      <c r="L2330" s="431">
        <v>-9158.26953125</v>
      </c>
      <c r="M2330" s="431">
        <v>1</v>
      </c>
      <c r="N2330" s="432">
        <v>-9158.26953125</v>
      </c>
    </row>
    <row r="2331" spans="1:14" ht="14.45" customHeight="1" x14ac:dyDescent="0.2">
      <c r="A2331" s="426" t="s">
        <v>2181</v>
      </c>
      <c r="B2331" s="427" t="s">
        <v>2182</v>
      </c>
      <c r="C2331" s="428" t="s">
        <v>2285</v>
      </c>
      <c r="D2331" s="429" t="s">
        <v>2286</v>
      </c>
      <c r="E2331" s="430">
        <v>50113008</v>
      </c>
      <c r="F2331" s="429" t="s">
        <v>1296</v>
      </c>
      <c r="G2331" s="428"/>
      <c r="H2331" s="428"/>
      <c r="I2331" s="428">
        <v>230687</v>
      </c>
      <c r="J2331" s="428" t="s">
        <v>1690</v>
      </c>
      <c r="K2331" s="428" t="s">
        <v>1692</v>
      </c>
      <c r="L2331" s="431">
        <v>4305.39990234375</v>
      </c>
      <c r="M2331" s="431">
        <v>3</v>
      </c>
      <c r="N2331" s="432">
        <v>12916.19970703125</v>
      </c>
    </row>
    <row r="2332" spans="1:14" ht="14.45" customHeight="1" x14ac:dyDescent="0.2">
      <c r="A2332" s="426" t="s">
        <v>2181</v>
      </c>
      <c r="B2332" s="427" t="s">
        <v>2182</v>
      </c>
      <c r="C2332" s="428" t="s">
        <v>2285</v>
      </c>
      <c r="D2332" s="429" t="s">
        <v>2286</v>
      </c>
      <c r="E2332" s="430">
        <v>50113013</v>
      </c>
      <c r="F2332" s="429" t="s">
        <v>445</v>
      </c>
      <c r="G2332" s="428" t="s">
        <v>404</v>
      </c>
      <c r="H2332" s="428">
        <v>203097</v>
      </c>
      <c r="I2332" s="428">
        <v>203097</v>
      </c>
      <c r="J2332" s="428" t="s">
        <v>1301</v>
      </c>
      <c r="K2332" s="428" t="s">
        <v>1302</v>
      </c>
      <c r="L2332" s="431">
        <v>165.90999999999997</v>
      </c>
      <c r="M2332" s="431">
        <v>1</v>
      </c>
      <c r="N2332" s="432">
        <v>165.90999999999997</v>
      </c>
    </row>
    <row r="2333" spans="1:14" ht="14.45" customHeight="1" x14ac:dyDescent="0.2">
      <c r="A2333" s="426" t="s">
        <v>2181</v>
      </c>
      <c r="B2333" s="427" t="s">
        <v>2182</v>
      </c>
      <c r="C2333" s="428" t="s">
        <v>2285</v>
      </c>
      <c r="D2333" s="429" t="s">
        <v>2286</v>
      </c>
      <c r="E2333" s="430">
        <v>50113013</v>
      </c>
      <c r="F2333" s="429" t="s">
        <v>445</v>
      </c>
      <c r="G2333" s="428" t="s">
        <v>404</v>
      </c>
      <c r="H2333" s="428">
        <v>172972</v>
      </c>
      <c r="I2333" s="428">
        <v>72972</v>
      </c>
      <c r="J2333" s="428" t="s">
        <v>1303</v>
      </c>
      <c r="K2333" s="428" t="s">
        <v>1304</v>
      </c>
      <c r="L2333" s="431">
        <v>203.72000000000003</v>
      </c>
      <c r="M2333" s="431">
        <v>6</v>
      </c>
      <c r="N2333" s="432">
        <v>1222.3200000000002</v>
      </c>
    </row>
    <row r="2334" spans="1:14" ht="14.45" customHeight="1" x14ac:dyDescent="0.2">
      <c r="A2334" s="426" t="s">
        <v>2181</v>
      </c>
      <c r="B2334" s="427" t="s">
        <v>2182</v>
      </c>
      <c r="C2334" s="428" t="s">
        <v>2285</v>
      </c>
      <c r="D2334" s="429" t="s">
        <v>2286</v>
      </c>
      <c r="E2334" s="430">
        <v>50113013</v>
      </c>
      <c r="F2334" s="429" t="s">
        <v>445</v>
      </c>
      <c r="G2334" s="428" t="s">
        <v>450</v>
      </c>
      <c r="H2334" s="428">
        <v>136083</v>
      </c>
      <c r="I2334" s="428">
        <v>136083</v>
      </c>
      <c r="J2334" s="428" t="s">
        <v>451</v>
      </c>
      <c r="K2334" s="428" t="s">
        <v>452</v>
      </c>
      <c r="L2334" s="431">
        <v>469.33000259494446</v>
      </c>
      <c r="M2334" s="431">
        <v>4.5</v>
      </c>
      <c r="N2334" s="432">
        <v>2111.98501167725</v>
      </c>
    </row>
    <row r="2335" spans="1:14" ht="14.45" customHeight="1" x14ac:dyDescent="0.2">
      <c r="A2335" s="426" t="s">
        <v>2181</v>
      </c>
      <c r="B2335" s="427" t="s">
        <v>2182</v>
      </c>
      <c r="C2335" s="428" t="s">
        <v>2285</v>
      </c>
      <c r="D2335" s="429" t="s">
        <v>2286</v>
      </c>
      <c r="E2335" s="430">
        <v>50113013</v>
      </c>
      <c r="F2335" s="429" t="s">
        <v>445</v>
      </c>
      <c r="G2335" s="428" t="s">
        <v>404</v>
      </c>
      <c r="H2335" s="428">
        <v>101066</v>
      </c>
      <c r="I2335" s="428">
        <v>1066</v>
      </c>
      <c r="J2335" s="428" t="s">
        <v>572</v>
      </c>
      <c r="K2335" s="428" t="s">
        <v>573</v>
      </c>
      <c r="L2335" s="431">
        <v>56.86</v>
      </c>
      <c r="M2335" s="431">
        <v>4</v>
      </c>
      <c r="N2335" s="432">
        <v>227.44</v>
      </c>
    </row>
    <row r="2336" spans="1:14" ht="14.45" customHeight="1" x14ac:dyDescent="0.2">
      <c r="A2336" s="426" t="s">
        <v>2181</v>
      </c>
      <c r="B2336" s="427" t="s">
        <v>2182</v>
      </c>
      <c r="C2336" s="428" t="s">
        <v>2285</v>
      </c>
      <c r="D2336" s="429" t="s">
        <v>2286</v>
      </c>
      <c r="E2336" s="430">
        <v>50113013</v>
      </c>
      <c r="F2336" s="429" t="s">
        <v>445</v>
      </c>
      <c r="G2336" s="428" t="s">
        <v>404</v>
      </c>
      <c r="H2336" s="428">
        <v>847476</v>
      </c>
      <c r="I2336" s="428">
        <v>112782</v>
      </c>
      <c r="J2336" s="428" t="s">
        <v>1359</v>
      </c>
      <c r="K2336" s="428" t="s">
        <v>1360</v>
      </c>
      <c r="L2336" s="431">
        <v>728.75</v>
      </c>
      <c r="M2336" s="431">
        <v>0.25</v>
      </c>
      <c r="N2336" s="432">
        <v>182.1875</v>
      </c>
    </row>
    <row r="2337" spans="1:14" ht="14.45" customHeight="1" x14ac:dyDescent="0.2">
      <c r="A2337" s="426" t="s">
        <v>2181</v>
      </c>
      <c r="B2337" s="427" t="s">
        <v>2182</v>
      </c>
      <c r="C2337" s="428" t="s">
        <v>2285</v>
      </c>
      <c r="D2337" s="429" t="s">
        <v>2286</v>
      </c>
      <c r="E2337" s="430">
        <v>50113013</v>
      </c>
      <c r="F2337" s="429" t="s">
        <v>445</v>
      </c>
      <c r="G2337" s="428" t="s">
        <v>404</v>
      </c>
      <c r="H2337" s="428">
        <v>114877</v>
      </c>
      <c r="I2337" s="428">
        <v>14877</v>
      </c>
      <c r="J2337" s="428" t="s">
        <v>574</v>
      </c>
      <c r="K2337" s="428" t="s">
        <v>2313</v>
      </c>
      <c r="L2337" s="431">
        <v>236.27800000000005</v>
      </c>
      <c r="M2337" s="431">
        <v>15</v>
      </c>
      <c r="N2337" s="432">
        <v>3544.1700000000005</v>
      </c>
    </row>
    <row r="2338" spans="1:14" ht="14.45" customHeight="1" x14ac:dyDescent="0.2">
      <c r="A2338" s="426" t="s">
        <v>2181</v>
      </c>
      <c r="B2338" s="427" t="s">
        <v>2182</v>
      </c>
      <c r="C2338" s="428" t="s">
        <v>2285</v>
      </c>
      <c r="D2338" s="429" t="s">
        <v>2286</v>
      </c>
      <c r="E2338" s="430">
        <v>50113013</v>
      </c>
      <c r="F2338" s="429" t="s">
        <v>445</v>
      </c>
      <c r="G2338" s="428" t="s">
        <v>208</v>
      </c>
      <c r="H2338" s="428">
        <v>134595</v>
      </c>
      <c r="I2338" s="428">
        <v>134595</v>
      </c>
      <c r="J2338" s="428" t="s">
        <v>1370</v>
      </c>
      <c r="K2338" s="428" t="s">
        <v>1371</v>
      </c>
      <c r="L2338" s="431">
        <v>420.86999999999995</v>
      </c>
      <c r="M2338" s="431">
        <v>0.5</v>
      </c>
      <c r="N2338" s="432">
        <v>210.43499999999997</v>
      </c>
    </row>
    <row r="2339" spans="1:14" ht="14.45" customHeight="1" x14ac:dyDescent="0.2">
      <c r="A2339" s="426" t="s">
        <v>2181</v>
      </c>
      <c r="B2339" s="427" t="s">
        <v>2182</v>
      </c>
      <c r="C2339" s="428" t="s">
        <v>2285</v>
      </c>
      <c r="D2339" s="429" t="s">
        <v>2286</v>
      </c>
      <c r="E2339" s="430">
        <v>50113013</v>
      </c>
      <c r="F2339" s="429" t="s">
        <v>445</v>
      </c>
      <c r="G2339" s="428" t="s">
        <v>235</v>
      </c>
      <c r="H2339" s="428">
        <v>245255</v>
      </c>
      <c r="I2339" s="428">
        <v>245255</v>
      </c>
      <c r="J2339" s="428" t="s">
        <v>1372</v>
      </c>
      <c r="K2339" s="428" t="s">
        <v>1374</v>
      </c>
      <c r="L2339" s="431">
        <v>188.46</v>
      </c>
      <c r="M2339" s="431">
        <v>0.5</v>
      </c>
      <c r="N2339" s="432">
        <v>94.23</v>
      </c>
    </row>
    <row r="2340" spans="1:14" ht="14.45" customHeight="1" x14ac:dyDescent="0.2">
      <c r="A2340" s="426" t="s">
        <v>2181</v>
      </c>
      <c r="B2340" s="427" t="s">
        <v>2182</v>
      </c>
      <c r="C2340" s="428" t="s">
        <v>2285</v>
      </c>
      <c r="D2340" s="429" t="s">
        <v>2286</v>
      </c>
      <c r="E2340" s="430">
        <v>50113013</v>
      </c>
      <c r="F2340" s="429" t="s">
        <v>445</v>
      </c>
      <c r="G2340" s="428" t="s">
        <v>404</v>
      </c>
      <c r="H2340" s="428">
        <v>101076</v>
      </c>
      <c r="I2340" s="428">
        <v>1076</v>
      </c>
      <c r="J2340" s="428" t="s">
        <v>558</v>
      </c>
      <c r="K2340" s="428" t="s">
        <v>559</v>
      </c>
      <c r="L2340" s="431">
        <v>77.927999999999983</v>
      </c>
      <c r="M2340" s="431">
        <v>5</v>
      </c>
      <c r="N2340" s="432">
        <v>389.63999999999993</v>
      </c>
    </row>
    <row r="2341" spans="1:14" ht="14.45" customHeight="1" x14ac:dyDescent="0.2">
      <c r="A2341" s="426" t="s">
        <v>2181</v>
      </c>
      <c r="B2341" s="427" t="s">
        <v>2182</v>
      </c>
      <c r="C2341" s="428" t="s">
        <v>2285</v>
      </c>
      <c r="D2341" s="429" t="s">
        <v>2286</v>
      </c>
      <c r="E2341" s="430">
        <v>50113013</v>
      </c>
      <c r="F2341" s="429" t="s">
        <v>445</v>
      </c>
      <c r="G2341" s="428" t="s">
        <v>450</v>
      </c>
      <c r="H2341" s="428">
        <v>173857</v>
      </c>
      <c r="I2341" s="428">
        <v>173857</v>
      </c>
      <c r="J2341" s="428" t="s">
        <v>1387</v>
      </c>
      <c r="K2341" s="428" t="s">
        <v>1388</v>
      </c>
      <c r="L2341" s="431">
        <v>893.7</v>
      </c>
      <c r="M2341" s="431">
        <v>0.5</v>
      </c>
      <c r="N2341" s="432">
        <v>446.85</v>
      </c>
    </row>
    <row r="2342" spans="1:14" ht="14.45" customHeight="1" x14ac:dyDescent="0.2">
      <c r="A2342" s="426" t="s">
        <v>2314</v>
      </c>
      <c r="B2342" s="427" t="s">
        <v>2315</v>
      </c>
      <c r="C2342" s="428" t="s">
        <v>2316</v>
      </c>
      <c r="D2342" s="429" t="s">
        <v>2317</v>
      </c>
      <c r="E2342" s="430">
        <v>50113001</v>
      </c>
      <c r="F2342" s="429" t="s">
        <v>403</v>
      </c>
      <c r="G2342" s="428" t="s">
        <v>404</v>
      </c>
      <c r="H2342" s="428">
        <v>196884</v>
      </c>
      <c r="I2342" s="428">
        <v>96884</v>
      </c>
      <c r="J2342" s="428" t="s">
        <v>2318</v>
      </c>
      <c r="K2342" s="428" t="s">
        <v>2319</v>
      </c>
      <c r="L2342" s="431">
        <v>9.3500000578413029</v>
      </c>
      <c r="M2342" s="431">
        <v>5</v>
      </c>
      <c r="N2342" s="432">
        <v>46.750000289206511</v>
      </c>
    </row>
    <row r="2343" spans="1:14" ht="14.45" customHeight="1" x14ac:dyDescent="0.2">
      <c r="A2343" s="426" t="s">
        <v>2314</v>
      </c>
      <c r="B2343" s="427" t="s">
        <v>2315</v>
      </c>
      <c r="C2343" s="428" t="s">
        <v>2316</v>
      </c>
      <c r="D2343" s="429" t="s">
        <v>2317</v>
      </c>
      <c r="E2343" s="430">
        <v>50113001</v>
      </c>
      <c r="F2343" s="429" t="s">
        <v>403</v>
      </c>
      <c r="G2343" s="428" t="s">
        <v>404</v>
      </c>
      <c r="H2343" s="428">
        <v>196873</v>
      </c>
      <c r="I2343" s="428">
        <v>96873</v>
      </c>
      <c r="J2343" s="428" t="s">
        <v>2320</v>
      </c>
      <c r="K2343" s="428" t="s">
        <v>2321</v>
      </c>
      <c r="L2343" s="431">
        <v>14.299999999999999</v>
      </c>
      <c r="M2343" s="431">
        <v>6</v>
      </c>
      <c r="N2343" s="432">
        <v>85.8</v>
      </c>
    </row>
    <row r="2344" spans="1:14" ht="14.45" customHeight="1" x14ac:dyDescent="0.2">
      <c r="A2344" s="426" t="s">
        <v>2314</v>
      </c>
      <c r="B2344" s="427" t="s">
        <v>2315</v>
      </c>
      <c r="C2344" s="428" t="s">
        <v>2316</v>
      </c>
      <c r="D2344" s="429" t="s">
        <v>2317</v>
      </c>
      <c r="E2344" s="430">
        <v>50113001</v>
      </c>
      <c r="F2344" s="429" t="s">
        <v>403</v>
      </c>
      <c r="G2344" s="428" t="s">
        <v>404</v>
      </c>
      <c r="H2344" s="428">
        <v>196874</v>
      </c>
      <c r="I2344" s="428">
        <v>96874</v>
      </c>
      <c r="J2344" s="428" t="s">
        <v>871</v>
      </c>
      <c r="K2344" s="428" t="s">
        <v>2322</v>
      </c>
      <c r="L2344" s="431">
        <v>28.710589017266742</v>
      </c>
      <c r="M2344" s="431">
        <v>1</v>
      </c>
      <c r="N2344" s="432">
        <v>28.710589017266742</v>
      </c>
    </row>
    <row r="2345" spans="1:14" ht="14.45" customHeight="1" x14ac:dyDescent="0.2">
      <c r="A2345" s="426" t="s">
        <v>2314</v>
      </c>
      <c r="B2345" s="427" t="s">
        <v>2315</v>
      </c>
      <c r="C2345" s="428" t="s">
        <v>2316</v>
      </c>
      <c r="D2345" s="429" t="s">
        <v>2317</v>
      </c>
      <c r="E2345" s="430">
        <v>50113001</v>
      </c>
      <c r="F2345" s="429" t="s">
        <v>403</v>
      </c>
      <c r="G2345" s="428" t="s">
        <v>404</v>
      </c>
      <c r="H2345" s="428">
        <v>196872</v>
      </c>
      <c r="I2345" s="428">
        <v>96872</v>
      </c>
      <c r="J2345" s="428" t="s">
        <v>2323</v>
      </c>
      <c r="K2345" s="428" t="s">
        <v>2324</v>
      </c>
      <c r="L2345" s="431">
        <v>12.649998995793128</v>
      </c>
      <c r="M2345" s="431">
        <v>1</v>
      </c>
      <c r="N2345" s="432">
        <v>12.649998995793128</v>
      </c>
    </row>
    <row r="2346" spans="1:14" ht="14.45" customHeight="1" x14ac:dyDescent="0.2">
      <c r="A2346" s="426" t="s">
        <v>2314</v>
      </c>
      <c r="B2346" s="427" t="s">
        <v>2315</v>
      </c>
      <c r="C2346" s="428" t="s">
        <v>2316</v>
      </c>
      <c r="D2346" s="429" t="s">
        <v>2317</v>
      </c>
      <c r="E2346" s="430">
        <v>50113001</v>
      </c>
      <c r="F2346" s="429" t="s">
        <v>403</v>
      </c>
      <c r="G2346" s="428" t="s">
        <v>404</v>
      </c>
      <c r="H2346" s="428">
        <v>147252</v>
      </c>
      <c r="I2346" s="428">
        <v>47252</v>
      </c>
      <c r="J2346" s="428" t="s">
        <v>2325</v>
      </c>
      <c r="K2346" s="428" t="s">
        <v>2326</v>
      </c>
      <c r="L2346" s="431">
        <v>11.11</v>
      </c>
      <c r="M2346" s="431">
        <v>1</v>
      </c>
      <c r="N2346" s="432">
        <v>11.11</v>
      </c>
    </row>
    <row r="2347" spans="1:14" ht="14.45" customHeight="1" x14ac:dyDescent="0.2">
      <c r="A2347" s="426" t="s">
        <v>2314</v>
      </c>
      <c r="B2347" s="427" t="s">
        <v>2315</v>
      </c>
      <c r="C2347" s="428" t="s">
        <v>2316</v>
      </c>
      <c r="D2347" s="429" t="s">
        <v>2317</v>
      </c>
      <c r="E2347" s="430">
        <v>50113001</v>
      </c>
      <c r="F2347" s="429" t="s">
        <v>403</v>
      </c>
      <c r="G2347" s="428" t="s">
        <v>404</v>
      </c>
      <c r="H2347" s="428">
        <v>151365</v>
      </c>
      <c r="I2347" s="428">
        <v>51365</v>
      </c>
      <c r="J2347" s="428" t="s">
        <v>2327</v>
      </c>
      <c r="K2347" s="428" t="s">
        <v>2328</v>
      </c>
      <c r="L2347" s="431">
        <v>8.58</v>
      </c>
      <c r="M2347" s="431">
        <v>5</v>
      </c>
      <c r="N2347" s="432">
        <v>42.9</v>
      </c>
    </row>
    <row r="2348" spans="1:14" ht="14.45" customHeight="1" x14ac:dyDescent="0.2">
      <c r="A2348" s="426" t="s">
        <v>2314</v>
      </c>
      <c r="B2348" s="427" t="s">
        <v>2315</v>
      </c>
      <c r="C2348" s="428" t="s">
        <v>2316</v>
      </c>
      <c r="D2348" s="429" t="s">
        <v>2317</v>
      </c>
      <c r="E2348" s="430">
        <v>50113001</v>
      </c>
      <c r="F2348" s="429" t="s">
        <v>403</v>
      </c>
      <c r="G2348" s="428" t="s">
        <v>404</v>
      </c>
      <c r="H2348" s="428">
        <v>197682</v>
      </c>
      <c r="I2348" s="428">
        <v>97682</v>
      </c>
      <c r="J2348" s="428" t="s">
        <v>2329</v>
      </c>
      <c r="K2348" s="428" t="s">
        <v>2330</v>
      </c>
      <c r="L2348" s="431">
        <v>9.2950012064361207</v>
      </c>
      <c r="M2348" s="431">
        <v>19</v>
      </c>
      <c r="N2348" s="432">
        <v>176.60502292228628</v>
      </c>
    </row>
    <row r="2349" spans="1:14" ht="14.45" customHeight="1" x14ac:dyDescent="0.2">
      <c r="A2349" s="426" t="s">
        <v>2331</v>
      </c>
      <c r="B2349" s="427" t="s">
        <v>2332</v>
      </c>
      <c r="C2349" s="428" t="s">
        <v>2333</v>
      </c>
      <c r="D2349" s="429" t="s">
        <v>2334</v>
      </c>
      <c r="E2349" s="430">
        <v>50113001</v>
      </c>
      <c r="F2349" s="429" t="s">
        <v>403</v>
      </c>
      <c r="G2349" s="428" t="s">
        <v>404</v>
      </c>
      <c r="H2349" s="428">
        <v>920136</v>
      </c>
      <c r="I2349" s="428">
        <v>0</v>
      </c>
      <c r="J2349" s="428" t="s">
        <v>2335</v>
      </c>
      <c r="K2349" s="428" t="s">
        <v>2336</v>
      </c>
      <c r="L2349" s="431">
        <v>689.69990175133114</v>
      </c>
      <c r="M2349" s="431">
        <v>3</v>
      </c>
      <c r="N2349" s="432">
        <v>2069.0997052539933</v>
      </c>
    </row>
    <row r="2350" spans="1:14" ht="14.45" customHeight="1" x14ac:dyDescent="0.2">
      <c r="A2350" s="426" t="s">
        <v>2331</v>
      </c>
      <c r="B2350" s="427" t="s">
        <v>2332</v>
      </c>
      <c r="C2350" s="428" t="s">
        <v>2337</v>
      </c>
      <c r="D2350" s="429" t="s">
        <v>2338</v>
      </c>
      <c r="E2350" s="430">
        <v>50113001</v>
      </c>
      <c r="F2350" s="429" t="s">
        <v>403</v>
      </c>
      <c r="G2350" s="428" t="s">
        <v>404</v>
      </c>
      <c r="H2350" s="428">
        <v>225888</v>
      </c>
      <c r="I2350" s="428">
        <v>225888</v>
      </c>
      <c r="J2350" s="428" t="s">
        <v>2206</v>
      </c>
      <c r="K2350" s="428" t="s">
        <v>2207</v>
      </c>
      <c r="L2350" s="431">
        <v>668.73000000000013</v>
      </c>
      <c r="M2350" s="431">
        <v>2</v>
      </c>
      <c r="N2350" s="432">
        <v>1337.4600000000003</v>
      </c>
    </row>
    <row r="2351" spans="1:14" ht="14.45" customHeight="1" x14ac:dyDescent="0.2">
      <c r="A2351" s="426" t="s">
        <v>2331</v>
      </c>
      <c r="B2351" s="427" t="s">
        <v>2332</v>
      </c>
      <c r="C2351" s="428" t="s">
        <v>2337</v>
      </c>
      <c r="D2351" s="429" t="s">
        <v>2338</v>
      </c>
      <c r="E2351" s="430">
        <v>50113001</v>
      </c>
      <c r="F2351" s="429" t="s">
        <v>403</v>
      </c>
      <c r="G2351" s="428" t="s">
        <v>404</v>
      </c>
      <c r="H2351" s="428">
        <v>208867</v>
      </c>
      <c r="I2351" s="428">
        <v>208867</v>
      </c>
      <c r="J2351" s="428" t="s">
        <v>1074</v>
      </c>
      <c r="K2351" s="428" t="s">
        <v>2339</v>
      </c>
      <c r="L2351" s="431">
        <v>217.82</v>
      </c>
      <c r="M2351" s="431">
        <v>4</v>
      </c>
      <c r="N2351" s="432">
        <v>871.28</v>
      </c>
    </row>
    <row r="2352" spans="1:14" ht="14.45" customHeight="1" x14ac:dyDescent="0.2">
      <c r="A2352" s="426" t="s">
        <v>2340</v>
      </c>
      <c r="B2352" s="427" t="s">
        <v>2341</v>
      </c>
      <c r="C2352" s="428" t="s">
        <v>2342</v>
      </c>
      <c r="D2352" s="429" t="s">
        <v>2343</v>
      </c>
      <c r="E2352" s="430">
        <v>50113001</v>
      </c>
      <c r="F2352" s="429" t="s">
        <v>403</v>
      </c>
      <c r="G2352" s="428" t="s">
        <v>404</v>
      </c>
      <c r="H2352" s="428">
        <v>990585</v>
      </c>
      <c r="I2352" s="428">
        <v>0</v>
      </c>
      <c r="J2352" s="428" t="s">
        <v>467</v>
      </c>
      <c r="K2352" s="428" t="s">
        <v>235</v>
      </c>
      <c r="L2352" s="431">
        <v>52.9</v>
      </c>
      <c r="M2352" s="431">
        <v>1</v>
      </c>
      <c r="N2352" s="432">
        <v>52.9</v>
      </c>
    </row>
    <row r="2353" spans="1:14" ht="14.45" customHeight="1" x14ac:dyDescent="0.2">
      <c r="A2353" s="426" t="s">
        <v>2340</v>
      </c>
      <c r="B2353" s="427" t="s">
        <v>2341</v>
      </c>
      <c r="C2353" s="428" t="s">
        <v>2342</v>
      </c>
      <c r="D2353" s="429" t="s">
        <v>2343</v>
      </c>
      <c r="E2353" s="430">
        <v>50113001</v>
      </c>
      <c r="F2353" s="429" t="s">
        <v>403</v>
      </c>
      <c r="G2353" s="428" t="s">
        <v>404</v>
      </c>
      <c r="H2353" s="428">
        <v>841498</v>
      </c>
      <c r="I2353" s="428">
        <v>31951</v>
      </c>
      <c r="J2353" s="428" t="s">
        <v>405</v>
      </c>
      <c r="K2353" s="428" t="s">
        <v>406</v>
      </c>
      <c r="L2353" s="431">
        <v>51.76</v>
      </c>
      <c r="M2353" s="431">
        <v>1</v>
      </c>
      <c r="N2353" s="432">
        <v>51.76</v>
      </c>
    </row>
    <row r="2354" spans="1:14" ht="14.45" customHeight="1" x14ac:dyDescent="0.2">
      <c r="A2354" s="426" t="s">
        <v>2340</v>
      </c>
      <c r="B2354" s="427" t="s">
        <v>2341</v>
      </c>
      <c r="C2354" s="428" t="s">
        <v>2342</v>
      </c>
      <c r="D2354" s="429" t="s">
        <v>2343</v>
      </c>
      <c r="E2354" s="430">
        <v>50113001</v>
      </c>
      <c r="F2354" s="429" t="s">
        <v>403</v>
      </c>
      <c r="G2354" s="428" t="s">
        <v>404</v>
      </c>
      <c r="H2354" s="428">
        <v>501596</v>
      </c>
      <c r="I2354" s="428">
        <v>0</v>
      </c>
      <c r="J2354" s="428" t="s">
        <v>407</v>
      </c>
      <c r="K2354" s="428" t="s">
        <v>408</v>
      </c>
      <c r="L2354" s="431">
        <v>113.26</v>
      </c>
      <c r="M2354" s="431">
        <v>1</v>
      </c>
      <c r="N2354" s="432">
        <v>113.26</v>
      </c>
    </row>
    <row r="2355" spans="1:14" ht="14.45" customHeight="1" x14ac:dyDescent="0.2">
      <c r="A2355" s="426" t="s">
        <v>2340</v>
      </c>
      <c r="B2355" s="427" t="s">
        <v>2341</v>
      </c>
      <c r="C2355" s="428" t="s">
        <v>2342</v>
      </c>
      <c r="D2355" s="429" t="s">
        <v>2343</v>
      </c>
      <c r="E2355" s="430">
        <v>50113001</v>
      </c>
      <c r="F2355" s="429" t="s">
        <v>403</v>
      </c>
      <c r="G2355" s="428" t="s">
        <v>404</v>
      </c>
      <c r="H2355" s="428">
        <v>241991</v>
      </c>
      <c r="I2355" s="428">
        <v>241991</v>
      </c>
      <c r="J2355" s="428" t="s">
        <v>425</v>
      </c>
      <c r="K2355" s="428" t="s">
        <v>426</v>
      </c>
      <c r="L2355" s="431">
        <v>32.78</v>
      </c>
      <c r="M2355" s="431">
        <v>1</v>
      </c>
      <c r="N2355" s="432">
        <v>32.78</v>
      </c>
    </row>
    <row r="2356" spans="1:14" ht="14.45" customHeight="1" x14ac:dyDescent="0.2">
      <c r="A2356" s="426" t="s">
        <v>2340</v>
      </c>
      <c r="B2356" s="427" t="s">
        <v>2341</v>
      </c>
      <c r="C2356" s="428" t="s">
        <v>2342</v>
      </c>
      <c r="D2356" s="429" t="s">
        <v>2343</v>
      </c>
      <c r="E2356" s="430">
        <v>50113001</v>
      </c>
      <c r="F2356" s="429" t="s">
        <v>403</v>
      </c>
      <c r="G2356" s="428" t="s">
        <v>404</v>
      </c>
      <c r="H2356" s="428">
        <v>246111</v>
      </c>
      <c r="I2356" s="428">
        <v>246111</v>
      </c>
      <c r="J2356" s="428" t="s">
        <v>547</v>
      </c>
      <c r="K2356" s="428" t="s">
        <v>548</v>
      </c>
      <c r="L2356" s="431">
        <v>89.17</v>
      </c>
      <c r="M2356" s="431">
        <v>1</v>
      </c>
      <c r="N2356" s="432">
        <v>89.17</v>
      </c>
    </row>
    <row r="2357" spans="1:14" ht="14.45" customHeight="1" x14ac:dyDescent="0.2">
      <c r="A2357" s="426" t="s">
        <v>2340</v>
      </c>
      <c r="B2357" s="427" t="s">
        <v>2341</v>
      </c>
      <c r="C2357" s="428" t="s">
        <v>2342</v>
      </c>
      <c r="D2357" s="429" t="s">
        <v>2343</v>
      </c>
      <c r="E2357" s="430">
        <v>50113001</v>
      </c>
      <c r="F2357" s="429" t="s">
        <v>403</v>
      </c>
      <c r="G2357" s="428" t="s">
        <v>404</v>
      </c>
      <c r="H2357" s="428">
        <v>207820</v>
      </c>
      <c r="I2357" s="428">
        <v>207820</v>
      </c>
      <c r="J2357" s="428" t="s">
        <v>441</v>
      </c>
      <c r="K2357" s="428" t="s">
        <v>442</v>
      </c>
      <c r="L2357" s="431">
        <v>33.67</v>
      </c>
      <c r="M2357" s="431">
        <v>1</v>
      </c>
      <c r="N2357" s="432">
        <v>33.67</v>
      </c>
    </row>
    <row r="2358" spans="1:14" ht="14.45" customHeight="1" x14ac:dyDescent="0.2">
      <c r="A2358" s="426" t="s">
        <v>2340</v>
      </c>
      <c r="B2358" s="427" t="s">
        <v>2341</v>
      </c>
      <c r="C2358" s="428" t="s">
        <v>2342</v>
      </c>
      <c r="D2358" s="429" t="s">
        <v>2343</v>
      </c>
      <c r="E2358" s="430">
        <v>50113001</v>
      </c>
      <c r="F2358" s="429" t="s">
        <v>403</v>
      </c>
      <c r="G2358" s="428" t="s">
        <v>404</v>
      </c>
      <c r="H2358" s="428">
        <v>192414</v>
      </c>
      <c r="I2358" s="428">
        <v>92414</v>
      </c>
      <c r="J2358" s="428" t="s">
        <v>409</v>
      </c>
      <c r="K2358" s="428" t="s">
        <v>410</v>
      </c>
      <c r="L2358" s="431">
        <v>73.33</v>
      </c>
      <c r="M2358" s="431">
        <v>2</v>
      </c>
      <c r="N2358" s="432">
        <v>146.66</v>
      </c>
    </row>
    <row r="2359" spans="1:14" ht="14.45" customHeight="1" x14ac:dyDescent="0.2">
      <c r="A2359" s="426" t="s">
        <v>2340</v>
      </c>
      <c r="B2359" s="427" t="s">
        <v>2341</v>
      </c>
      <c r="C2359" s="428" t="s">
        <v>2342</v>
      </c>
      <c r="D2359" s="429" t="s">
        <v>2343</v>
      </c>
      <c r="E2359" s="430">
        <v>50113013</v>
      </c>
      <c r="F2359" s="429" t="s">
        <v>445</v>
      </c>
      <c r="G2359" s="428" t="s">
        <v>404</v>
      </c>
      <c r="H2359" s="428">
        <v>148262</v>
      </c>
      <c r="I2359" s="428">
        <v>48262</v>
      </c>
      <c r="J2359" s="428" t="s">
        <v>572</v>
      </c>
      <c r="K2359" s="428" t="s">
        <v>2344</v>
      </c>
      <c r="L2359" s="431">
        <v>37.29</v>
      </c>
      <c r="M2359" s="431">
        <v>1</v>
      </c>
      <c r="N2359" s="432">
        <v>37.29</v>
      </c>
    </row>
    <row r="2360" spans="1:14" ht="14.45" customHeight="1" x14ac:dyDescent="0.2">
      <c r="A2360" s="426" t="s">
        <v>2340</v>
      </c>
      <c r="B2360" s="427" t="s">
        <v>2341</v>
      </c>
      <c r="C2360" s="428" t="s">
        <v>2345</v>
      </c>
      <c r="D2360" s="429" t="s">
        <v>2346</v>
      </c>
      <c r="E2360" s="430">
        <v>50113001</v>
      </c>
      <c r="F2360" s="429" t="s">
        <v>403</v>
      </c>
      <c r="G2360" s="428" t="s">
        <v>404</v>
      </c>
      <c r="H2360" s="428">
        <v>995555</v>
      </c>
      <c r="I2360" s="428">
        <v>0</v>
      </c>
      <c r="J2360" s="428" t="s">
        <v>2347</v>
      </c>
      <c r="K2360" s="428" t="s">
        <v>235</v>
      </c>
      <c r="L2360" s="431">
        <v>0.01</v>
      </c>
      <c r="M2360" s="431">
        <v>12</v>
      </c>
      <c r="N2360" s="432">
        <v>0.12000000000000001</v>
      </c>
    </row>
    <row r="2361" spans="1:14" ht="14.45" customHeight="1" x14ac:dyDescent="0.2">
      <c r="A2361" s="426" t="s">
        <v>2340</v>
      </c>
      <c r="B2361" s="427" t="s">
        <v>2341</v>
      </c>
      <c r="C2361" s="428" t="s">
        <v>2348</v>
      </c>
      <c r="D2361" s="429" t="s">
        <v>2349</v>
      </c>
      <c r="E2361" s="430">
        <v>50113001</v>
      </c>
      <c r="F2361" s="429" t="s">
        <v>403</v>
      </c>
      <c r="G2361" s="428" t="s">
        <v>404</v>
      </c>
      <c r="H2361" s="428">
        <v>990585</v>
      </c>
      <c r="I2361" s="428">
        <v>0</v>
      </c>
      <c r="J2361" s="428" t="s">
        <v>467</v>
      </c>
      <c r="K2361" s="428" t="s">
        <v>235</v>
      </c>
      <c r="L2361" s="431">
        <v>52.9</v>
      </c>
      <c r="M2361" s="431">
        <v>4</v>
      </c>
      <c r="N2361" s="432">
        <v>211.6</v>
      </c>
    </row>
    <row r="2362" spans="1:14" ht="14.45" customHeight="1" x14ac:dyDescent="0.2">
      <c r="A2362" s="426" t="s">
        <v>2340</v>
      </c>
      <c r="B2362" s="427" t="s">
        <v>2341</v>
      </c>
      <c r="C2362" s="428" t="s">
        <v>2348</v>
      </c>
      <c r="D2362" s="429" t="s">
        <v>2349</v>
      </c>
      <c r="E2362" s="430">
        <v>50113001</v>
      </c>
      <c r="F2362" s="429" t="s">
        <v>403</v>
      </c>
      <c r="G2362" s="428" t="s">
        <v>404</v>
      </c>
      <c r="H2362" s="428">
        <v>841498</v>
      </c>
      <c r="I2362" s="428">
        <v>31951</v>
      </c>
      <c r="J2362" s="428" t="s">
        <v>405</v>
      </c>
      <c r="K2362" s="428" t="s">
        <v>406</v>
      </c>
      <c r="L2362" s="431">
        <v>50.660000000000011</v>
      </c>
      <c r="M2362" s="431">
        <v>5</v>
      </c>
      <c r="N2362" s="432">
        <v>253.30000000000007</v>
      </c>
    </row>
    <row r="2363" spans="1:14" ht="14.45" customHeight="1" x14ac:dyDescent="0.2">
      <c r="A2363" s="426" t="s">
        <v>2340</v>
      </c>
      <c r="B2363" s="427" t="s">
        <v>2341</v>
      </c>
      <c r="C2363" s="428" t="s">
        <v>2348</v>
      </c>
      <c r="D2363" s="429" t="s">
        <v>2349</v>
      </c>
      <c r="E2363" s="430">
        <v>50113001</v>
      </c>
      <c r="F2363" s="429" t="s">
        <v>403</v>
      </c>
      <c r="G2363" s="428" t="s">
        <v>404</v>
      </c>
      <c r="H2363" s="428">
        <v>501596</v>
      </c>
      <c r="I2363" s="428">
        <v>0</v>
      </c>
      <c r="J2363" s="428" t="s">
        <v>407</v>
      </c>
      <c r="K2363" s="428" t="s">
        <v>408</v>
      </c>
      <c r="L2363" s="431">
        <v>113.26000000000002</v>
      </c>
      <c r="M2363" s="431">
        <v>1</v>
      </c>
      <c r="N2363" s="432">
        <v>113.26000000000002</v>
      </c>
    </row>
    <row r="2364" spans="1:14" ht="14.45" customHeight="1" x14ac:dyDescent="0.2">
      <c r="A2364" s="426" t="s">
        <v>2340</v>
      </c>
      <c r="B2364" s="427" t="s">
        <v>2341</v>
      </c>
      <c r="C2364" s="428" t="s">
        <v>2348</v>
      </c>
      <c r="D2364" s="429" t="s">
        <v>2349</v>
      </c>
      <c r="E2364" s="430">
        <v>50113001</v>
      </c>
      <c r="F2364" s="429" t="s">
        <v>403</v>
      </c>
      <c r="G2364" s="428" t="s">
        <v>404</v>
      </c>
      <c r="H2364" s="428">
        <v>229191</v>
      </c>
      <c r="I2364" s="428">
        <v>229191</v>
      </c>
      <c r="J2364" s="428" t="s">
        <v>791</v>
      </c>
      <c r="K2364" s="428" t="s">
        <v>2350</v>
      </c>
      <c r="L2364" s="431">
        <v>145.33999999999997</v>
      </c>
      <c r="M2364" s="431">
        <v>1</v>
      </c>
      <c r="N2364" s="432">
        <v>145.33999999999997</v>
      </c>
    </row>
    <row r="2365" spans="1:14" ht="14.45" customHeight="1" x14ac:dyDescent="0.2">
      <c r="A2365" s="426" t="s">
        <v>2340</v>
      </c>
      <c r="B2365" s="427" t="s">
        <v>2341</v>
      </c>
      <c r="C2365" s="428" t="s">
        <v>2348</v>
      </c>
      <c r="D2365" s="429" t="s">
        <v>2349</v>
      </c>
      <c r="E2365" s="430">
        <v>50113001</v>
      </c>
      <c r="F2365" s="429" t="s">
        <v>403</v>
      </c>
      <c r="G2365" s="428" t="s">
        <v>404</v>
      </c>
      <c r="H2365" s="428">
        <v>207898</v>
      </c>
      <c r="I2365" s="428">
        <v>207898</v>
      </c>
      <c r="J2365" s="428" t="s">
        <v>2351</v>
      </c>
      <c r="K2365" s="428" t="s">
        <v>2352</v>
      </c>
      <c r="L2365" s="431">
        <v>68.27000000000001</v>
      </c>
      <c r="M2365" s="431">
        <v>10</v>
      </c>
      <c r="N2365" s="432">
        <v>682.7</v>
      </c>
    </row>
    <row r="2366" spans="1:14" ht="14.45" customHeight="1" x14ac:dyDescent="0.2">
      <c r="A2366" s="426" t="s">
        <v>2340</v>
      </c>
      <c r="B2366" s="427" t="s">
        <v>2341</v>
      </c>
      <c r="C2366" s="428" t="s">
        <v>2348</v>
      </c>
      <c r="D2366" s="429" t="s">
        <v>2349</v>
      </c>
      <c r="E2366" s="430">
        <v>50113001</v>
      </c>
      <c r="F2366" s="429" t="s">
        <v>403</v>
      </c>
      <c r="G2366" s="428" t="s">
        <v>404</v>
      </c>
      <c r="H2366" s="428">
        <v>241992</v>
      </c>
      <c r="I2366" s="428">
        <v>241992</v>
      </c>
      <c r="J2366" s="428" t="s">
        <v>425</v>
      </c>
      <c r="K2366" s="428" t="s">
        <v>1748</v>
      </c>
      <c r="L2366" s="431">
        <v>61.629999999999995</v>
      </c>
      <c r="M2366" s="431">
        <v>1</v>
      </c>
      <c r="N2366" s="432">
        <v>61.629999999999995</v>
      </c>
    </row>
    <row r="2367" spans="1:14" ht="14.45" customHeight="1" x14ac:dyDescent="0.2">
      <c r="A2367" s="426" t="s">
        <v>2340</v>
      </c>
      <c r="B2367" s="427" t="s">
        <v>2341</v>
      </c>
      <c r="C2367" s="428" t="s">
        <v>2348</v>
      </c>
      <c r="D2367" s="429" t="s">
        <v>2349</v>
      </c>
      <c r="E2367" s="430">
        <v>50113001</v>
      </c>
      <c r="F2367" s="429" t="s">
        <v>403</v>
      </c>
      <c r="G2367" s="428" t="s">
        <v>404</v>
      </c>
      <c r="H2367" s="428">
        <v>241991</v>
      </c>
      <c r="I2367" s="428">
        <v>241991</v>
      </c>
      <c r="J2367" s="428" t="s">
        <v>425</v>
      </c>
      <c r="K2367" s="428" t="s">
        <v>426</v>
      </c>
      <c r="L2367" s="431">
        <v>32.49</v>
      </c>
      <c r="M2367" s="431">
        <v>23</v>
      </c>
      <c r="N2367" s="432">
        <v>747.27</v>
      </c>
    </row>
    <row r="2368" spans="1:14" ht="14.45" customHeight="1" x14ac:dyDescent="0.2">
      <c r="A2368" s="426" t="s">
        <v>2340</v>
      </c>
      <c r="B2368" s="427" t="s">
        <v>2341</v>
      </c>
      <c r="C2368" s="428" t="s">
        <v>2348</v>
      </c>
      <c r="D2368" s="429" t="s">
        <v>2349</v>
      </c>
      <c r="E2368" s="430">
        <v>50113001</v>
      </c>
      <c r="F2368" s="429" t="s">
        <v>403</v>
      </c>
      <c r="G2368" s="428" t="s">
        <v>404</v>
      </c>
      <c r="H2368" s="428">
        <v>900321</v>
      </c>
      <c r="I2368" s="428">
        <v>0</v>
      </c>
      <c r="J2368" s="428" t="s">
        <v>437</v>
      </c>
      <c r="K2368" s="428" t="s">
        <v>235</v>
      </c>
      <c r="L2368" s="431">
        <v>692.98801095724957</v>
      </c>
      <c r="M2368" s="431">
        <v>2</v>
      </c>
      <c r="N2368" s="432">
        <v>1385.9760219144991</v>
      </c>
    </row>
    <row r="2369" spans="1:14" ht="14.45" customHeight="1" x14ac:dyDescent="0.2">
      <c r="A2369" s="426" t="s">
        <v>2340</v>
      </c>
      <c r="B2369" s="427" t="s">
        <v>2341</v>
      </c>
      <c r="C2369" s="428" t="s">
        <v>2348</v>
      </c>
      <c r="D2369" s="429" t="s">
        <v>2349</v>
      </c>
      <c r="E2369" s="430">
        <v>50113001</v>
      </c>
      <c r="F2369" s="429" t="s">
        <v>403</v>
      </c>
      <c r="G2369" s="428" t="s">
        <v>404</v>
      </c>
      <c r="H2369" s="428">
        <v>105693</v>
      </c>
      <c r="I2369" s="428">
        <v>5693</v>
      </c>
      <c r="J2369" s="428" t="s">
        <v>2353</v>
      </c>
      <c r="K2369" s="428" t="s">
        <v>2354</v>
      </c>
      <c r="L2369" s="431">
        <v>84.965000000000003</v>
      </c>
      <c r="M2369" s="431">
        <v>2</v>
      </c>
      <c r="N2369" s="432">
        <v>169.93</v>
      </c>
    </row>
    <row r="2370" spans="1:14" ht="14.45" customHeight="1" x14ac:dyDescent="0.2">
      <c r="A2370" s="426" t="s">
        <v>2340</v>
      </c>
      <c r="B2370" s="427" t="s">
        <v>2341</v>
      </c>
      <c r="C2370" s="428" t="s">
        <v>2348</v>
      </c>
      <c r="D2370" s="429" t="s">
        <v>2349</v>
      </c>
      <c r="E2370" s="430">
        <v>50113001</v>
      </c>
      <c r="F2370" s="429" t="s">
        <v>403</v>
      </c>
      <c r="G2370" s="428" t="s">
        <v>404</v>
      </c>
      <c r="H2370" s="428">
        <v>200863</v>
      </c>
      <c r="I2370" s="428">
        <v>200863</v>
      </c>
      <c r="J2370" s="428" t="s">
        <v>547</v>
      </c>
      <c r="K2370" s="428" t="s">
        <v>549</v>
      </c>
      <c r="L2370" s="431">
        <v>85.45</v>
      </c>
      <c r="M2370" s="431">
        <v>5</v>
      </c>
      <c r="N2370" s="432">
        <v>427.25</v>
      </c>
    </row>
    <row r="2371" spans="1:14" ht="14.45" customHeight="1" x14ac:dyDescent="0.2">
      <c r="A2371" s="426" t="s">
        <v>2340</v>
      </c>
      <c r="B2371" s="427" t="s">
        <v>2341</v>
      </c>
      <c r="C2371" s="428" t="s">
        <v>2348</v>
      </c>
      <c r="D2371" s="429" t="s">
        <v>2349</v>
      </c>
      <c r="E2371" s="430">
        <v>50113001</v>
      </c>
      <c r="F2371" s="429" t="s">
        <v>403</v>
      </c>
      <c r="G2371" s="428" t="s">
        <v>404</v>
      </c>
      <c r="H2371" s="428">
        <v>207819</v>
      </c>
      <c r="I2371" s="428">
        <v>207819</v>
      </c>
      <c r="J2371" s="428" t="s">
        <v>1087</v>
      </c>
      <c r="K2371" s="428" t="s">
        <v>1088</v>
      </c>
      <c r="L2371" s="431">
        <v>23.839999999999996</v>
      </c>
      <c r="M2371" s="431">
        <v>1</v>
      </c>
      <c r="N2371" s="432">
        <v>23.839999999999996</v>
      </c>
    </row>
    <row r="2372" spans="1:14" ht="14.45" customHeight="1" x14ac:dyDescent="0.2">
      <c r="A2372" s="426" t="s">
        <v>2340</v>
      </c>
      <c r="B2372" s="427" t="s">
        <v>2341</v>
      </c>
      <c r="C2372" s="428" t="s">
        <v>2348</v>
      </c>
      <c r="D2372" s="429" t="s">
        <v>2349</v>
      </c>
      <c r="E2372" s="430">
        <v>50113001</v>
      </c>
      <c r="F2372" s="429" t="s">
        <v>403</v>
      </c>
      <c r="G2372" s="428" t="s">
        <v>404</v>
      </c>
      <c r="H2372" s="428">
        <v>192414</v>
      </c>
      <c r="I2372" s="428">
        <v>92414</v>
      </c>
      <c r="J2372" s="428" t="s">
        <v>409</v>
      </c>
      <c r="K2372" s="428" t="s">
        <v>410</v>
      </c>
      <c r="L2372" s="431">
        <v>73.950000000000017</v>
      </c>
      <c r="M2372" s="431">
        <v>1</v>
      </c>
      <c r="N2372" s="432">
        <v>73.950000000000017</v>
      </c>
    </row>
    <row r="2373" spans="1:14" ht="14.45" customHeight="1" x14ac:dyDescent="0.2">
      <c r="A2373" s="426" t="s">
        <v>2340</v>
      </c>
      <c r="B2373" s="427" t="s">
        <v>2341</v>
      </c>
      <c r="C2373" s="428" t="s">
        <v>2348</v>
      </c>
      <c r="D2373" s="429" t="s">
        <v>2349</v>
      </c>
      <c r="E2373" s="430">
        <v>50113001</v>
      </c>
      <c r="F2373" s="429" t="s">
        <v>403</v>
      </c>
      <c r="G2373" s="428" t="s">
        <v>404</v>
      </c>
      <c r="H2373" s="428">
        <v>790001</v>
      </c>
      <c r="I2373" s="428">
        <v>0</v>
      </c>
      <c r="J2373" s="428" t="s">
        <v>2355</v>
      </c>
      <c r="K2373" s="428" t="s">
        <v>2073</v>
      </c>
      <c r="L2373" s="431">
        <v>103.12</v>
      </c>
      <c r="M2373" s="431">
        <v>3</v>
      </c>
      <c r="N2373" s="432">
        <v>309.36</v>
      </c>
    </row>
    <row r="2374" spans="1:14" ht="14.45" customHeight="1" x14ac:dyDescent="0.2">
      <c r="A2374" s="426" t="s">
        <v>2340</v>
      </c>
      <c r="B2374" s="427" t="s">
        <v>2341</v>
      </c>
      <c r="C2374" s="428" t="s">
        <v>2356</v>
      </c>
      <c r="D2374" s="429" t="s">
        <v>2357</v>
      </c>
      <c r="E2374" s="430">
        <v>50113001</v>
      </c>
      <c r="F2374" s="429" t="s">
        <v>403</v>
      </c>
      <c r="G2374" s="428" t="s">
        <v>404</v>
      </c>
      <c r="H2374" s="428">
        <v>229962</v>
      </c>
      <c r="I2374" s="428">
        <v>229962</v>
      </c>
      <c r="J2374" s="428" t="s">
        <v>2213</v>
      </c>
      <c r="K2374" s="428" t="s">
        <v>2214</v>
      </c>
      <c r="L2374" s="431">
        <v>89.16</v>
      </c>
      <c r="M2374" s="431">
        <v>2</v>
      </c>
      <c r="N2374" s="432">
        <v>178.32</v>
      </c>
    </row>
    <row r="2375" spans="1:14" ht="14.45" customHeight="1" x14ac:dyDescent="0.2">
      <c r="A2375" s="426" t="s">
        <v>2340</v>
      </c>
      <c r="B2375" s="427" t="s">
        <v>2341</v>
      </c>
      <c r="C2375" s="428" t="s">
        <v>2356</v>
      </c>
      <c r="D2375" s="429" t="s">
        <v>2357</v>
      </c>
      <c r="E2375" s="430">
        <v>50113001</v>
      </c>
      <c r="F2375" s="429" t="s">
        <v>403</v>
      </c>
      <c r="G2375" s="428" t="s">
        <v>404</v>
      </c>
      <c r="H2375" s="428">
        <v>241993</v>
      </c>
      <c r="I2375" s="428">
        <v>241993</v>
      </c>
      <c r="J2375" s="428" t="s">
        <v>423</v>
      </c>
      <c r="K2375" s="428" t="s">
        <v>424</v>
      </c>
      <c r="L2375" s="431">
        <v>94.29</v>
      </c>
      <c r="M2375" s="431">
        <v>1</v>
      </c>
      <c r="N2375" s="432">
        <v>94.29</v>
      </c>
    </row>
    <row r="2376" spans="1:14" ht="14.45" customHeight="1" x14ac:dyDescent="0.2">
      <c r="A2376" s="426" t="s">
        <v>2340</v>
      </c>
      <c r="B2376" s="427" t="s">
        <v>2341</v>
      </c>
      <c r="C2376" s="428" t="s">
        <v>2358</v>
      </c>
      <c r="D2376" s="429" t="s">
        <v>2359</v>
      </c>
      <c r="E2376" s="430">
        <v>50113001</v>
      </c>
      <c r="F2376" s="429" t="s">
        <v>403</v>
      </c>
      <c r="G2376" s="428" t="s">
        <v>404</v>
      </c>
      <c r="H2376" s="428">
        <v>990585</v>
      </c>
      <c r="I2376" s="428">
        <v>0</v>
      </c>
      <c r="J2376" s="428" t="s">
        <v>467</v>
      </c>
      <c r="K2376" s="428" t="s">
        <v>235</v>
      </c>
      <c r="L2376" s="431">
        <v>52.950000000000017</v>
      </c>
      <c r="M2376" s="431">
        <v>2</v>
      </c>
      <c r="N2376" s="432">
        <v>105.90000000000003</v>
      </c>
    </row>
    <row r="2377" spans="1:14" ht="14.45" customHeight="1" x14ac:dyDescent="0.2">
      <c r="A2377" s="426" t="s">
        <v>2340</v>
      </c>
      <c r="B2377" s="427" t="s">
        <v>2341</v>
      </c>
      <c r="C2377" s="428" t="s">
        <v>2358</v>
      </c>
      <c r="D2377" s="429" t="s">
        <v>2359</v>
      </c>
      <c r="E2377" s="430">
        <v>50113001</v>
      </c>
      <c r="F2377" s="429" t="s">
        <v>403</v>
      </c>
      <c r="G2377" s="428" t="s">
        <v>404</v>
      </c>
      <c r="H2377" s="428">
        <v>841498</v>
      </c>
      <c r="I2377" s="428">
        <v>31951</v>
      </c>
      <c r="J2377" s="428" t="s">
        <v>405</v>
      </c>
      <c r="K2377" s="428" t="s">
        <v>406</v>
      </c>
      <c r="L2377" s="431">
        <v>50.659999999999989</v>
      </c>
      <c r="M2377" s="431">
        <v>2</v>
      </c>
      <c r="N2377" s="432">
        <v>101.31999999999998</v>
      </c>
    </row>
    <row r="2378" spans="1:14" ht="14.45" customHeight="1" x14ac:dyDescent="0.2">
      <c r="A2378" s="426" t="s">
        <v>2340</v>
      </c>
      <c r="B2378" s="427" t="s">
        <v>2341</v>
      </c>
      <c r="C2378" s="428" t="s">
        <v>2358</v>
      </c>
      <c r="D2378" s="429" t="s">
        <v>2359</v>
      </c>
      <c r="E2378" s="430">
        <v>50113001</v>
      </c>
      <c r="F2378" s="429" t="s">
        <v>403</v>
      </c>
      <c r="G2378" s="428" t="s">
        <v>404</v>
      </c>
      <c r="H2378" s="428">
        <v>501596</v>
      </c>
      <c r="I2378" s="428">
        <v>0</v>
      </c>
      <c r="J2378" s="428" t="s">
        <v>407</v>
      </c>
      <c r="K2378" s="428" t="s">
        <v>408</v>
      </c>
      <c r="L2378" s="431">
        <v>113.25999999999998</v>
      </c>
      <c r="M2378" s="431">
        <v>1</v>
      </c>
      <c r="N2378" s="432">
        <v>113.25999999999998</v>
      </c>
    </row>
    <row r="2379" spans="1:14" ht="14.45" customHeight="1" x14ac:dyDescent="0.2">
      <c r="A2379" s="426" t="s">
        <v>2340</v>
      </c>
      <c r="B2379" s="427" t="s">
        <v>2341</v>
      </c>
      <c r="C2379" s="428" t="s">
        <v>2358</v>
      </c>
      <c r="D2379" s="429" t="s">
        <v>2359</v>
      </c>
      <c r="E2379" s="430">
        <v>50113001</v>
      </c>
      <c r="F2379" s="429" t="s">
        <v>403</v>
      </c>
      <c r="G2379" s="428" t="s">
        <v>404</v>
      </c>
      <c r="H2379" s="428">
        <v>200863</v>
      </c>
      <c r="I2379" s="428">
        <v>200863</v>
      </c>
      <c r="J2379" s="428" t="s">
        <v>547</v>
      </c>
      <c r="K2379" s="428" t="s">
        <v>549</v>
      </c>
      <c r="L2379" s="431">
        <v>85.450001991723965</v>
      </c>
      <c r="M2379" s="431">
        <v>1</v>
      </c>
      <c r="N2379" s="432">
        <v>85.450001991723965</v>
      </c>
    </row>
    <row r="2380" spans="1:14" ht="14.45" customHeight="1" x14ac:dyDescent="0.2">
      <c r="A2380" s="426" t="s">
        <v>2340</v>
      </c>
      <c r="B2380" s="427" t="s">
        <v>2341</v>
      </c>
      <c r="C2380" s="428" t="s">
        <v>2358</v>
      </c>
      <c r="D2380" s="429" t="s">
        <v>2359</v>
      </c>
      <c r="E2380" s="430">
        <v>50113001</v>
      </c>
      <c r="F2380" s="429" t="s">
        <v>403</v>
      </c>
      <c r="G2380" s="428" t="s">
        <v>404</v>
      </c>
      <c r="H2380" s="428">
        <v>192414</v>
      </c>
      <c r="I2380" s="428">
        <v>92414</v>
      </c>
      <c r="J2380" s="428" t="s">
        <v>409</v>
      </c>
      <c r="K2380" s="428" t="s">
        <v>410</v>
      </c>
      <c r="L2380" s="431">
        <v>73.950000000000017</v>
      </c>
      <c r="M2380" s="431">
        <v>2</v>
      </c>
      <c r="N2380" s="432">
        <v>147.90000000000003</v>
      </c>
    </row>
    <row r="2381" spans="1:14" ht="14.45" customHeight="1" x14ac:dyDescent="0.2">
      <c r="A2381" s="426" t="s">
        <v>2340</v>
      </c>
      <c r="B2381" s="427" t="s">
        <v>2341</v>
      </c>
      <c r="C2381" s="428" t="s">
        <v>2360</v>
      </c>
      <c r="D2381" s="429" t="s">
        <v>2361</v>
      </c>
      <c r="E2381" s="430">
        <v>50113001</v>
      </c>
      <c r="F2381" s="429" t="s">
        <v>403</v>
      </c>
      <c r="G2381" s="428" t="s">
        <v>404</v>
      </c>
      <c r="H2381" s="428">
        <v>841498</v>
      </c>
      <c r="I2381" s="428">
        <v>31951</v>
      </c>
      <c r="J2381" s="428" t="s">
        <v>405</v>
      </c>
      <c r="K2381" s="428" t="s">
        <v>406</v>
      </c>
      <c r="L2381" s="431">
        <v>50.660000000000011</v>
      </c>
      <c r="M2381" s="431">
        <v>2</v>
      </c>
      <c r="N2381" s="432">
        <v>101.32000000000002</v>
      </c>
    </row>
    <row r="2382" spans="1:14" ht="14.45" customHeight="1" x14ac:dyDescent="0.2">
      <c r="A2382" s="426" t="s">
        <v>2340</v>
      </c>
      <c r="B2382" s="427" t="s">
        <v>2341</v>
      </c>
      <c r="C2382" s="428" t="s">
        <v>2360</v>
      </c>
      <c r="D2382" s="429" t="s">
        <v>2361</v>
      </c>
      <c r="E2382" s="430">
        <v>50113001</v>
      </c>
      <c r="F2382" s="429" t="s">
        <v>403</v>
      </c>
      <c r="G2382" s="428" t="s">
        <v>404</v>
      </c>
      <c r="H2382" s="428">
        <v>501596</v>
      </c>
      <c r="I2382" s="428">
        <v>0</v>
      </c>
      <c r="J2382" s="428" t="s">
        <v>407</v>
      </c>
      <c r="K2382" s="428" t="s">
        <v>408</v>
      </c>
      <c r="L2382" s="431">
        <v>113.26</v>
      </c>
      <c r="M2382" s="431">
        <v>2</v>
      </c>
      <c r="N2382" s="432">
        <v>226.52</v>
      </c>
    </row>
    <row r="2383" spans="1:14" ht="14.45" customHeight="1" x14ac:dyDescent="0.2">
      <c r="A2383" s="426" t="s">
        <v>2340</v>
      </c>
      <c r="B2383" s="427" t="s">
        <v>2341</v>
      </c>
      <c r="C2383" s="428" t="s">
        <v>2360</v>
      </c>
      <c r="D2383" s="429" t="s">
        <v>2361</v>
      </c>
      <c r="E2383" s="430">
        <v>50113001</v>
      </c>
      <c r="F2383" s="429" t="s">
        <v>403</v>
      </c>
      <c r="G2383" s="428" t="s">
        <v>404</v>
      </c>
      <c r="H2383" s="428">
        <v>241992</v>
      </c>
      <c r="I2383" s="428">
        <v>241992</v>
      </c>
      <c r="J2383" s="428" t="s">
        <v>425</v>
      </c>
      <c r="K2383" s="428" t="s">
        <v>1748</v>
      </c>
      <c r="L2383" s="431">
        <v>61.629999999999995</v>
      </c>
      <c r="M2383" s="431">
        <v>2</v>
      </c>
      <c r="N2383" s="432">
        <v>123.25999999999999</v>
      </c>
    </row>
    <row r="2384" spans="1:14" ht="14.45" customHeight="1" x14ac:dyDescent="0.2">
      <c r="A2384" s="426" t="s">
        <v>2340</v>
      </c>
      <c r="B2384" s="427" t="s">
        <v>2341</v>
      </c>
      <c r="C2384" s="428" t="s">
        <v>2360</v>
      </c>
      <c r="D2384" s="429" t="s">
        <v>2361</v>
      </c>
      <c r="E2384" s="430">
        <v>50113001</v>
      </c>
      <c r="F2384" s="429" t="s">
        <v>403</v>
      </c>
      <c r="G2384" s="428" t="s">
        <v>404</v>
      </c>
      <c r="H2384" s="428">
        <v>192414</v>
      </c>
      <c r="I2384" s="428">
        <v>92414</v>
      </c>
      <c r="J2384" s="428" t="s">
        <v>409</v>
      </c>
      <c r="K2384" s="428" t="s">
        <v>410</v>
      </c>
      <c r="L2384" s="431">
        <v>73.33</v>
      </c>
      <c r="M2384" s="431">
        <v>2</v>
      </c>
      <c r="N2384" s="432">
        <v>146.66</v>
      </c>
    </row>
    <row r="2385" spans="1:14" ht="14.45" customHeight="1" x14ac:dyDescent="0.2">
      <c r="A2385" s="426" t="s">
        <v>2362</v>
      </c>
      <c r="B2385" s="427" t="s">
        <v>2363</v>
      </c>
      <c r="C2385" s="428" t="s">
        <v>2364</v>
      </c>
      <c r="D2385" s="429" t="s">
        <v>2365</v>
      </c>
      <c r="E2385" s="430">
        <v>50113001</v>
      </c>
      <c r="F2385" s="429" t="s">
        <v>403</v>
      </c>
      <c r="G2385" s="428" t="s">
        <v>404</v>
      </c>
      <c r="H2385" s="428">
        <v>990585</v>
      </c>
      <c r="I2385" s="428">
        <v>0</v>
      </c>
      <c r="J2385" s="428" t="s">
        <v>467</v>
      </c>
      <c r="K2385" s="428" t="s">
        <v>235</v>
      </c>
      <c r="L2385" s="431">
        <v>52.899999999999984</v>
      </c>
      <c r="M2385" s="431">
        <v>1</v>
      </c>
      <c r="N2385" s="432">
        <v>52.899999999999984</v>
      </c>
    </row>
    <row r="2386" spans="1:14" ht="14.45" customHeight="1" x14ac:dyDescent="0.2">
      <c r="A2386" s="426" t="s">
        <v>2362</v>
      </c>
      <c r="B2386" s="427" t="s">
        <v>2363</v>
      </c>
      <c r="C2386" s="428" t="s">
        <v>2364</v>
      </c>
      <c r="D2386" s="429" t="s">
        <v>2365</v>
      </c>
      <c r="E2386" s="430">
        <v>50113001</v>
      </c>
      <c r="F2386" s="429" t="s">
        <v>403</v>
      </c>
      <c r="G2386" s="428" t="s">
        <v>404</v>
      </c>
      <c r="H2386" s="428">
        <v>207969</v>
      </c>
      <c r="I2386" s="428">
        <v>207969</v>
      </c>
      <c r="J2386" s="428" t="s">
        <v>2366</v>
      </c>
      <c r="K2386" s="428" t="s">
        <v>2367</v>
      </c>
      <c r="L2386" s="431">
        <v>79.779999999999987</v>
      </c>
      <c r="M2386" s="431">
        <v>1</v>
      </c>
      <c r="N2386" s="432">
        <v>79.779999999999987</v>
      </c>
    </row>
    <row r="2387" spans="1:14" ht="14.45" customHeight="1" x14ac:dyDescent="0.2">
      <c r="A2387" s="426" t="s">
        <v>2362</v>
      </c>
      <c r="B2387" s="427" t="s">
        <v>2363</v>
      </c>
      <c r="C2387" s="428" t="s">
        <v>2364</v>
      </c>
      <c r="D2387" s="429" t="s">
        <v>2365</v>
      </c>
      <c r="E2387" s="430">
        <v>50113001</v>
      </c>
      <c r="F2387" s="429" t="s">
        <v>403</v>
      </c>
      <c r="G2387" s="428" t="s">
        <v>404</v>
      </c>
      <c r="H2387" s="428">
        <v>192414</v>
      </c>
      <c r="I2387" s="428">
        <v>92414</v>
      </c>
      <c r="J2387" s="428" t="s">
        <v>409</v>
      </c>
      <c r="K2387" s="428" t="s">
        <v>410</v>
      </c>
      <c r="L2387" s="431">
        <v>74.13</v>
      </c>
      <c r="M2387" s="431">
        <v>1</v>
      </c>
      <c r="N2387" s="432">
        <v>74.13</v>
      </c>
    </row>
    <row r="2388" spans="1:14" ht="14.45" customHeight="1" x14ac:dyDescent="0.2">
      <c r="A2388" s="426" t="s">
        <v>2362</v>
      </c>
      <c r="B2388" s="427" t="s">
        <v>2363</v>
      </c>
      <c r="C2388" s="428" t="s">
        <v>2368</v>
      </c>
      <c r="D2388" s="429" t="s">
        <v>2369</v>
      </c>
      <c r="E2388" s="430">
        <v>50113001</v>
      </c>
      <c r="F2388" s="429" t="s">
        <v>403</v>
      </c>
      <c r="G2388" s="428" t="s">
        <v>404</v>
      </c>
      <c r="H2388" s="428">
        <v>229814</v>
      </c>
      <c r="I2388" s="428">
        <v>229814</v>
      </c>
      <c r="J2388" s="428" t="s">
        <v>2211</v>
      </c>
      <c r="K2388" s="428" t="s">
        <v>2212</v>
      </c>
      <c r="L2388" s="431">
        <v>56.249999999999979</v>
      </c>
      <c r="M2388" s="431">
        <v>1</v>
      </c>
      <c r="N2388" s="432">
        <v>56.249999999999979</v>
      </c>
    </row>
    <row r="2389" spans="1:14" ht="14.45" customHeight="1" x14ac:dyDescent="0.2">
      <c r="A2389" s="426" t="s">
        <v>2362</v>
      </c>
      <c r="B2389" s="427" t="s">
        <v>2363</v>
      </c>
      <c r="C2389" s="428" t="s">
        <v>2368</v>
      </c>
      <c r="D2389" s="429" t="s">
        <v>2369</v>
      </c>
      <c r="E2389" s="430">
        <v>50113001</v>
      </c>
      <c r="F2389" s="429" t="s">
        <v>403</v>
      </c>
      <c r="G2389" s="428" t="s">
        <v>404</v>
      </c>
      <c r="H2389" s="428">
        <v>176147</v>
      </c>
      <c r="I2389" s="428">
        <v>76147</v>
      </c>
      <c r="J2389" s="428" t="s">
        <v>2370</v>
      </c>
      <c r="K2389" s="428" t="s">
        <v>2371</v>
      </c>
      <c r="L2389" s="431">
        <v>138.94999999999999</v>
      </c>
      <c r="M2389" s="431">
        <v>1</v>
      </c>
      <c r="N2389" s="432">
        <v>138.94999999999999</v>
      </c>
    </row>
    <row r="2390" spans="1:14" ht="14.45" customHeight="1" x14ac:dyDescent="0.2">
      <c r="A2390" s="426" t="s">
        <v>2362</v>
      </c>
      <c r="B2390" s="427" t="s">
        <v>2363</v>
      </c>
      <c r="C2390" s="428" t="s">
        <v>2368</v>
      </c>
      <c r="D2390" s="429" t="s">
        <v>2369</v>
      </c>
      <c r="E2390" s="430">
        <v>50113001</v>
      </c>
      <c r="F2390" s="429" t="s">
        <v>403</v>
      </c>
      <c r="G2390" s="428" t="s">
        <v>404</v>
      </c>
      <c r="H2390" s="428">
        <v>207820</v>
      </c>
      <c r="I2390" s="428">
        <v>207820</v>
      </c>
      <c r="J2390" s="428" t="s">
        <v>441</v>
      </c>
      <c r="K2390" s="428" t="s">
        <v>442</v>
      </c>
      <c r="L2390" s="431">
        <v>33.67</v>
      </c>
      <c r="M2390" s="431">
        <v>1</v>
      </c>
      <c r="N2390" s="432">
        <v>33.67</v>
      </c>
    </row>
    <row r="2391" spans="1:14" ht="14.45" customHeight="1" x14ac:dyDescent="0.2">
      <c r="A2391" s="426" t="s">
        <v>2362</v>
      </c>
      <c r="B2391" s="427" t="s">
        <v>2363</v>
      </c>
      <c r="C2391" s="428" t="s">
        <v>2368</v>
      </c>
      <c r="D2391" s="429" t="s">
        <v>2369</v>
      </c>
      <c r="E2391" s="430">
        <v>50113001</v>
      </c>
      <c r="F2391" s="429" t="s">
        <v>403</v>
      </c>
      <c r="G2391" s="428" t="s">
        <v>404</v>
      </c>
      <c r="H2391" s="428">
        <v>229807</v>
      </c>
      <c r="I2391" s="428">
        <v>229807</v>
      </c>
      <c r="J2391" s="428" t="s">
        <v>2372</v>
      </c>
      <c r="K2391" s="428" t="s">
        <v>2373</v>
      </c>
      <c r="L2391" s="431">
        <v>133.41</v>
      </c>
      <c r="M2391" s="431">
        <v>1</v>
      </c>
      <c r="N2391" s="432">
        <v>133.41</v>
      </c>
    </row>
    <row r="2392" spans="1:14" ht="14.45" customHeight="1" x14ac:dyDescent="0.2">
      <c r="A2392" s="426" t="s">
        <v>2362</v>
      </c>
      <c r="B2392" s="427" t="s">
        <v>2363</v>
      </c>
      <c r="C2392" s="428" t="s">
        <v>2368</v>
      </c>
      <c r="D2392" s="429" t="s">
        <v>2369</v>
      </c>
      <c r="E2392" s="430">
        <v>50113001</v>
      </c>
      <c r="F2392" s="429" t="s">
        <v>403</v>
      </c>
      <c r="G2392" s="428" t="s">
        <v>404</v>
      </c>
      <c r="H2392" s="428">
        <v>180172</v>
      </c>
      <c r="I2392" s="428">
        <v>180172</v>
      </c>
      <c r="J2392" s="428" t="s">
        <v>2374</v>
      </c>
      <c r="K2392" s="428" t="s">
        <v>2375</v>
      </c>
      <c r="L2392" s="431">
        <v>123.83</v>
      </c>
      <c r="M2392" s="431">
        <v>2</v>
      </c>
      <c r="N2392" s="432">
        <v>247.66</v>
      </c>
    </row>
    <row r="2393" spans="1:14" ht="14.45" customHeight="1" x14ac:dyDescent="0.2">
      <c r="A2393" s="426" t="s">
        <v>2362</v>
      </c>
      <c r="B2393" s="427" t="s">
        <v>2363</v>
      </c>
      <c r="C2393" s="428" t="s">
        <v>2376</v>
      </c>
      <c r="D2393" s="429" t="s">
        <v>2377</v>
      </c>
      <c r="E2393" s="430">
        <v>50113001</v>
      </c>
      <c r="F2393" s="429" t="s">
        <v>403</v>
      </c>
      <c r="G2393" s="428" t="s">
        <v>404</v>
      </c>
      <c r="H2393" s="428">
        <v>501596</v>
      </c>
      <c r="I2393" s="428">
        <v>0</v>
      </c>
      <c r="J2393" s="428" t="s">
        <v>407</v>
      </c>
      <c r="K2393" s="428" t="s">
        <v>408</v>
      </c>
      <c r="L2393" s="431">
        <v>113.26000000000002</v>
      </c>
      <c r="M2393" s="431">
        <v>1</v>
      </c>
      <c r="N2393" s="432">
        <v>113.26000000000002</v>
      </c>
    </row>
    <row r="2394" spans="1:14" ht="14.45" customHeight="1" x14ac:dyDescent="0.2">
      <c r="A2394" s="426" t="s">
        <v>2362</v>
      </c>
      <c r="B2394" s="427" t="s">
        <v>2363</v>
      </c>
      <c r="C2394" s="428" t="s">
        <v>2376</v>
      </c>
      <c r="D2394" s="429" t="s">
        <v>2377</v>
      </c>
      <c r="E2394" s="430">
        <v>50113001</v>
      </c>
      <c r="F2394" s="429" t="s">
        <v>403</v>
      </c>
      <c r="G2394" s="428" t="s">
        <v>404</v>
      </c>
      <c r="H2394" s="428">
        <v>229191</v>
      </c>
      <c r="I2394" s="428">
        <v>229191</v>
      </c>
      <c r="J2394" s="428" t="s">
        <v>791</v>
      </c>
      <c r="K2394" s="428" t="s">
        <v>2350</v>
      </c>
      <c r="L2394" s="431">
        <v>145.33999999999997</v>
      </c>
      <c r="M2394" s="431">
        <v>1</v>
      </c>
      <c r="N2394" s="432">
        <v>145.33999999999997</v>
      </c>
    </row>
    <row r="2395" spans="1:14" ht="14.45" customHeight="1" x14ac:dyDescent="0.2">
      <c r="A2395" s="426" t="s">
        <v>2362</v>
      </c>
      <c r="B2395" s="427" t="s">
        <v>2363</v>
      </c>
      <c r="C2395" s="428" t="s">
        <v>2376</v>
      </c>
      <c r="D2395" s="429" t="s">
        <v>2377</v>
      </c>
      <c r="E2395" s="430">
        <v>50113001</v>
      </c>
      <c r="F2395" s="429" t="s">
        <v>403</v>
      </c>
      <c r="G2395" s="428" t="s">
        <v>404</v>
      </c>
      <c r="H2395" s="428">
        <v>241992</v>
      </c>
      <c r="I2395" s="428">
        <v>241992</v>
      </c>
      <c r="J2395" s="428" t="s">
        <v>425</v>
      </c>
      <c r="K2395" s="428" t="s">
        <v>1748</v>
      </c>
      <c r="L2395" s="431">
        <v>61.629999999999995</v>
      </c>
      <c r="M2395" s="431">
        <v>1</v>
      </c>
      <c r="N2395" s="432">
        <v>61.629999999999995</v>
      </c>
    </row>
    <row r="2396" spans="1:14" ht="14.45" customHeight="1" x14ac:dyDescent="0.2">
      <c r="A2396" s="426" t="s">
        <v>2362</v>
      </c>
      <c r="B2396" s="427" t="s">
        <v>2363</v>
      </c>
      <c r="C2396" s="428" t="s">
        <v>2376</v>
      </c>
      <c r="D2396" s="429" t="s">
        <v>2377</v>
      </c>
      <c r="E2396" s="430">
        <v>50113001</v>
      </c>
      <c r="F2396" s="429" t="s">
        <v>403</v>
      </c>
      <c r="G2396" s="428" t="s">
        <v>404</v>
      </c>
      <c r="H2396" s="428">
        <v>207819</v>
      </c>
      <c r="I2396" s="428">
        <v>207819</v>
      </c>
      <c r="J2396" s="428" t="s">
        <v>1087</v>
      </c>
      <c r="K2396" s="428" t="s">
        <v>1088</v>
      </c>
      <c r="L2396" s="431">
        <v>23.839999999999996</v>
      </c>
      <c r="M2396" s="431">
        <v>1</v>
      </c>
      <c r="N2396" s="432">
        <v>23.839999999999996</v>
      </c>
    </row>
    <row r="2397" spans="1:14" ht="14.45" customHeight="1" x14ac:dyDescent="0.2">
      <c r="A2397" s="426" t="s">
        <v>2362</v>
      </c>
      <c r="B2397" s="427" t="s">
        <v>2363</v>
      </c>
      <c r="C2397" s="428" t="s">
        <v>2376</v>
      </c>
      <c r="D2397" s="429" t="s">
        <v>2377</v>
      </c>
      <c r="E2397" s="430">
        <v>50113001</v>
      </c>
      <c r="F2397" s="429" t="s">
        <v>403</v>
      </c>
      <c r="G2397" s="428" t="s">
        <v>404</v>
      </c>
      <c r="H2397" s="428">
        <v>192414</v>
      </c>
      <c r="I2397" s="428">
        <v>92414</v>
      </c>
      <c r="J2397" s="428" t="s">
        <v>409</v>
      </c>
      <c r="K2397" s="428" t="s">
        <v>410</v>
      </c>
      <c r="L2397" s="431">
        <v>73.33</v>
      </c>
      <c r="M2397" s="431">
        <v>1</v>
      </c>
      <c r="N2397" s="432">
        <v>73.33</v>
      </c>
    </row>
    <row r="2398" spans="1:14" ht="14.45" customHeight="1" x14ac:dyDescent="0.2">
      <c r="A2398" s="426" t="s">
        <v>2378</v>
      </c>
      <c r="B2398" s="427" t="s">
        <v>2379</v>
      </c>
      <c r="C2398" s="428" t="s">
        <v>2380</v>
      </c>
      <c r="D2398" s="429" t="s">
        <v>2381</v>
      </c>
      <c r="E2398" s="430">
        <v>50113001</v>
      </c>
      <c r="F2398" s="429" t="s">
        <v>403</v>
      </c>
      <c r="G2398" s="428" t="s">
        <v>404</v>
      </c>
      <c r="H2398" s="428">
        <v>841498</v>
      </c>
      <c r="I2398" s="428">
        <v>31951</v>
      </c>
      <c r="J2398" s="428" t="s">
        <v>405</v>
      </c>
      <c r="K2398" s="428" t="s">
        <v>406</v>
      </c>
      <c r="L2398" s="431">
        <v>51.759999999999984</v>
      </c>
      <c r="M2398" s="431">
        <v>1</v>
      </c>
      <c r="N2398" s="432">
        <v>51.759999999999984</v>
      </c>
    </row>
    <row r="2399" spans="1:14" ht="14.45" customHeight="1" x14ac:dyDescent="0.2">
      <c r="A2399" s="426" t="s">
        <v>2378</v>
      </c>
      <c r="B2399" s="427" t="s">
        <v>2379</v>
      </c>
      <c r="C2399" s="428" t="s">
        <v>2380</v>
      </c>
      <c r="D2399" s="429" t="s">
        <v>2381</v>
      </c>
      <c r="E2399" s="430">
        <v>50113001</v>
      </c>
      <c r="F2399" s="429" t="s">
        <v>403</v>
      </c>
      <c r="G2399" s="428" t="s">
        <v>404</v>
      </c>
      <c r="H2399" s="428">
        <v>501596</v>
      </c>
      <c r="I2399" s="428">
        <v>0</v>
      </c>
      <c r="J2399" s="428" t="s">
        <v>407</v>
      </c>
      <c r="K2399" s="428" t="s">
        <v>408</v>
      </c>
      <c r="L2399" s="431">
        <v>113.26</v>
      </c>
      <c r="M2399" s="431">
        <v>1</v>
      </c>
      <c r="N2399" s="432">
        <v>113.26</v>
      </c>
    </row>
    <row r="2400" spans="1:14" ht="14.45" customHeight="1" x14ac:dyDescent="0.2">
      <c r="A2400" s="426" t="s">
        <v>2378</v>
      </c>
      <c r="B2400" s="427" t="s">
        <v>2379</v>
      </c>
      <c r="C2400" s="428" t="s">
        <v>2380</v>
      </c>
      <c r="D2400" s="429" t="s">
        <v>2381</v>
      </c>
      <c r="E2400" s="430">
        <v>50113001</v>
      </c>
      <c r="F2400" s="429" t="s">
        <v>403</v>
      </c>
      <c r="G2400" s="428" t="s">
        <v>404</v>
      </c>
      <c r="H2400" s="428">
        <v>229191</v>
      </c>
      <c r="I2400" s="428">
        <v>229191</v>
      </c>
      <c r="J2400" s="428" t="s">
        <v>791</v>
      </c>
      <c r="K2400" s="428" t="s">
        <v>2350</v>
      </c>
      <c r="L2400" s="431">
        <v>146.79</v>
      </c>
      <c r="M2400" s="431">
        <v>4</v>
      </c>
      <c r="N2400" s="432">
        <v>587.16</v>
      </c>
    </row>
    <row r="2401" spans="1:14" ht="14.45" customHeight="1" x14ac:dyDescent="0.2">
      <c r="A2401" s="426" t="s">
        <v>2378</v>
      </c>
      <c r="B2401" s="427" t="s">
        <v>2379</v>
      </c>
      <c r="C2401" s="428" t="s">
        <v>2380</v>
      </c>
      <c r="D2401" s="429" t="s">
        <v>2381</v>
      </c>
      <c r="E2401" s="430">
        <v>50113001</v>
      </c>
      <c r="F2401" s="429" t="s">
        <v>403</v>
      </c>
      <c r="G2401" s="428" t="s">
        <v>404</v>
      </c>
      <c r="H2401" s="428">
        <v>192414</v>
      </c>
      <c r="I2401" s="428">
        <v>92414</v>
      </c>
      <c r="J2401" s="428" t="s">
        <v>409</v>
      </c>
      <c r="K2401" s="428" t="s">
        <v>410</v>
      </c>
      <c r="L2401" s="431">
        <v>73.95</v>
      </c>
      <c r="M2401" s="431">
        <v>2</v>
      </c>
      <c r="N2401" s="432">
        <v>147.9</v>
      </c>
    </row>
    <row r="2402" spans="1:14" ht="14.45" customHeight="1" x14ac:dyDescent="0.2">
      <c r="A2402" s="426" t="s">
        <v>2378</v>
      </c>
      <c r="B2402" s="427" t="s">
        <v>2379</v>
      </c>
      <c r="C2402" s="428" t="s">
        <v>2382</v>
      </c>
      <c r="D2402" s="429" t="s">
        <v>2383</v>
      </c>
      <c r="E2402" s="430">
        <v>50113001</v>
      </c>
      <c r="F2402" s="429" t="s">
        <v>403</v>
      </c>
      <c r="G2402" s="428" t="s">
        <v>404</v>
      </c>
      <c r="H2402" s="428">
        <v>841498</v>
      </c>
      <c r="I2402" s="428">
        <v>31951</v>
      </c>
      <c r="J2402" s="428" t="s">
        <v>405</v>
      </c>
      <c r="K2402" s="428" t="s">
        <v>406</v>
      </c>
      <c r="L2402" s="431">
        <v>50.660000000000011</v>
      </c>
      <c r="M2402" s="431">
        <v>1</v>
      </c>
      <c r="N2402" s="432">
        <v>50.660000000000011</v>
      </c>
    </row>
    <row r="2403" spans="1:14" ht="14.45" customHeight="1" x14ac:dyDescent="0.2">
      <c r="A2403" s="426" t="s">
        <v>2378</v>
      </c>
      <c r="B2403" s="427" t="s">
        <v>2379</v>
      </c>
      <c r="C2403" s="428" t="s">
        <v>2382</v>
      </c>
      <c r="D2403" s="429" t="s">
        <v>2383</v>
      </c>
      <c r="E2403" s="430">
        <v>50113001</v>
      </c>
      <c r="F2403" s="429" t="s">
        <v>403</v>
      </c>
      <c r="G2403" s="428" t="s">
        <v>404</v>
      </c>
      <c r="H2403" s="428">
        <v>501596</v>
      </c>
      <c r="I2403" s="428">
        <v>0</v>
      </c>
      <c r="J2403" s="428" t="s">
        <v>407</v>
      </c>
      <c r="K2403" s="428" t="s">
        <v>408</v>
      </c>
      <c r="L2403" s="431">
        <v>113.26000000000002</v>
      </c>
      <c r="M2403" s="431">
        <v>1</v>
      </c>
      <c r="N2403" s="432">
        <v>113.26000000000002</v>
      </c>
    </row>
    <row r="2404" spans="1:14" ht="14.45" customHeight="1" x14ac:dyDescent="0.2">
      <c r="A2404" s="426" t="s">
        <v>2378</v>
      </c>
      <c r="B2404" s="427" t="s">
        <v>2379</v>
      </c>
      <c r="C2404" s="428" t="s">
        <v>2382</v>
      </c>
      <c r="D2404" s="429" t="s">
        <v>2383</v>
      </c>
      <c r="E2404" s="430">
        <v>50113001</v>
      </c>
      <c r="F2404" s="429" t="s">
        <v>403</v>
      </c>
      <c r="G2404" s="428" t="s">
        <v>404</v>
      </c>
      <c r="H2404" s="428">
        <v>192414</v>
      </c>
      <c r="I2404" s="428">
        <v>92414</v>
      </c>
      <c r="J2404" s="428" t="s">
        <v>409</v>
      </c>
      <c r="K2404" s="428" t="s">
        <v>410</v>
      </c>
      <c r="L2404" s="431">
        <v>73.950000000000017</v>
      </c>
      <c r="M2404" s="431">
        <v>1</v>
      </c>
      <c r="N2404" s="432">
        <v>73.950000000000017</v>
      </c>
    </row>
    <row r="2405" spans="1:14" ht="14.45" customHeight="1" x14ac:dyDescent="0.2">
      <c r="A2405" s="426" t="s">
        <v>2378</v>
      </c>
      <c r="B2405" s="427" t="s">
        <v>2379</v>
      </c>
      <c r="C2405" s="428" t="s">
        <v>2384</v>
      </c>
      <c r="D2405" s="429" t="s">
        <v>2385</v>
      </c>
      <c r="E2405" s="430">
        <v>50113001</v>
      </c>
      <c r="F2405" s="429" t="s">
        <v>403</v>
      </c>
      <c r="G2405" s="428" t="s">
        <v>404</v>
      </c>
      <c r="H2405" s="428">
        <v>841498</v>
      </c>
      <c r="I2405" s="428">
        <v>31951</v>
      </c>
      <c r="J2405" s="428" t="s">
        <v>405</v>
      </c>
      <c r="K2405" s="428" t="s">
        <v>406</v>
      </c>
      <c r="L2405" s="431">
        <v>50.659999999999975</v>
      </c>
      <c r="M2405" s="431">
        <v>2</v>
      </c>
      <c r="N2405" s="432">
        <v>101.31999999999995</v>
      </c>
    </row>
    <row r="2406" spans="1:14" ht="14.45" customHeight="1" x14ac:dyDescent="0.2">
      <c r="A2406" s="426" t="s">
        <v>2378</v>
      </c>
      <c r="B2406" s="427" t="s">
        <v>2379</v>
      </c>
      <c r="C2406" s="428" t="s">
        <v>2384</v>
      </c>
      <c r="D2406" s="429" t="s">
        <v>2385</v>
      </c>
      <c r="E2406" s="430">
        <v>50113001</v>
      </c>
      <c r="F2406" s="429" t="s">
        <v>403</v>
      </c>
      <c r="G2406" s="428" t="s">
        <v>404</v>
      </c>
      <c r="H2406" s="428">
        <v>501596</v>
      </c>
      <c r="I2406" s="428">
        <v>0</v>
      </c>
      <c r="J2406" s="428" t="s">
        <v>407</v>
      </c>
      <c r="K2406" s="428" t="s">
        <v>408</v>
      </c>
      <c r="L2406" s="431">
        <v>113.26000000000005</v>
      </c>
      <c r="M2406" s="431">
        <v>2</v>
      </c>
      <c r="N2406" s="432">
        <v>226.5200000000001</v>
      </c>
    </row>
    <row r="2407" spans="1:14" ht="14.45" customHeight="1" x14ac:dyDescent="0.2">
      <c r="A2407" s="426" t="s">
        <v>2378</v>
      </c>
      <c r="B2407" s="427" t="s">
        <v>2379</v>
      </c>
      <c r="C2407" s="428" t="s">
        <v>2384</v>
      </c>
      <c r="D2407" s="429" t="s">
        <v>2385</v>
      </c>
      <c r="E2407" s="430">
        <v>50113001</v>
      </c>
      <c r="F2407" s="429" t="s">
        <v>403</v>
      </c>
      <c r="G2407" s="428" t="s">
        <v>404</v>
      </c>
      <c r="H2407" s="428">
        <v>192414</v>
      </c>
      <c r="I2407" s="428">
        <v>92414</v>
      </c>
      <c r="J2407" s="428" t="s">
        <v>409</v>
      </c>
      <c r="K2407" s="428" t="s">
        <v>410</v>
      </c>
      <c r="L2407" s="431">
        <v>73.95</v>
      </c>
      <c r="M2407" s="431">
        <v>2</v>
      </c>
      <c r="N2407" s="432">
        <v>147.9</v>
      </c>
    </row>
    <row r="2408" spans="1:14" ht="14.45" customHeight="1" x14ac:dyDescent="0.2">
      <c r="A2408" s="426" t="s">
        <v>2386</v>
      </c>
      <c r="B2408" s="427" t="s">
        <v>2387</v>
      </c>
      <c r="C2408" s="428" t="s">
        <v>2388</v>
      </c>
      <c r="D2408" s="429" t="s">
        <v>2389</v>
      </c>
      <c r="E2408" s="430">
        <v>50113001</v>
      </c>
      <c r="F2408" s="429" t="s">
        <v>403</v>
      </c>
      <c r="G2408" s="428" t="s">
        <v>404</v>
      </c>
      <c r="H2408" s="428">
        <v>159714</v>
      </c>
      <c r="I2408" s="428">
        <v>59714</v>
      </c>
      <c r="J2408" s="428" t="s">
        <v>2390</v>
      </c>
      <c r="K2408" s="428" t="s">
        <v>2155</v>
      </c>
      <c r="L2408" s="431">
        <v>135.55000000000004</v>
      </c>
      <c r="M2408" s="431">
        <v>1</v>
      </c>
      <c r="N2408" s="432">
        <v>135.55000000000004</v>
      </c>
    </row>
    <row r="2409" spans="1:14" ht="14.45" customHeight="1" x14ac:dyDescent="0.2">
      <c r="A2409" s="426" t="s">
        <v>2386</v>
      </c>
      <c r="B2409" s="427" t="s">
        <v>2387</v>
      </c>
      <c r="C2409" s="428" t="s">
        <v>2388</v>
      </c>
      <c r="D2409" s="429" t="s">
        <v>2389</v>
      </c>
      <c r="E2409" s="430">
        <v>50113001</v>
      </c>
      <c r="F2409" s="429" t="s">
        <v>403</v>
      </c>
      <c r="G2409" s="428" t="s">
        <v>404</v>
      </c>
      <c r="H2409" s="428">
        <v>990585</v>
      </c>
      <c r="I2409" s="428">
        <v>0</v>
      </c>
      <c r="J2409" s="428" t="s">
        <v>467</v>
      </c>
      <c r="K2409" s="428" t="s">
        <v>235</v>
      </c>
      <c r="L2409" s="431">
        <v>52.9</v>
      </c>
      <c r="M2409" s="431">
        <v>2</v>
      </c>
      <c r="N2409" s="432">
        <v>105.8</v>
      </c>
    </row>
    <row r="2410" spans="1:14" ht="14.45" customHeight="1" thickBot="1" x14ac:dyDescent="0.25">
      <c r="A2410" s="433" t="s">
        <v>2386</v>
      </c>
      <c r="B2410" s="434" t="s">
        <v>2387</v>
      </c>
      <c r="C2410" s="435" t="s">
        <v>2388</v>
      </c>
      <c r="D2410" s="436" t="s">
        <v>2389</v>
      </c>
      <c r="E2410" s="437">
        <v>50113001</v>
      </c>
      <c r="F2410" s="436" t="s">
        <v>403</v>
      </c>
      <c r="G2410" s="435" t="s">
        <v>404</v>
      </c>
      <c r="H2410" s="435">
        <v>200863</v>
      </c>
      <c r="I2410" s="435">
        <v>200863</v>
      </c>
      <c r="J2410" s="435" t="s">
        <v>547</v>
      </c>
      <c r="K2410" s="435" t="s">
        <v>549</v>
      </c>
      <c r="L2410" s="438">
        <v>85.45</v>
      </c>
      <c r="M2410" s="438">
        <v>1</v>
      </c>
      <c r="N2410" s="439">
        <v>85.45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24C3304-AE23-40A8-A357-C46A056FCFB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25" customWidth="1"/>
    <col min="2" max="2" width="5.42578125" style="179" bestFit="1" customWidth="1"/>
    <col min="3" max="3" width="6.140625" style="179" bestFit="1" customWidth="1"/>
    <col min="4" max="4" width="7.42578125" style="179" bestFit="1" customWidth="1"/>
    <col min="5" max="5" width="6.28515625" style="179" bestFit="1" customWidth="1"/>
    <col min="6" max="6" width="6.28515625" style="182" bestFit="1" customWidth="1"/>
    <col min="7" max="7" width="6.140625" style="182" bestFit="1" customWidth="1"/>
    <col min="8" max="8" width="7.42578125" style="182" bestFit="1" customWidth="1"/>
    <col min="9" max="9" width="6.28515625" style="182" bestFit="1" customWidth="1"/>
    <col min="10" max="10" width="5.42578125" style="179" bestFit="1" customWidth="1"/>
    <col min="11" max="11" width="6.140625" style="179" bestFit="1" customWidth="1"/>
    <col min="12" max="12" width="7.42578125" style="179" bestFit="1" customWidth="1"/>
    <col min="13" max="13" width="6.28515625" style="179" bestFit="1" customWidth="1"/>
    <col min="14" max="14" width="5.28515625" style="182" bestFit="1" customWidth="1"/>
    <col min="15" max="15" width="6.140625" style="182" bestFit="1" customWidth="1"/>
    <col min="16" max="16" width="7.42578125" style="182" bestFit="1" customWidth="1"/>
    <col min="17" max="17" width="6.28515625" style="182" bestFit="1" customWidth="1"/>
    <col min="18" max="16384" width="8.85546875" style="104"/>
  </cols>
  <sheetData>
    <row r="1" spans="1:17" ht="18.600000000000001" customHeight="1" thickBot="1" x14ac:dyDescent="0.35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199" t="s">
        <v>234</v>
      </c>
      <c r="B2" s="186"/>
      <c r="C2" s="186"/>
      <c r="D2" s="186"/>
      <c r="E2" s="186"/>
    </row>
    <row r="3" spans="1:17" ht="14.45" customHeight="1" thickBot="1" x14ac:dyDescent="0.25">
      <c r="A3" s="214" t="s">
        <v>3</v>
      </c>
      <c r="B3" s="218">
        <f>SUM(B6:B1048576)</f>
        <v>3</v>
      </c>
      <c r="C3" s="219">
        <f>SUM(C6:C1048576)</f>
        <v>0</v>
      </c>
      <c r="D3" s="219">
        <f>SUM(D6:D1048576)</f>
        <v>0</v>
      </c>
      <c r="E3" s="220">
        <f>SUM(E6:E1048576)</f>
        <v>0</v>
      </c>
      <c r="F3" s="217">
        <f>IF(SUM($B3:$E3)=0,"",B3/SUM($B3:$E3))</f>
        <v>1</v>
      </c>
      <c r="G3" s="215">
        <f t="shared" ref="G3:I3" si="0">IF(SUM($B3:$E3)=0,"",C3/SUM($B3:$E3))</f>
        <v>0</v>
      </c>
      <c r="H3" s="215">
        <f t="shared" si="0"/>
        <v>0</v>
      </c>
      <c r="I3" s="216">
        <f t="shared" si="0"/>
        <v>0</v>
      </c>
      <c r="J3" s="219">
        <f>SUM(J6:J1048576)</f>
        <v>2</v>
      </c>
      <c r="K3" s="219">
        <f>SUM(K6:K1048576)</f>
        <v>0</v>
      </c>
      <c r="L3" s="219">
        <f>SUM(L6:L1048576)</f>
        <v>0</v>
      </c>
      <c r="M3" s="220">
        <f>SUM(M6:M1048576)</f>
        <v>0</v>
      </c>
      <c r="N3" s="217">
        <f>IF(SUM($J3:$M3)=0,"",J3/SUM($J3:$M3))</f>
        <v>1</v>
      </c>
      <c r="O3" s="215">
        <f t="shared" ref="O3:Q3" si="1">IF(SUM($J3:$M3)=0,"",K3/SUM($J3:$M3))</f>
        <v>0</v>
      </c>
      <c r="P3" s="215">
        <f t="shared" si="1"/>
        <v>0</v>
      </c>
      <c r="Q3" s="216">
        <f t="shared" si="1"/>
        <v>0</v>
      </c>
    </row>
    <row r="4" spans="1:17" ht="14.45" customHeight="1" thickBot="1" x14ac:dyDescent="0.25">
      <c r="A4" s="213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5" customHeight="1" thickBot="1" x14ac:dyDescent="0.25">
      <c r="A5" s="440" t="s">
        <v>162</v>
      </c>
      <c r="B5" s="441" t="s">
        <v>164</v>
      </c>
      <c r="C5" s="441" t="s">
        <v>165</v>
      </c>
      <c r="D5" s="441" t="s">
        <v>166</v>
      </c>
      <c r="E5" s="442" t="s">
        <v>167</v>
      </c>
      <c r="F5" s="443" t="s">
        <v>164</v>
      </c>
      <c r="G5" s="444" t="s">
        <v>165</v>
      </c>
      <c r="H5" s="444" t="s">
        <v>166</v>
      </c>
      <c r="I5" s="445" t="s">
        <v>167</v>
      </c>
      <c r="J5" s="441" t="s">
        <v>164</v>
      </c>
      <c r="K5" s="441" t="s">
        <v>165</v>
      </c>
      <c r="L5" s="441" t="s">
        <v>166</v>
      </c>
      <c r="M5" s="442" t="s">
        <v>167</v>
      </c>
      <c r="N5" s="443" t="s">
        <v>164</v>
      </c>
      <c r="O5" s="444" t="s">
        <v>165</v>
      </c>
      <c r="P5" s="444" t="s">
        <v>166</v>
      </c>
      <c r="Q5" s="445" t="s">
        <v>167</v>
      </c>
    </row>
    <row r="6" spans="1:17" ht="14.45" customHeight="1" x14ac:dyDescent="0.2">
      <c r="A6" s="451" t="s">
        <v>2391</v>
      </c>
      <c r="B6" s="455"/>
      <c r="C6" s="424"/>
      <c r="D6" s="424"/>
      <c r="E6" s="425"/>
      <c r="F6" s="453"/>
      <c r="G6" s="447"/>
      <c r="H6" s="447"/>
      <c r="I6" s="457"/>
      <c r="J6" s="455"/>
      <c r="K6" s="424"/>
      <c r="L6" s="424"/>
      <c r="M6" s="425"/>
      <c r="N6" s="453"/>
      <c r="O6" s="447"/>
      <c r="P6" s="447"/>
      <c r="Q6" s="448"/>
    </row>
    <row r="7" spans="1:17" ht="14.45" customHeight="1" thickBot="1" x14ac:dyDescent="0.25">
      <c r="A7" s="452" t="s">
        <v>2392</v>
      </c>
      <c r="B7" s="456">
        <v>3</v>
      </c>
      <c r="C7" s="438"/>
      <c r="D7" s="438"/>
      <c r="E7" s="439"/>
      <c r="F7" s="454">
        <v>1</v>
      </c>
      <c r="G7" s="449">
        <v>0</v>
      </c>
      <c r="H7" s="449">
        <v>0</v>
      </c>
      <c r="I7" s="458">
        <v>0</v>
      </c>
      <c r="J7" s="456">
        <v>2</v>
      </c>
      <c r="K7" s="438"/>
      <c r="L7" s="438"/>
      <c r="M7" s="439"/>
      <c r="N7" s="454">
        <v>1</v>
      </c>
      <c r="O7" s="449">
        <v>0</v>
      </c>
      <c r="P7" s="449">
        <v>0</v>
      </c>
      <c r="Q7" s="45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C49D8944-0CBC-4A6D-89DD-8C54A952C1BC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0" customWidth="1"/>
    <col min="2" max="2" width="61.140625" style="180" customWidth="1"/>
    <col min="3" max="3" width="9.5703125" style="104" hidden="1" customWidth="1" outlineLevel="1"/>
    <col min="4" max="4" width="9.5703125" style="181" customWidth="1" collapsed="1"/>
    <col min="5" max="5" width="2.28515625" style="181" customWidth="1"/>
    <col min="6" max="6" width="9.5703125" style="182" customWidth="1"/>
    <col min="7" max="7" width="9.5703125" style="179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5" customHeight="1" thickBot="1" x14ac:dyDescent="0.25">
      <c r="A2" s="199" t="s">
        <v>234</v>
      </c>
      <c r="B2" s="178"/>
      <c r="C2" s="178"/>
      <c r="D2" s="178"/>
      <c r="E2" s="178"/>
      <c r="F2" s="178"/>
    </row>
    <row r="3" spans="1:10" ht="14.45" customHeight="1" thickBot="1" x14ac:dyDescent="0.25">
      <c r="A3" s="199"/>
      <c r="B3" s="238"/>
      <c r="C3" s="205">
        <v>2019</v>
      </c>
      <c r="D3" s="206">
        <v>2020</v>
      </c>
      <c r="E3" s="7"/>
      <c r="F3" s="306">
        <v>2021</v>
      </c>
      <c r="G3" s="324"/>
      <c r="H3" s="324"/>
      <c r="I3" s="307"/>
    </row>
    <row r="4" spans="1:10" ht="14.45" customHeight="1" thickBot="1" x14ac:dyDescent="0.25">
      <c r="A4" s="210" t="s">
        <v>0</v>
      </c>
      <c r="B4" s="211" t="s">
        <v>160</v>
      </c>
      <c r="C4" s="325" t="s">
        <v>58</v>
      </c>
      <c r="D4" s="326"/>
      <c r="E4" s="212"/>
      <c r="F4" s="207" t="s">
        <v>58</v>
      </c>
      <c r="G4" s="208" t="s">
        <v>59</v>
      </c>
      <c r="H4" s="208" t="s">
        <v>53</v>
      </c>
      <c r="I4" s="209" t="s">
        <v>60</v>
      </c>
    </row>
    <row r="5" spans="1:10" ht="14.45" customHeight="1" x14ac:dyDescent="0.2">
      <c r="A5" s="408" t="s">
        <v>393</v>
      </c>
      <c r="B5" s="409" t="s">
        <v>394</v>
      </c>
      <c r="C5" s="410" t="s">
        <v>235</v>
      </c>
      <c r="D5" s="410" t="s">
        <v>235</v>
      </c>
      <c r="E5" s="410"/>
      <c r="F5" s="410" t="s">
        <v>235</v>
      </c>
      <c r="G5" s="410" t="s">
        <v>235</v>
      </c>
      <c r="H5" s="410" t="s">
        <v>235</v>
      </c>
      <c r="I5" s="411" t="s">
        <v>235</v>
      </c>
      <c r="J5" s="412" t="s">
        <v>54</v>
      </c>
    </row>
    <row r="6" spans="1:10" ht="14.45" customHeight="1" x14ac:dyDescent="0.2">
      <c r="A6" s="408" t="s">
        <v>393</v>
      </c>
      <c r="B6" s="409" t="s">
        <v>2393</v>
      </c>
      <c r="C6" s="410">
        <v>2.6040000000000001E-2</v>
      </c>
      <c r="D6" s="410">
        <v>0</v>
      </c>
      <c r="E6" s="410"/>
      <c r="F6" s="410">
        <v>0.12326000000000005</v>
      </c>
      <c r="G6" s="410">
        <v>0</v>
      </c>
      <c r="H6" s="410">
        <v>0.12326000000000005</v>
      </c>
      <c r="I6" s="411" t="s">
        <v>235</v>
      </c>
      <c r="J6" s="412" t="s">
        <v>1</v>
      </c>
    </row>
    <row r="7" spans="1:10" ht="14.45" customHeight="1" x14ac:dyDescent="0.2">
      <c r="A7" s="408" t="s">
        <v>393</v>
      </c>
      <c r="B7" s="409" t="s">
        <v>2394</v>
      </c>
      <c r="C7" s="410">
        <v>0</v>
      </c>
      <c r="D7" s="410">
        <v>0</v>
      </c>
      <c r="E7" s="410"/>
      <c r="F7" s="410">
        <v>0.11256999999999999</v>
      </c>
      <c r="G7" s="410">
        <v>0</v>
      </c>
      <c r="H7" s="410">
        <v>0.11256999999999999</v>
      </c>
      <c r="I7" s="411" t="s">
        <v>235</v>
      </c>
      <c r="J7" s="412" t="s">
        <v>1</v>
      </c>
    </row>
    <row r="8" spans="1:10" ht="14.45" customHeight="1" x14ac:dyDescent="0.2">
      <c r="A8" s="408" t="s">
        <v>393</v>
      </c>
      <c r="B8" s="409" t="s">
        <v>396</v>
      </c>
      <c r="C8" s="410">
        <v>2.6040000000000001E-2</v>
      </c>
      <c r="D8" s="410">
        <v>0</v>
      </c>
      <c r="E8" s="410"/>
      <c r="F8" s="410">
        <v>0.23583000000000004</v>
      </c>
      <c r="G8" s="410">
        <v>0</v>
      </c>
      <c r="H8" s="410">
        <v>0.23583000000000004</v>
      </c>
      <c r="I8" s="411" t="s">
        <v>235</v>
      </c>
      <c r="J8" s="412" t="s">
        <v>397</v>
      </c>
    </row>
    <row r="10" spans="1:10" ht="14.45" customHeight="1" x14ac:dyDescent="0.2">
      <c r="A10" s="408" t="s">
        <v>393</v>
      </c>
      <c r="B10" s="409" t="s">
        <v>394</v>
      </c>
      <c r="C10" s="410" t="s">
        <v>235</v>
      </c>
      <c r="D10" s="410" t="s">
        <v>235</v>
      </c>
      <c r="E10" s="410"/>
      <c r="F10" s="410" t="s">
        <v>235</v>
      </c>
      <c r="G10" s="410" t="s">
        <v>235</v>
      </c>
      <c r="H10" s="410" t="s">
        <v>235</v>
      </c>
      <c r="I10" s="411" t="s">
        <v>235</v>
      </c>
      <c r="J10" s="412" t="s">
        <v>54</v>
      </c>
    </row>
    <row r="11" spans="1:10" ht="14.45" customHeight="1" x14ac:dyDescent="0.2">
      <c r="A11" s="408" t="s">
        <v>398</v>
      </c>
      <c r="B11" s="409" t="s">
        <v>399</v>
      </c>
      <c r="C11" s="410" t="s">
        <v>235</v>
      </c>
      <c r="D11" s="410" t="s">
        <v>235</v>
      </c>
      <c r="E11" s="410"/>
      <c r="F11" s="410" t="s">
        <v>235</v>
      </c>
      <c r="G11" s="410" t="s">
        <v>235</v>
      </c>
      <c r="H11" s="410" t="s">
        <v>235</v>
      </c>
      <c r="I11" s="411" t="s">
        <v>235</v>
      </c>
      <c r="J11" s="412" t="s">
        <v>0</v>
      </c>
    </row>
    <row r="12" spans="1:10" ht="14.45" customHeight="1" x14ac:dyDescent="0.2">
      <c r="A12" s="408" t="s">
        <v>398</v>
      </c>
      <c r="B12" s="409" t="s">
        <v>2393</v>
      </c>
      <c r="C12" s="410">
        <v>2.6040000000000001E-2</v>
      </c>
      <c r="D12" s="410">
        <v>0</v>
      </c>
      <c r="E12" s="410"/>
      <c r="F12" s="410">
        <v>0.12326000000000005</v>
      </c>
      <c r="G12" s="410">
        <v>0</v>
      </c>
      <c r="H12" s="410">
        <v>0.12326000000000005</v>
      </c>
      <c r="I12" s="411" t="s">
        <v>235</v>
      </c>
      <c r="J12" s="412" t="s">
        <v>1</v>
      </c>
    </row>
    <row r="13" spans="1:10" ht="14.45" customHeight="1" x14ac:dyDescent="0.2">
      <c r="A13" s="408" t="s">
        <v>398</v>
      </c>
      <c r="B13" s="409" t="s">
        <v>2394</v>
      </c>
      <c r="C13" s="410">
        <v>0</v>
      </c>
      <c r="D13" s="410">
        <v>0</v>
      </c>
      <c r="E13" s="410"/>
      <c r="F13" s="410">
        <v>0.11256999999999999</v>
      </c>
      <c r="G13" s="410">
        <v>0</v>
      </c>
      <c r="H13" s="410">
        <v>0.11256999999999999</v>
      </c>
      <c r="I13" s="411" t="s">
        <v>235</v>
      </c>
      <c r="J13" s="412" t="s">
        <v>1</v>
      </c>
    </row>
    <row r="14" spans="1:10" ht="14.45" customHeight="1" x14ac:dyDescent="0.2">
      <c r="A14" s="408" t="s">
        <v>398</v>
      </c>
      <c r="B14" s="409" t="s">
        <v>400</v>
      </c>
      <c r="C14" s="410">
        <v>2.6040000000000001E-2</v>
      </c>
      <c r="D14" s="410">
        <v>0</v>
      </c>
      <c r="E14" s="410"/>
      <c r="F14" s="410">
        <v>0.23583000000000004</v>
      </c>
      <c r="G14" s="410">
        <v>0</v>
      </c>
      <c r="H14" s="410">
        <v>0.23583000000000004</v>
      </c>
      <c r="I14" s="411" t="s">
        <v>235</v>
      </c>
      <c r="J14" s="412" t="s">
        <v>401</v>
      </c>
    </row>
    <row r="15" spans="1:10" ht="14.45" customHeight="1" x14ac:dyDescent="0.2">
      <c r="A15" s="408" t="s">
        <v>235</v>
      </c>
      <c r="B15" s="409" t="s">
        <v>235</v>
      </c>
      <c r="C15" s="410" t="s">
        <v>235</v>
      </c>
      <c r="D15" s="410" t="s">
        <v>235</v>
      </c>
      <c r="E15" s="410"/>
      <c r="F15" s="410" t="s">
        <v>235</v>
      </c>
      <c r="G15" s="410" t="s">
        <v>235</v>
      </c>
      <c r="H15" s="410" t="s">
        <v>235</v>
      </c>
      <c r="I15" s="411" t="s">
        <v>235</v>
      </c>
      <c r="J15" s="412" t="s">
        <v>402</v>
      </c>
    </row>
    <row r="16" spans="1:10" ht="14.45" customHeight="1" x14ac:dyDescent="0.2">
      <c r="A16" s="408" t="s">
        <v>393</v>
      </c>
      <c r="B16" s="409" t="s">
        <v>396</v>
      </c>
      <c r="C16" s="410">
        <v>2.6040000000000001E-2</v>
      </c>
      <c r="D16" s="410">
        <v>0</v>
      </c>
      <c r="E16" s="410"/>
      <c r="F16" s="410">
        <v>0.23583000000000004</v>
      </c>
      <c r="G16" s="410">
        <v>0</v>
      </c>
      <c r="H16" s="410">
        <v>0.23583000000000004</v>
      </c>
      <c r="I16" s="411" t="s">
        <v>235</v>
      </c>
      <c r="J16" s="412" t="s">
        <v>397</v>
      </c>
    </row>
  </sheetData>
  <mergeCells count="3">
    <mergeCell ref="A1:I1"/>
    <mergeCell ref="F3:I3"/>
    <mergeCell ref="C4:D4"/>
  </mergeCells>
  <conditionalFormatting sqref="F9 F17:F65537">
    <cfRule type="cellIs" dxfId="20" priority="18" stopIfTrue="1" operator="greaterThan">
      <formula>1</formula>
    </cfRule>
  </conditionalFormatting>
  <conditionalFormatting sqref="H5:H8">
    <cfRule type="expression" dxfId="19" priority="14">
      <formula>$H5&gt;0</formula>
    </cfRule>
  </conditionalFormatting>
  <conditionalFormatting sqref="I5:I8">
    <cfRule type="expression" dxfId="18" priority="15">
      <formula>$I5&gt;1</formula>
    </cfRule>
  </conditionalFormatting>
  <conditionalFormatting sqref="B5:B8">
    <cfRule type="expression" dxfId="17" priority="11">
      <formula>OR($J5="NS",$J5="SumaNS",$J5="Účet")</formula>
    </cfRule>
  </conditionalFormatting>
  <conditionalFormatting sqref="F5:I8 B5:D8">
    <cfRule type="expression" dxfId="16" priority="17">
      <formula>AND($J5&lt;&gt;"",$J5&lt;&gt;"mezeraKL")</formula>
    </cfRule>
  </conditionalFormatting>
  <conditionalFormatting sqref="B5:D8 F5:I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4" priority="13">
      <formula>OR($J5="SumaNS",$J5="NS")</formula>
    </cfRule>
  </conditionalFormatting>
  <conditionalFormatting sqref="A5:A8">
    <cfRule type="expression" dxfId="13" priority="9">
      <formula>AND($J5&lt;&gt;"mezeraKL",$J5&lt;&gt;"")</formula>
    </cfRule>
  </conditionalFormatting>
  <conditionalFormatting sqref="A5:A8">
    <cfRule type="expression" dxfId="12" priority="10">
      <formula>AND($J5&lt;&gt;"",$J5&lt;&gt;"mezeraKL")</formula>
    </cfRule>
  </conditionalFormatting>
  <conditionalFormatting sqref="H10:H16">
    <cfRule type="expression" dxfId="11" priority="6">
      <formula>$H10&gt;0</formula>
    </cfRule>
  </conditionalFormatting>
  <conditionalFormatting sqref="A10:A16">
    <cfRule type="expression" dxfId="10" priority="5">
      <formula>AND($J10&lt;&gt;"mezeraKL",$J10&lt;&gt;"")</formula>
    </cfRule>
  </conditionalFormatting>
  <conditionalFormatting sqref="I10:I16">
    <cfRule type="expression" dxfId="9" priority="7">
      <formula>$I10&gt;1</formula>
    </cfRule>
  </conditionalFormatting>
  <conditionalFormatting sqref="B10:B16">
    <cfRule type="expression" dxfId="8" priority="4">
      <formula>OR($J10="NS",$J10="SumaNS",$J10="Účet")</formula>
    </cfRule>
  </conditionalFormatting>
  <conditionalFormatting sqref="A10:D16 F10:I16">
    <cfRule type="expression" dxfId="7" priority="8">
      <formula>AND($J10&lt;&gt;"",$J10&lt;&gt;"mezeraKL")</formula>
    </cfRule>
  </conditionalFormatting>
  <conditionalFormatting sqref="B10:D16 F10:I16">
    <cfRule type="expression" dxfId="6" priority="1">
      <formula>OR($J10="KL",$J10="SumaKL")</formula>
    </cfRule>
    <cfRule type="expression" priority="3" stopIfTrue="1">
      <formula>OR($J10="mezeraNS",$J10="mezeraKL")</formula>
    </cfRule>
  </conditionalFormatting>
  <conditionalFormatting sqref="B10:D16 F10:I16">
    <cfRule type="expression" dxfId="5" priority="2">
      <formula>OR($J10="SumaNS",$J10="NS")</formula>
    </cfRule>
  </conditionalFormatting>
  <hyperlinks>
    <hyperlink ref="A2" location="Obsah!A1" display="Zpět na Obsah  KL 01  1.-4.měsíc" xr:uid="{293D13A3-5FCB-4C72-B75C-8C22A8820AD1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3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1" bestFit="1" customWidth="1" collapsed="1"/>
    <col min="4" max="4" width="18.7109375" style="185" customWidth="1"/>
    <col min="5" max="5" width="9" style="181" bestFit="1" customWidth="1"/>
    <col min="6" max="6" width="18.7109375" style="185" customWidth="1"/>
    <col min="7" max="7" width="12.42578125" style="181" hidden="1" customWidth="1" outlineLevel="1"/>
    <col min="8" max="8" width="25.7109375" style="181" customWidth="1" collapsed="1"/>
    <col min="9" max="9" width="7.7109375" style="179" customWidth="1"/>
    <col min="10" max="10" width="10" style="179" customWidth="1"/>
    <col min="11" max="11" width="11.140625" style="179" customWidth="1"/>
    <col min="12" max="16384" width="8.85546875" style="104"/>
  </cols>
  <sheetData>
    <row r="1" spans="1:11" ht="18.600000000000001" customHeight="1" thickBot="1" x14ac:dyDescent="0.35">
      <c r="A1" s="334" t="s">
        <v>7268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5" customHeight="1" thickBot="1" x14ac:dyDescent="0.25">
      <c r="A2" s="199" t="s">
        <v>234</v>
      </c>
      <c r="B2" s="57"/>
      <c r="C2" s="183"/>
      <c r="D2" s="183"/>
      <c r="E2" s="183"/>
      <c r="F2" s="183"/>
      <c r="G2" s="183"/>
      <c r="H2" s="183"/>
      <c r="I2" s="184"/>
      <c r="J2" s="184"/>
      <c r="K2" s="184"/>
    </row>
    <row r="3" spans="1:11" ht="14.45" customHeight="1" thickBot="1" x14ac:dyDescent="0.2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44.743040719477477</v>
      </c>
      <c r="J3" s="74">
        <f>SUBTOTAL(9,J5:J1048576)</f>
        <v>4313702.5599999875</v>
      </c>
      <c r="K3" s="75">
        <f>SUBTOTAL(9,K5:K1048576)</f>
        <v>193008169.29379368</v>
      </c>
    </row>
    <row r="4" spans="1:11" s="180" customFormat="1" ht="14.45" customHeight="1" thickBot="1" x14ac:dyDescent="0.25">
      <c r="A4" s="413" t="s">
        <v>4</v>
      </c>
      <c r="B4" s="414" t="s">
        <v>5</v>
      </c>
      <c r="C4" s="414" t="s">
        <v>0</v>
      </c>
      <c r="D4" s="414" t="s">
        <v>6</v>
      </c>
      <c r="E4" s="414" t="s">
        <v>7</v>
      </c>
      <c r="F4" s="414" t="s">
        <v>1</v>
      </c>
      <c r="G4" s="414" t="s">
        <v>56</v>
      </c>
      <c r="H4" s="416" t="s">
        <v>11</v>
      </c>
      <c r="I4" s="417" t="s">
        <v>118</v>
      </c>
      <c r="J4" s="417" t="s">
        <v>13</v>
      </c>
      <c r="K4" s="418" t="s">
        <v>126</v>
      </c>
    </row>
    <row r="5" spans="1:11" ht="14.45" customHeight="1" x14ac:dyDescent="0.2">
      <c r="A5" s="419" t="s">
        <v>393</v>
      </c>
      <c r="B5" s="420" t="s">
        <v>394</v>
      </c>
      <c r="C5" s="421" t="s">
        <v>398</v>
      </c>
      <c r="D5" s="422" t="s">
        <v>399</v>
      </c>
      <c r="E5" s="421" t="s">
        <v>2395</v>
      </c>
      <c r="F5" s="422" t="s">
        <v>2396</v>
      </c>
      <c r="G5" s="421" t="s">
        <v>2397</v>
      </c>
      <c r="H5" s="421" t="s">
        <v>2398</v>
      </c>
      <c r="I5" s="424">
        <v>13.020000457763672</v>
      </c>
      <c r="J5" s="424">
        <v>1</v>
      </c>
      <c r="K5" s="425">
        <v>13.020000457763672</v>
      </c>
    </row>
    <row r="6" spans="1:11" ht="14.45" customHeight="1" x14ac:dyDescent="0.2">
      <c r="A6" s="426" t="s">
        <v>393</v>
      </c>
      <c r="B6" s="427" t="s">
        <v>394</v>
      </c>
      <c r="C6" s="428" t="s">
        <v>398</v>
      </c>
      <c r="D6" s="429" t="s">
        <v>399</v>
      </c>
      <c r="E6" s="428" t="s">
        <v>2395</v>
      </c>
      <c r="F6" s="429" t="s">
        <v>2396</v>
      </c>
      <c r="G6" s="428" t="s">
        <v>2399</v>
      </c>
      <c r="H6" s="428" t="s">
        <v>2400</v>
      </c>
      <c r="I6" s="431">
        <v>0.85000002384185791</v>
      </c>
      <c r="J6" s="431">
        <v>5</v>
      </c>
      <c r="K6" s="432">
        <v>4.25</v>
      </c>
    </row>
    <row r="7" spans="1:11" ht="14.45" customHeight="1" x14ac:dyDescent="0.2">
      <c r="A7" s="426" t="s">
        <v>393</v>
      </c>
      <c r="B7" s="427" t="s">
        <v>394</v>
      </c>
      <c r="C7" s="428" t="s">
        <v>398</v>
      </c>
      <c r="D7" s="429" t="s">
        <v>399</v>
      </c>
      <c r="E7" s="428" t="s">
        <v>2395</v>
      </c>
      <c r="F7" s="429" t="s">
        <v>2396</v>
      </c>
      <c r="G7" s="428" t="s">
        <v>2401</v>
      </c>
      <c r="H7" s="428" t="s">
        <v>2402</v>
      </c>
      <c r="I7" s="431">
        <v>15.029999732971191</v>
      </c>
      <c r="J7" s="431">
        <v>1</v>
      </c>
      <c r="K7" s="432">
        <v>14.92999267578125</v>
      </c>
    </row>
    <row r="8" spans="1:11" ht="14.45" customHeight="1" x14ac:dyDescent="0.2">
      <c r="A8" s="426" t="s">
        <v>393</v>
      </c>
      <c r="B8" s="427" t="s">
        <v>394</v>
      </c>
      <c r="C8" s="428" t="s">
        <v>398</v>
      </c>
      <c r="D8" s="429" t="s">
        <v>399</v>
      </c>
      <c r="E8" s="428" t="s">
        <v>2395</v>
      </c>
      <c r="F8" s="429" t="s">
        <v>2396</v>
      </c>
      <c r="G8" s="428" t="s">
        <v>2403</v>
      </c>
      <c r="H8" s="428" t="s">
        <v>2404</v>
      </c>
      <c r="I8" s="431">
        <v>0.37999999523162842</v>
      </c>
      <c r="J8" s="431">
        <v>5</v>
      </c>
      <c r="K8" s="432">
        <v>1.8999999761581421</v>
      </c>
    </row>
    <row r="9" spans="1:11" ht="14.45" customHeight="1" x14ac:dyDescent="0.2">
      <c r="A9" s="426" t="s">
        <v>393</v>
      </c>
      <c r="B9" s="427" t="s">
        <v>394</v>
      </c>
      <c r="C9" s="428" t="s">
        <v>398</v>
      </c>
      <c r="D9" s="429" t="s">
        <v>399</v>
      </c>
      <c r="E9" s="428" t="s">
        <v>2395</v>
      </c>
      <c r="F9" s="429" t="s">
        <v>2396</v>
      </c>
      <c r="G9" s="428" t="s">
        <v>2405</v>
      </c>
      <c r="H9" s="428" t="s">
        <v>2406</v>
      </c>
      <c r="I9" s="431">
        <v>7.820000171661377</v>
      </c>
      <c r="J9" s="431">
        <v>1</v>
      </c>
      <c r="K9" s="432">
        <v>7.820000171661377</v>
      </c>
    </row>
    <row r="10" spans="1:11" ht="14.45" customHeight="1" x14ac:dyDescent="0.2">
      <c r="A10" s="426" t="s">
        <v>393</v>
      </c>
      <c r="B10" s="427" t="s">
        <v>394</v>
      </c>
      <c r="C10" s="428" t="s">
        <v>398</v>
      </c>
      <c r="D10" s="429" t="s">
        <v>399</v>
      </c>
      <c r="E10" s="428" t="s">
        <v>2395</v>
      </c>
      <c r="F10" s="429" t="s">
        <v>2396</v>
      </c>
      <c r="G10" s="428" t="s">
        <v>2407</v>
      </c>
      <c r="H10" s="428" t="s">
        <v>2408</v>
      </c>
      <c r="I10" s="431">
        <v>7.0900001525878906</v>
      </c>
      <c r="J10" s="431">
        <v>2</v>
      </c>
      <c r="K10" s="432">
        <v>14.180000305175781</v>
      </c>
    </row>
    <row r="11" spans="1:11" ht="14.45" customHeight="1" x14ac:dyDescent="0.2">
      <c r="A11" s="426" t="s">
        <v>393</v>
      </c>
      <c r="B11" s="427" t="s">
        <v>394</v>
      </c>
      <c r="C11" s="428" t="s">
        <v>398</v>
      </c>
      <c r="D11" s="429" t="s">
        <v>399</v>
      </c>
      <c r="E11" s="428" t="s">
        <v>2395</v>
      </c>
      <c r="F11" s="429" t="s">
        <v>2396</v>
      </c>
      <c r="G11" s="428" t="s">
        <v>2409</v>
      </c>
      <c r="H11" s="428" t="s">
        <v>2410</v>
      </c>
      <c r="I11" s="431">
        <v>8.3400001525878906</v>
      </c>
      <c r="J11" s="431">
        <v>2</v>
      </c>
      <c r="K11" s="432">
        <v>16.680000305175781</v>
      </c>
    </row>
    <row r="12" spans="1:11" ht="14.45" customHeight="1" x14ac:dyDescent="0.2">
      <c r="A12" s="426" t="s">
        <v>393</v>
      </c>
      <c r="B12" s="427" t="s">
        <v>394</v>
      </c>
      <c r="C12" s="428" t="s">
        <v>398</v>
      </c>
      <c r="D12" s="429" t="s">
        <v>399</v>
      </c>
      <c r="E12" s="428" t="s">
        <v>2395</v>
      </c>
      <c r="F12" s="429" t="s">
        <v>2396</v>
      </c>
      <c r="G12" s="428" t="s">
        <v>2411</v>
      </c>
      <c r="H12" s="428" t="s">
        <v>2412</v>
      </c>
      <c r="I12" s="431">
        <v>9.6000003814697266</v>
      </c>
      <c r="J12" s="431">
        <v>1</v>
      </c>
      <c r="K12" s="432">
        <v>9.6000003814697266</v>
      </c>
    </row>
    <row r="13" spans="1:11" ht="14.45" customHeight="1" x14ac:dyDescent="0.2">
      <c r="A13" s="426" t="s">
        <v>393</v>
      </c>
      <c r="B13" s="427" t="s">
        <v>394</v>
      </c>
      <c r="C13" s="428" t="s">
        <v>398</v>
      </c>
      <c r="D13" s="429" t="s">
        <v>399</v>
      </c>
      <c r="E13" s="428" t="s">
        <v>2395</v>
      </c>
      <c r="F13" s="429" t="s">
        <v>2396</v>
      </c>
      <c r="G13" s="428" t="s">
        <v>2413</v>
      </c>
      <c r="H13" s="428" t="s">
        <v>2414</v>
      </c>
      <c r="I13" s="431">
        <v>30.530000686645508</v>
      </c>
      <c r="J13" s="431">
        <v>1</v>
      </c>
      <c r="K13" s="432">
        <v>30.530000686645508</v>
      </c>
    </row>
    <row r="14" spans="1:11" ht="14.45" customHeight="1" x14ac:dyDescent="0.2">
      <c r="A14" s="426" t="s">
        <v>393</v>
      </c>
      <c r="B14" s="427" t="s">
        <v>394</v>
      </c>
      <c r="C14" s="428" t="s">
        <v>398</v>
      </c>
      <c r="D14" s="429" t="s">
        <v>399</v>
      </c>
      <c r="E14" s="428" t="s">
        <v>2395</v>
      </c>
      <c r="F14" s="429" t="s">
        <v>2396</v>
      </c>
      <c r="G14" s="428" t="s">
        <v>2415</v>
      </c>
      <c r="H14" s="428" t="s">
        <v>2416</v>
      </c>
      <c r="I14" s="431">
        <v>10.350000381469727</v>
      </c>
      <c r="J14" s="431">
        <v>1</v>
      </c>
      <c r="K14" s="432">
        <v>10.350000381469727</v>
      </c>
    </row>
    <row r="15" spans="1:11" ht="14.45" customHeight="1" x14ac:dyDescent="0.2">
      <c r="A15" s="426" t="s">
        <v>393</v>
      </c>
      <c r="B15" s="427" t="s">
        <v>394</v>
      </c>
      <c r="C15" s="428" t="s">
        <v>398</v>
      </c>
      <c r="D15" s="429" t="s">
        <v>399</v>
      </c>
      <c r="E15" s="428" t="s">
        <v>2417</v>
      </c>
      <c r="F15" s="429" t="s">
        <v>2418</v>
      </c>
      <c r="G15" s="428" t="s">
        <v>2419</v>
      </c>
      <c r="H15" s="428" t="s">
        <v>2420</v>
      </c>
      <c r="I15" s="431">
        <v>33.880001068115234</v>
      </c>
      <c r="J15" s="431">
        <v>1</v>
      </c>
      <c r="K15" s="432">
        <v>33.880001068115234</v>
      </c>
    </row>
    <row r="16" spans="1:11" ht="14.45" customHeight="1" x14ac:dyDescent="0.2">
      <c r="A16" s="426" t="s">
        <v>393</v>
      </c>
      <c r="B16" s="427" t="s">
        <v>394</v>
      </c>
      <c r="C16" s="428" t="s">
        <v>398</v>
      </c>
      <c r="D16" s="429" t="s">
        <v>399</v>
      </c>
      <c r="E16" s="428" t="s">
        <v>2417</v>
      </c>
      <c r="F16" s="429" t="s">
        <v>2418</v>
      </c>
      <c r="G16" s="428" t="s">
        <v>2421</v>
      </c>
      <c r="H16" s="428" t="s">
        <v>2422</v>
      </c>
      <c r="I16" s="431">
        <v>78.69000244140625</v>
      </c>
      <c r="J16" s="431">
        <v>1</v>
      </c>
      <c r="K16" s="432">
        <v>78.69000244140625</v>
      </c>
    </row>
    <row r="17" spans="1:11" ht="14.45" customHeight="1" x14ac:dyDescent="0.2">
      <c r="A17" s="426" t="s">
        <v>411</v>
      </c>
      <c r="B17" s="427" t="s">
        <v>412</v>
      </c>
      <c r="C17" s="428" t="s">
        <v>413</v>
      </c>
      <c r="D17" s="429" t="s">
        <v>414</v>
      </c>
      <c r="E17" s="428" t="s">
        <v>2423</v>
      </c>
      <c r="F17" s="429" t="s">
        <v>2424</v>
      </c>
      <c r="G17" s="428" t="s">
        <v>2425</v>
      </c>
      <c r="H17" s="428" t="s">
        <v>2426</v>
      </c>
      <c r="I17" s="431">
        <v>1524.5999755859375</v>
      </c>
      <c r="J17" s="431">
        <v>1</v>
      </c>
      <c r="K17" s="432">
        <v>1524.5999755859375</v>
      </c>
    </row>
    <row r="18" spans="1:11" ht="14.45" customHeight="1" x14ac:dyDescent="0.2">
      <c r="A18" s="426" t="s">
        <v>411</v>
      </c>
      <c r="B18" s="427" t="s">
        <v>412</v>
      </c>
      <c r="C18" s="428" t="s">
        <v>413</v>
      </c>
      <c r="D18" s="429" t="s">
        <v>414</v>
      </c>
      <c r="E18" s="428" t="s">
        <v>2423</v>
      </c>
      <c r="F18" s="429" t="s">
        <v>2424</v>
      </c>
      <c r="G18" s="428" t="s">
        <v>2427</v>
      </c>
      <c r="H18" s="428" t="s">
        <v>2428</v>
      </c>
      <c r="I18" s="431">
        <v>1524.5999755859375</v>
      </c>
      <c r="J18" s="431">
        <v>1</v>
      </c>
      <c r="K18" s="432">
        <v>1524.5999755859375</v>
      </c>
    </row>
    <row r="19" spans="1:11" ht="14.45" customHeight="1" x14ac:dyDescent="0.2">
      <c r="A19" s="426" t="s">
        <v>411</v>
      </c>
      <c r="B19" s="427" t="s">
        <v>412</v>
      </c>
      <c r="C19" s="428" t="s">
        <v>413</v>
      </c>
      <c r="D19" s="429" t="s">
        <v>414</v>
      </c>
      <c r="E19" s="428" t="s">
        <v>2423</v>
      </c>
      <c r="F19" s="429" t="s">
        <v>2424</v>
      </c>
      <c r="G19" s="428" t="s">
        <v>2429</v>
      </c>
      <c r="H19" s="428" t="s">
        <v>2430</v>
      </c>
      <c r="I19" s="431">
        <v>1524.5999755859375</v>
      </c>
      <c r="J19" s="431">
        <v>1</v>
      </c>
      <c r="K19" s="432">
        <v>1524.5999755859375</v>
      </c>
    </row>
    <row r="20" spans="1:11" ht="14.45" customHeight="1" x14ac:dyDescent="0.2">
      <c r="A20" s="426" t="s">
        <v>411</v>
      </c>
      <c r="B20" s="427" t="s">
        <v>412</v>
      </c>
      <c r="C20" s="428" t="s">
        <v>413</v>
      </c>
      <c r="D20" s="429" t="s">
        <v>414</v>
      </c>
      <c r="E20" s="428" t="s">
        <v>2423</v>
      </c>
      <c r="F20" s="429" t="s">
        <v>2424</v>
      </c>
      <c r="G20" s="428" t="s">
        <v>2431</v>
      </c>
      <c r="H20" s="428" t="s">
        <v>2432</v>
      </c>
      <c r="I20" s="431">
        <v>6954.485107421875</v>
      </c>
      <c r="J20" s="431">
        <v>2</v>
      </c>
      <c r="K20" s="432">
        <v>13908.97021484375</v>
      </c>
    </row>
    <row r="21" spans="1:11" ht="14.45" customHeight="1" x14ac:dyDescent="0.2">
      <c r="A21" s="426" t="s">
        <v>411</v>
      </c>
      <c r="B21" s="427" t="s">
        <v>412</v>
      </c>
      <c r="C21" s="428" t="s">
        <v>413</v>
      </c>
      <c r="D21" s="429" t="s">
        <v>414</v>
      </c>
      <c r="E21" s="428" t="s">
        <v>2423</v>
      </c>
      <c r="F21" s="429" t="s">
        <v>2424</v>
      </c>
      <c r="G21" s="428" t="s">
        <v>2433</v>
      </c>
      <c r="H21" s="428" t="s">
        <v>2434</v>
      </c>
      <c r="I21" s="431">
        <v>1524.5999755859375</v>
      </c>
      <c r="J21" s="431">
        <v>1</v>
      </c>
      <c r="K21" s="432">
        <v>1524.5999755859375</v>
      </c>
    </row>
    <row r="22" spans="1:11" ht="14.45" customHeight="1" x14ac:dyDescent="0.2">
      <c r="A22" s="426" t="s">
        <v>411</v>
      </c>
      <c r="B22" s="427" t="s">
        <v>412</v>
      </c>
      <c r="C22" s="428" t="s">
        <v>413</v>
      </c>
      <c r="D22" s="429" t="s">
        <v>414</v>
      </c>
      <c r="E22" s="428" t="s">
        <v>2423</v>
      </c>
      <c r="F22" s="429" t="s">
        <v>2424</v>
      </c>
      <c r="G22" s="428" t="s">
        <v>2435</v>
      </c>
      <c r="H22" s="428" t="s">
        <v>2436</v>
      </c>
      <c r="I22" s="431">
        <v>1524.5999755859375</v>
      </c>
      <c r="J22" s="431">
        <v>1</v>
      </c>
      <c r="K22" s="432">
        <v>1524.5999755859375</v>
      </c>
    </row>
    <row r="23" spans="1:11" ht="14.45" customHeight="1" x14ac:dyDescent="0.2">
      <c r="A23" s="426" t="s">
        <v>411</v>
      </c>
      <c r="B23" s="427" t="s">
        <v>412</v>
      </c>
      <c r="C23" s="428" t="s">
        <v>413</v>
      </c>
      <c r="D23" s="429" t="s">
        <v>414</v>
      </c>
      <c r="E23" s="428" t="s">
        <v>2423</v>
      </c>
      <c r="F23" s="429" t="s">
        <v>2424</v>
      </c>
      <c r="G23" s="428" t="s">
        <v>2437</v>
      </c>
      <c r="H23" s="428" t="s">
        <v>2438</v>
      </c>
      <c r="I23" s="431">
        <v>1524.5999755859375</v>
      </c>
      <c r="J23" s="431">
        <v>2</v>
      </c>
      <c r="K23" s="432">
        <v>3049.199951171875</v>
      </c>
    </row>
    <row r="24" spans="1:11" ht="14.45" customHeight="1" x14ac:dyDescent="0.2">
      <c r="A24" s="426" t="s">
        <v>411</v>
      </c>
      <c r="B24" s="427" t="s">
        <v>412</v>
      </c>
      <c r="C24" s="428" t="s">
        <v>413</v>
      </c>
      <c r="D24" s="429" t="s">
        <v>414</v>
      </c>
      <c r="E24" s="428" t="s">
        <v>2423</v>
      </c>
      <c r="F24" s="429" t="s">
        <v>2424</v>
      </c>
      <c r="G24" s="428" t="s">
        <v>2439</v>
      </c>
      <c r="H24" s="428" t="s">
        <v>2440</v>
      </c>
      <c r="I24" s="431">
        <v>83.866003417968756</v>
      </c>
      <c r="J24" s="431">
        <v>9</v>
      </c>
      <c r="K24" s="432">
        <v>756.49000549316406</v>
      </c>
    </row>
    <row r="25" spans="1:11" ht="14.45" customHeight="1" x14ac:dyDescent="0.2">
      <c r="A25" s="426" t="s">
        <v>411</v>
      </c>
      <c r="B25" s="427" t="s">
        <v>412</v>
      </c>
      <c r="C25" s="428" t="s">
        <v>413</v>
      </c>
      <c r="D25" s="429" t="s">
        <v>414</v>
      </c>
      <c r="E25" s="428" t="s">
        <v>2423</v>
      </c>
      <c r="F25" s="429" t="s">
        <v>2424</v>
      </c>
      <c r="G25" s="428" t="s">
        <v>2441</v>
      </c>
      <c r="H25" s="428" t="s">
        <v>2442</v>
      </c>
      <c r="I25" s="431">
        <v>2081.199951171875</v>
      </c>
      <c r="J25" s="431">
        <v>1</v>
      </c>
      <c r="K25" s="432">
        <v>2081.199951171875</v>
      </c>
    </row>
    <row r="26" spans="1:11" ht="14.45" customHeight="1" x14ac:dyDescent="0.2">
      <c r="A26" s="426" t="s">
        <v>411</v>
      </c>
      <c r="B26" s="427" t="s">
        <v>412</v>
      </c>
      <c r="C26" s="428" t="s">
        <v>413</v>
      </c>
      <c r="D26" s="429" t="s">
        <v>414</v>
      </c>
      <c r="E26" s="428" t="s">
        <v>2423</v>
      </c>
      <c r="F26" s="429" t="s">
        <v>2424</v>
      </c>
      <c r="G26" s="428" t="s">
        <v>2443</v>
      </c>
      <c r="H26" s="428" t="s">
        <v>2444</v>
      </c>
      <c r="I26" s="431">
        <v>313.81500244140625</v>
      </c>
      <c r="J26" s="431">
        <v>6</v>
      </c>
      <c r="K26" s="432">
        <v>1882.8800048828125</v>
      </c>
    </row>
    <row r="27" spans="1:11" ht="14.45" customHeight="1" x14ac:dyDescent="0.2">
      <c r="A27" s="426" t="s">
        <v>411</v>
      </c>
      <c r="B27" s="427" t="s">
        <v>412</v>
      </c>
      <c r="C27" s="428" t="s">
        <v>413</v>
      </c>
      <c r="D27" s="429" t="s">
        <v>414</v>
      </c>
      <c r="E27" s="428" t="s">
        <v>2423</v>
      </c>
      <c r="F27" s="429" t="s">
        <v>2424</v>
      </c>
      <c r="G27" s="428" t="s">
        <v>2445</v>
      </c>
      <c r="H27" s="428" t="s">
        <v>2446</v>
      </c>
      <c r="I27" s="431">
        <v>32.390234304028887</v>
      </c>
      <c r="J27" s="431">
        <v>950</v>
      </c>
      <c r="K27" s="432">
        <v>30772.050750732422</v>
      </c>
    </row>
    <row r="28" spans="1:11" ht="14.45" customHeight="1" x14ac:dyDescent="0.2">
      <c r="A28" s="426" t="s">
        <v>411</v>
      </c>
      <c r="B28" s="427" t="s">
        <v>412</v>
      </c>
      <c r="C28" s="428" t="s">
        <v>413</v>
      </c>
      <c r="D28" s="429" t="s">
        <v>414</v>
      </c>
      <c r="E28" s="428" t="s">
        <v>2423</v>
      </c>
      <c r="F28" s="429" t="s">
        <v>2424</v>
      </c>
      <c r="G28" s="428" t="s">
        <v>2447</v>
      </c>
      <c r="H28" s="428" t="s">
        <v>2448</v>
      </c>
      <c r="I28" s="431">
        <v>32.389999389648438</v>
      </c>
      <c r="J28" s="431">
        <v>150</v>
      </c>
      <c r="K28" s="432">
        <v>4858.7701721191406</v>
      </c>
    </row>
    <row r="29" spans="1:11" ht="14.45" customHeight="1" x14ac:dyDescent="0.2">
      <c r="A29" s="426" t="s">
        <v>411</v>
      </c>
      <c r="B29" s="427" t="s">
        <v>412</v>
      </c>
      <c r="C29" s="428" t="s">
        <v>413</v>
      </c>
      <c r="D29" s="429" t="s">
        <v>414</v>
      </c>
      <c r="E29" s="428" t="s">
        <v>2423</v>
      </c>
      <c r="F29" s="429" t="s">
        <v>2424</v>
      </c>
      <c r="G29" s="428" t="s">
        <v>2449</v>
      </c>
      <c r="H29" s="428" t="s">
        <v>2450</v>
      </c>
      <c r="I29" s="431">
        <v>5537.1958658854164</v>
      </c>
      <c r="J29" s="431">
        <v>87</v>
      </c>
      <c r="K29" s="432">
        <v>481736.890625</v>
      </c>
    </row>
    <row r="30" spans="1:11" ht="14.45" customHeight="1" x14ac:dyDescent="0.2">
      <c r="A30" s="426" t="s">
        <v>411</v>
      </c>
      <c r="B30" s="427" t="s">
        <v>412</v>
      </c>
      <c r="C30" s="428" t="s">
        <v>413</v>
      </c>
      <c r="D30" s="429" t="s">
        <v>414</v>
      </c>
      <c r="E30" s="428" t="s">
        <v>2423</v>
      </c>
      <c r="F30" s="429" t="s">
        <v>2424</v>
      </c>
      <c r="G30" s="428" t="s">
        <v>2451</v>
      </c>
      <c r="H30" s="428" t="s">
        <v>2452</v>
      </c>
      <c r="I30" s="431">
        <v>12960</v>
      </c>
      <c r="J30" s="431">
        <v>10</v>
      </c>
      <c r="K30" s="432">
        <v>129600</v>
      </c>
    </row>
    <row r="31" spans="1:11" ht="14.45" customHeight="1" x14ac:dyDescent="0.2">
      <c r="A31" s="426" t="s">
        <v>411</v>
      </c>
      <c r="B31" s="427" t="s">
        <v>412</v>
      </c>
      <c r="C31" s="428" t="s">
        <v>413</v>
      </c>
      <c r="D31" s="429" t="s">
        <v>414</v>
      </c>
      <c r="E31" s="428" t="s">
        <v>2423</v>
      </c>
      <c r="F31" s="429" t="s">
        <v>2424</v>
      </c>
      <c r="G31" s="428" t="s">
        <v>2453</v>
      </c>
      <c r="H31" s="428" t="s">
        <v>2454</v>
      </c>
      <c r="I31" s="431">
        <v>18200</v>
      </c>
      <c r="J31" s="431">
        <v>7</v>
      </c>
      <c r="K31" s="432">
        <v>127400</v>
      </c>
    </row>
    <row r="32" spans="1:11" ht="14.45" customHeight="1" x14ac:dyDescent="0.2">
      <c r="A32" s="426" t="s">
        <v>411</v>
      </c>
      <c r="B32" s="427" t="s">
        <v>412</v>
      </c>
      <c r="C32" s="428" t="s">
        <v>413</v>
      </c>
      <c r="D32" s="429" t="s">
        <v>414</v>
      </c>
      <c r="E32" s="428" t="s">
        <v>2423</v>
      </c>
      <c r="F32" s="429" t="s">
        <v>2424</v>
      </c>
      <c r="G32" s="428" t="s">
        <v>2455</v>
      </c>
      <c r="H32" s="428" t="s">
        <v>2456</v>
      </c>
      <c r="I32" s="431">
        <v>13665.374138327206</v>
      </c>
      <c r="J32" s="431">
        <v>180</v>
      </c>
      <c r="K32" s="432">
        <v>2452713.59375</v>
      </c>
    </row>
    <row r="33" spans="1:11" ht="14.45" customHeight="1" x14ac:dyDescent="0.2">
      <c r="A33" s="426" t="s">
        <v>411</v>
      </c>
      <c r="B33" s="427" t="s">
        <v>412</v>
      </c>
      <c r="C33" s="428" t="s">
        <v>413</v>
      </c>
      <c r="D33" s="429" t="s">
        <v>414</v>
      </c>
      <c r="E33" s="428" t="s">
        <v>2423</v>
      </c>
      <c r="F33" s="429" t="s">
        <v>2424</v>
      </c>
      <c r="G33" s="428" t="s">
        <v>2457</v>
      </c>
      <c r="H33" s="428" t="s">
        <v>2458</v>
      </c>
      <c r="I33" s="431">
        <v>21005.599609375</v>
      </c>
      <c r="J33" s="431">
        <v>17</v>
      </c>
      <c r="K33" s="432">
        <v>357095.19921875</v>
      </c>
    </row>
    <row r="34" spans="1:11" ht="14.45" customHeight="1" x14ac:dyDescent="0.2">
      <c r="A34" s="426" t="s">
        <v>411</v>
      </c>
      <c r="B34" s="427" t="s">
        <v>412</v>
      </c>
      <c r="C34" s="428" t="s">
        <v>413</v>
      </c>
      <c r="D34" s="429" t="s">
        <v>414</v>
      </c>
      <c r="E34" s="428" t="s">
        <v>2423</v>
      </c>
      <c r="F34" s="429" t="s">
        <v>2424</v>
      </c>
      <c r="G34" s="428" t="s">
        <v>2459</v>
      </c>
      <c r="H34" s="428" t="s">
        <v>2460</v>
      </c>
      <c r="I34" s="431">
        <v>21795.729947916665</v>
      </c>
      <c r="J34" s="431">
        <v>51</v>
      </c>
      <c r="K34" s="432">
        <v>1113901.796875</v>
      </c>
    </row>
    <row r="35" spans="1:11" ht="14.45" customHeight="1" x14ac:dyDescent="0.2">
      <c r="A35" s="426" t="s">
        <v>411</v>
      </c>
      <c r="B35" s="427" t="s">
        <v>412</v>
      </c>
      <c r="C35" s="428" t="s">
        <v>413</v>
      </c>
      <c r="D35" s="429" t="s">
        <v>414</v>
      </c>
      <c r="E35" s="428" t="s">
        <v>2423</v>
      </c>
      <c r="F35" s="429" t="s">
        <v>2424</v>
      </c>
      <c r="G35" s="428" t="s">
        <v>2461</v>
      </c>
      <c r="H35" s="428" t="s">
        <v>2462</v>
      </c>
      <c r="I35" s="431">
        <v>6655</v>
      </c>
      <c r="J35" s="431">
        <v>2</v>
      </c>
      <c r="K35" s="432">
        <v>13310</v>
      </c>
    </row>
    <row r="36" spans="1:11" ht="14.45" customHeight="1" x14ac:dyDescent="0.2">
      <c r="A36" s="426" t="s">
        <v>411</v>
      </c>
      <c r="B36" s="427" t="s">
        <v>412</v>
      </c>
      <c r="C36" s="428" t="s">
        <v>413</v>
      </c>
      <c r="D36" s="429" t="s">
        <v>414</v>
      </c>
      <c r="E36" s="428" t="s">
        <v>2423</v>
      </c>
      <c r="F36" s="429" t="s">
        <v>2424</v>
      </c>
      <c r="G36" s="428" t="s">
        <v>2463</v>
      </c>
      <c r="H36" s="428" t="s">
        <v>2464</v>
      </c>
      <c r="I36" s="431">
        <v>36590.3984375</v>
      </c>
      <c r="J36" s="431">
        <v>11</v>
      </c>
      <c r="K36" s="432">
        <v>402494.3828125</v>
      </c>
    </row>
    <row r="37" spans="1:11" ht="14.45" customHeight="1" x14ac:dyDescent="0.2">
      <c r="A37" s="426" t="s">
        <v>411</v>
      </c>
      <c r="B37" s="427" t="s">
        <v>412</v>
      </c>
      <c r="C37" s="428" t="s">
        <v>413</v>
      </c>
      <c r="D37" s="429" t="s">
        <v>414</v>
      </c>
      <c r="E37" s="428" t="s">
        <v>2423</v>
      </c>
      <c r="F37" s="429" t="s">
        <v>2424</v>
      </c>
      <c r="G37" s="428" t="s">
        <v>2465</v>
      </c>
      <c r="H37" s="428" t="s">
        <v>2466</v>
      </c>
      <c r="I37" s="431">
        <v>36590.3984375</v>
      </c>
      <c r="J37" s="431">
        <v>15</v>
      </c>
      <c r="K37" s="432">
        <v>548855.9765625</v>
      </c>
    </row>
    <row r="38" spans="1:11" ht="14.45" customHeight="1" x14ac:dyDescent="0.2">
      <c r="A38" s="426" t="s">
        <v>411</v>
      </c>
      <c r="B38" s="427" t="s">
        <v>412</v>
      </c>
      <c r="C38" s="428" t="s">
        <v>413</v>
      </c>
      <c r="D38" s="429" t="s">
        <v>414</v>
      </c>
      <c r="E38" s="428" t="s">
        <v>2423</v>
      </c>
      <c r="F38" s="429" t="s">
        <v>2424</v>
      </c>
      <c r="G38" s="428" t="s">
        <v>2467</v>
      </c>
      <c r="H38" s="428" t="s">
        <v>2468</v>
      </c>
      <c r="I38" s="431">
        <v>36590.3984375</v>
      </c>
      <c r="J38" s="431">
        <v>7</v>
      </c>
      <c r="K38" s="432">
        <v>256132.7890625</v>
      </c>
    </row>
    <row r="39" spans="1:11" ht="14.45" customHeight="1" x14ac:dyDescent="0.2">
      <c r="A39" s="426" t="s">
        <v>411</v>
      </c>
      <c r="B39" s="427" t="s">
        <v>412</v>
      </c>
      <c r="C39" s="428" t="s">
        <v>413</v>
      </c>
      <c r="D39" s="429" t="s">
        <v>414</v>
      </c>
      <c r="E39" s="428" t="s">
        <v>2423</v>
      </c>
      <c r="F39" s="429" t="s">
        <v>2424</v>
      </c>
      <c r="G39" s="428" t="s">
        <v>2469</v>
      </c>
      <c r="H39" s="428" t="s">
        <v>2470</v>
      </c>
      <c r="I39" s="431">
        <v>36590.3984375</v>
      </c>
      <c r="J39" s="431">
        <v>26</v>
      </c>
      <c r="K39" s="432">
        <v>951350.3671875</v>
      </c>
    </row>
    <row r="40" spans="1:11" ht="14.45" customHeight="1" x14ac:dyDescent="0.2">
      <c r="A40" s="426" t="s">
        <v>411</v>
      </c>
      <c r="B40" s="427" t="s">
        <v>412</v>
      </c>
      <c r="C40" s="428" t="s">
        <v>413</v>
      </c>
      <c r="D40" s="429" t="s">
        <v>414</v>
      </c>
      <c r="E40" s="428" t="s">
        <v>2423</v>
      </c>
      <c r="F40" s="429" t="s">
        <v>2424</v>
      </c>
      <c r="G40" s="428" t="s">
        <v>2471</v>
      </c>
      <c r="H40" s="428" t="s">
        <v>2472</v>
      </c>
      <c r="I40" s="431">
        <v>36590.3984375</v>
      </c>
      <c r="J40" s="431">
        <v>21</v>
      </c>
      <c r="K40" s="432">
        <v>768398.375</v>
      </c>
    </row>
    <row r="41" spans="1:11" ht="14.45" customHeight="1" x14ac:dyDescent="0.2">
      <c r="A41" s="426" t="s">
        <v>411</v>
      </c>
      <c r="B41" s="427" t="s">
        <v>412</v>
      </c>
      <c r="C41" s="428" t="s">
        <v>413</v>
      </c>
      <c r="D41" s="429" t="s">
        <v>414</v>
      </c>
      <c r="E41" s="428" t="s">
        <v>2423</v>
      </c>
      <c r="F41" s="429" t="s">
        <v>2424</v>
      </c>
      <c r="G41" s="428" t="s">
        <v>2473</v>
      </c>
      <c r="H41" s="428" t="s">
        <v>2474</v>
      </c>
      <c r="I41" s="431">
        <v>36590.3984375</v>
      </c>
      <c r="J41" s="431">
        <v>14</v>
      </c>
      <c r="K41" s="432">
        <v>512265.578125</v>
      </c>
    </row>
    <row r="42" spans="1:11" ht="14.45" customHeight="1" x14ac:dyDescent="0.2">
      <c r="A42" s="426" t="s">
        <v>411</v>
      </c>
      <c r="B42" s="427" t="s">
        <v>412</v>
      </c>
      <c r="C42" s="428" t="s">
        <v>413</v>
      </c>
      <c r="D42" s="429" t="s">
        <v>414</v>
      </c>
      <c r="E42" s="428" t="s">
        <v>2423</v>
      </c>
      <c r="F42" s="429" t="s">
        <v>2424</v>
      </c>
      <c r="G42" s="428" t="s">
        <v>2475</v>
      </c>
      <c r="H42" s="428" t="s">
        <v>2476</v>
      </c>
      <c r="I42" s="431">
        <v>274.67001342773438</v>
      </c>
      <c r="J42" s="431">
        <v>140</v>
      </c>
      <c r="K42" s="432">
        <v>38453.79931640625</v>
      </c>
    </row>
    <row r="43" spans="1:11" ht="14.45" customHeight="1" x14ac:dyDescent="0.2">
      <c r="A43" s="426" t="s">
        <v>411</v>
      </c>
      <c r="B43" s="427" t="s">
        <v>412</v>
      </c>
      <c r="C43" s="428" t="s">
        <v>413</v>
      </c>
      <c r="D43" s="429" t="s">
        <v>414</v>
      </c>
      <c r="E43" s="428" t="s">
        <v>2423</v>
      </c>
      <c r="F43" s="429" t="s">
        <v>2424</v>
      </c>
      <c r="G43" s="428" t="s">
        <v>2477</v>
      </c>
      <c r="H43" s="428" t="s">
        <v>2478</v>
      </c>
      <c r="I43" s="431">
        <v>274.67001342773438</v>
      </c>
      <c r="J43" s="431">
        <v>5</v>
      </c>
      <c r="K43" s="432">
        <v>1373.3500366210938</v>
      </c>
    </row>
    <row r="44" spans="1:11" ht="14.45" customHeight="1" x14ac:dyDescent="0.2">
      <c r="A44" s="426" t="s">
        <v>411</v>
      </c>
      <c r="B44" s="427" t="s">
        <v>412</v>
      </c>
      <c r="C44" s="428" t="s">
        <v>413</v>
      </c>
      <c r="D44" s="429" t="s">
        <v>414</v>
      </c>
      <c r="E44" s="428" t="s">
        <v>2423</v>
      </c>
      <c r="F44" s="429" t="s">
        <v>2424</v>
      </c>
      <c r="G44" s="428" t="s">
        <v>2479</v>
      </c>
      <c r="H44" s="428" t="s">
        <v>2480</v>
      </c>
      <c r="I44" s="431">
        <v>2878.409912109375</v>
      </c>
      <c r="J44" s="431">
        <v>15</v>
      </c>
      <c r="K44" s="432">
        <v>43176.1298828125</v>
      </c>
    </row>
    <row r="45" spans="1:11" ht="14.45" customHeight="1" x14ac:dyDescent="0.2">
      <c r="A45" s="426" t="s">
        <v>411</v>
      </c>
      <c r="B45" s="427" t="s">
        <v>412</v>
      </c>
      <c r="C45" s="428" t="s">
        <v>413</v>
      </c>
      <c r="D45" s="429" t="s">
        <v>414</v>
      </c>
      <c r="E45" s="428" t="s">
        <v>2423</v>
      </c>
      <c r="F45" s="429" t="s">
        <v>2424</v>
      </c>
      <c r="G45" s="428" t="s">
        <v>2481</v>
      </c>
      <c r="H45" s="428" t="s">
        <v>2482</v>
      </c>
      <c r="I45" s="431">
        <v>274.67001342773438</v>
      </c>
      <c r="J45" s="431">
        <v>7</v>
      </c>
      <c r="K45" s="432">
        <v>1922.6900634765625</v>
      </c>
    </row>
    <row r="46" spans="1:11" ht="14.45" customHeight="1" x14ac:dyDescent="0.2">
      <c r="A46" s="426" t="s">
        <v>411</v>
      </c>
      <c r="B46" s="427" t="s">
        <v>412</v>
      </c>
      <c r="C46" s="428" t="s">
        <v>413</v>
      </c>
      <c r="D46" s="429" t="s">
        <v>414</v>
      </c>
      <c r="E46" s="428" t="s">
        <v>2423</v>
      </c>
      <c r="F46" s="429" t="s">
        <v>2424</v>
      </c>
      <c r="G46" s="428" t="s">
        <v>2483</v>
      </c>
      <c r="H46" s="428" t="s">
        <v>2484</v>
      </c>
      <c r="I46" s="431">
        <v>2878.409912109375</v>
      </c>
      <c r="J46" s="431">
        <v>1</v>
      </c>
      <c r="K46" s="432">
        <v>2878.409912109375</v>
      </c>
    </row>
    <row r="47" spans="1:11" ht="14.45" customHeight="1" x14ac:dyDescent="0.2">
      <c r="A47" s="426" t="s">
        <v>411</v>
      </c>
      <c r="B47" s="427" t="s">
        <v>412</v>
      </c>
      <c r="C47" s="428" t="s">
        <v>413</v>
      </c>
      <c r="D47" s="429" t="s">
        <v>414</v>
      </c>
      <c r="E47" s="428" t="s">
        <v>2423</v>
      </c>
      <c r="F47" s="429" t="s">
        <v>2424</v>
      </c>
      <c r="G47" s="428" t="s">
        <v>2485</v>
      </c>
      <c r="H47" s="428" t="s">
        <v>2486</v>
      </c>
      <c r="I47" s="431">
        <v>34814.30859375</v>
      </c>
      <c r="J47" s="431">
        <v>8</v>
      </c>
      <c r="K47" s="432">
        <v>270217.4296875</v>
      </c>
    </row>
    <row r="48" spans="1:11" ht="14.45" customHeight="1" x14ac:dyDescent="0.2">
      <c r="A48" s="426" t="s">
        <v>411</v>
      </c>
      <c r="B48" s="427" t="s">
        <v>412</v>
      </c>
      <c r="C48" s="428" t="s">
        <v>413</v>
      </c>
      <c r="D48" s="429" t="s">
        <v>414</v>
      </c>
      <c r="E48" s="428" t="s">
        <v>2423</v>
      </c>
      <c r="F48" s="429" t="s">
        <v>2424</v>
      </c>
      <c r="G48" s="428" t="s">
        <v>2487</v>
      </c>
      <c r="H48" s="428" t="s">
        <v>2488</v>
      </c>
      <c r="I48" s="431">
        <v>10505.892469618055</v>
      </c>
      <c r="J48" s="431">
        <v>13</v>
      </c>
      <c r="K48" s="432">
        <v>137120.8330078125</v>
      </c>
    </row>
    <row r="49" spans="1:11" ht="14.45" customHeight="1" x14ac:dyDescent="0.2">
      <c r="A49" s="426" t="s">
        <v>411</v>
      </c>
      <c r="B49" s="427" t="s">
        <v>412</v>
      </c>
      <c r="C49" s="428" t="s">
        <v>413</v>
      </c>
      <c r="D49" s="429" t="s">
        <v>414</v>
      </c>
      <c r="E49" s="428" t="s">
        <v>2423</v>
      </c>
      <c r="F49" s="429" t="s">
        <v>2424</v>
      </c>
      <c r="G49" s="428" t="s">
        <v>2489</v>
      </c>
      <c r="H49" s="428" t="s">
        <v>2490</v>
      </c>
      <c r="I49" s="431">
        <v>20.090000152587891</v>
      </c>
      <c r="J49" s="431">
        <v>380</v>
      </c>
      <c r="K49" s="432">
        <v>7632.68017578125</v>
      </c>
    </row>
    <row r="50" spans="1:11" ht="14.45" customHeight="1" x14ac:dyDescent="0.2">
      <c r="A50" s="426" t="s">
        <v>411</v>
      </c>
      <c r="B50" s="427" t="s">
        <v>412</v>
      </c>
      <c r="C50" s="428" t="s">
        <v>413</v>
      </c>
      <c r="D50" s="429" t="s">
        <v>414</v>
      </c>
      <c r="E50" s="428" t="s">
        <v>2423</v>
      </c>
      <c r="F50" s="429" t="s">
        <v>2424</v>
      </c>
      <c r="G50" s="428" t="s">
        <v>2491</v>
      </c>
      <c r="H50" s="428" t="s">
        <v>2492</v>
      </c>
      <c r="I50" s="431">
        <v>25.920000076293945</v>
      </c>
      <c r="J50" s="431">
        <v>9400</v>
      </c>
      <c r="K50" s="432">
        <v>243631.06060791016</v>
      </c>
    </row>
    <row r="51" spans="1:11" ht="14.45" customHeight="1" x14ac:dyDescent="0.2">
      <c r="A51" s="426" t="s">
        <v>411</v>
      </c>
      <c r="B51" s="427" t="s">
        <v>412</v>
      </c>
      <c r="C51" s="428" t="s">
        <v>413</v>
      </c>
      <c r="D51" s="429" t="s">
        <v>414</v>
      </c>
      <c r="E51" s="428" t="s">
        <v>2423</v>
      </c>
      <c r="F51" s="429" t="s">
        <v>2424</v>
      </c>
      <c r="G51" s="428" t="s">
        <v>2493</v>
      </c>
      <c r="H51" s="428" t="s">
        <v>2494</v>
      </c>
      <c r="I51" s="431">
        <v>4252</v>
      </c>
      <c r="J51" s="431">
        <v>1</v>
      </c>
      <c r="K51" s="432">
        <v>4252</v>
      </c>
    </row>
    <row r="52" spans="1:11" ht="14.45" customHeight="1" x14ac:dyDescent="0.2">
      <c r="A52" s="426" t="s">
        <v>411</v>
      </c>
      <c r="B52" s="427" t="s">
        <v>412</v>
      </c>
      <c r="C52" s="428" t="s">
        <v>413</v>
      </c>
      <c r="D52" s="429" t="s">
        <v>414</v>
      </c>
      <c r="E52" s="428" t="s">
        <v>2423</v>
      </c>
      <c r="F52" s="429" t="s">
        <v>2424</v>
      </c>
      <c r="G52" s="428" t="s">
        <v>2495</v>
      </c>
      <c r="H52" s="428" t="s">
        <v>2496</v>
      </c>
      <c r="I52" s="431">
        <v>599.5</v>
      </c>
      <c r="J52" s="431">
        <v>2</v>
      </c>
      <c r="K52" s="432">
        <v>1199</v>
      </c>
    </row>
    <row r="53" spans="1:11" ht="14.45" customHeight="1" x14ac:dyDescent="0.2">
      <c r="A53" s="426" t="s">
        <v>411</v>
      </c>
      <c r="B53" s="427" t="s">
        <v>412</v>
      </c>
      <c r="C53" s="428" t="s">
        <v>413</v>
      </c>
      <c r="D53" s="429" t="s">
        <v>414</v>
      </c>
      <c r="E53" s="428" t="s">
        <v>2423</v>
      </c>
      <c r="F53" s="429" t="s">
        <v>2424</v>
      </c>
      <c r="G53" s="428" t="s">
        <v>2497</v>
      </c>
      <c r="H53" s="428" t="s">
        <v>2498</v>
      </c>
      <c r="I53" s="431">
        <v>3779.738321940104</v>
      </c>
      <c r="J53" s="431">
        <v>10</v>
      </c>
      <c r="K53" s="432">
        <v>37733.85009765625</v>
      </c>
    </row>
    <row r="54" spans="1:11" ht="14.45" customHeight="1" x14ac:dyDescent="0.2">
      <c r="A54" s="426" t="s">
        <v>411</v>
      </c>
      <c r="B54" s="427" t="s">
        <v>412</v>
      </c>
      <c r="C54" s="428" t="s">
        <v>413</v>
      </c>
      <c r="D54" s="429" t="s">
        <v>414</v>
      </c>
      <c r="E54" s="428" t="s">
        <v>2423</v>
      </c>
      <c r="F54" s="429" t="s">
        <v>2424</v>
      </c>
      <c r="G54" s="428" t="s">
        <v>2499</v>
      </c>
      <c r="H54" s="428" t="s">
        <v>2500</v>
      </c>
      <c r="I54" s="431">
        <v>4157.701578776042</v>
      </c>
      <c r="J54" s="431">
        <v>10</v>
      </c>
      <c r="K54" s="432">
        <v>41507.109375</v>
      </c>
    </row>
    <row r="55" spans="1:11" ht="14.45" customHeight="1" x14ac:dyDescent="0.2">
      <c r="A55" s="426" t="s">
        <v>411</v>
      </c>
      <c r="B55" s="427" t="s">
        <v>412</v>
      </c>
      <c r="C55" s="428" t="s">
        <v>413</v>
      </c>
      <c r="D55" s="429" t="s">
        <v>414</v>
      </c>
      <c r="E55" s="428" t="s">
        <v>2423</v>
      </c>
      <c r="F55" s="429" t="s">
        <v>2424</v>
      </c>
      <c r="G55" s="428" t="s">
        <v>2501</v>
      </c>
      <c r="H55" s="428" t="s">
        <v>2502</v>
      </c>
      <c r="I55" s="431">
        <v>32.389999389648438</v>
      </c>
      <c r="J55" s="431">
        <v>10</v>
      </c>
      <c r="K55" s="432">
        <v>323.92001342773438</v>
      </c>
    </row>
    <row r="56" spans="1:11" ht="14.45" customHeight="1" x14ac:dyDescent="0.2">
      <c r="A56" s="426" t="s">
        <v>411</v>
      </c>
      <c r="B56" s="427" t="s">
        <v>412</v>
      </c>
      <c r="C56" s="428" t="s">
        <v>413</v>
      </c>
      <c r="D56" s="429" t="s">
        <v>414</v>
      </c>
      <c r="E56" s="428" t="s">
        <v>2423</v>
      </c>
      <c r="F56" s="429" t="s">
        <v>2424</v>
      </c>
      <c r="G56" s="428" t="s">
        <v>2503</v>
      </c>
      <c r="H56" s="428" t="s">
        <v>2504</v>
      </c>
      <c r="I56" s="431">
        <v>724.03997802734375</v>
      </c>
      <c r="J56" s="431">
        <v>1</v>
      </c>
      <c r="K56" s="432">
        <v>724.03997802734375</v>
      </c>
    </row>
    <row r="57" spans="1:11" ht="14.45" customHeight="1" x14ac:dyDescent="0.2">
      <c r="A57" s="426" t="s">
        <v>411</v>
      </c>
      <c r="B57" s="427" t="s">
        <v>412</v>
      </c>
      <c r="C57" s="428" t="s">
        <v>413</v>
      </c>
      <c r="D57" s="429" t="s">
        <v>414</v>
      </c>
      <c r="E57" s="428" t="s">
        <v>2423</v>
      </c>
      <c r="F57" s="429" t="s">
        <v>2424</v>
      </c>
      <c r="G57" s="428" t="s">
        <v>2505</v>
      </c>
      <c r="H57" s="428" t="s">
        <v>2506</v>
      </c>
      <c r="I57" s="431">
        <v>3773.3849853515626</v>
      </c>
      <c r="J57" s="431">
        <v>16</v>
      </c>
      <c r="K57" s="432">
        <v>60602.849853515625</v>
      </c>
    </row>
    <row r="58" spans="1:11" ht="14.45" customHeight="1" x14ac:dyDescent="0.2">
      <c r="A58" s="426" t="s">
        <v>411</v>
      </c>
      <c r="B58" s="427" t="s">
        <v>412</v>
      </c>
      <c r="C58" s="428" t="s">
        <v>413</v>
      </c>
      <c r="D58" s="429" t="s">
        <v>414</v>
      </c>
      <c r="E58" s="428" t="s">
        <v>2423</v>
      </c>
      <c r="F58" s="429" t="s">
        <v>2424</v>
      </c>
      <c r="G58" s="428" t="s">
        <v>2507</v>
      </c>
      <c r="H58" s="428" t="s">
        <v>2508</v>
      </c>
      <c r="I58" s="431">
        <v>3773.3849853515626</v>
      </c>
      <c r="J58" s="431">
        <v>16</v>
      </c>
      <c r="K58" s="432">
        <v>60602.849853515625</v>
      </c>
    </row>
    <row r="59" spans="1:11" ht="14.45" customHeight="1" x14ac:dyDescent="0.2">
      <c r="A59" s="426" t="s">
        <v>411</v>
      </c>
      <c r="B59" s="427" t="s">
        <v>412</v>
      </c>
      <c r="C59" s="428" t="s">
        <v>413</v>
      </c>
      <c r="D59" s="429" t="s">
        <v>414</v>
      </c>
      <c r="E59" s="428" t="s">
        <v>2423</v>
      </c>
      <c r="F59" s="429" t="s">
        <v>2424</v>
      </c>
      <c r="G59" s="428" t="s">
        <v>2509</v>
      </c>
      <c r="H59" s="428" t="s">
        <v>2510</v>
      </c>
      <c r="I59" s="431">
        <v>42350</v>
      </c>
      <c r="J59" s="431">
        <v>4</v>
      </c>
      <c r="K59" s="432">
        <v>169400</v>
      </c>
    </row>
    <row r="60" spans="1:11" ht="14.45" customHeight="1" x14ac:dyDescent="0.2">
      <c r="A60" s="426" t="s">
        <v>411</v>
      </c>
      <c r="B60" s="427" t="s">
        <v>412</v>
      </c>
      <c r="C60" s="428" t="s">
        <v>413</v>
      </c>
      <c r="D60" s="429" t="s">
        <v>414</v>
      </c>
      <c r="E60" s="428" t="s">
        <v>2423</v>
      </c>
      <c r="F60" s="429" t="s">
        <v>2424</v>
      </c>
      <c r="G60" s="428" t="s">
        <v>2511</v>
      </c>
      <c r="H60" s="428" t="s">
        <v>2512</v>
      </c>
      <c r="I60" s="431">
        <v>20908.80078125</v>
      </c>
      <c r="J60" s="431">
        <v>2</v>
      </c>
      <c r="K60" s="432">
        <v>41817.6015625</v>
      </c>
    </row>
    <row r="61" spans="1:11" ht="14.45" customHeight="1" x14ac:dyDescent="0.2">
      <c r="A61" s="426" t="s">
        <v>411</v>
      </c>
      <c r="B61" s="427" t="s">
        <v>412</v>
      </c>
      <c r="C61" s="428" t="s">
        <v>413</v>
      </c>
      <c r="D61" s="429" t="s">
        <v>414</v>
      </c>
      <c r="E61" s="428" t="s">
        <v>2423</v>
      </c>
      <c r="F61" s="429" t="s">
        <v>2424</v>
      </c>
      <c r="G61" s="428" t="s">
        <v>2513</v>
      </c>
      <c r="H61" s="428" t="s">
        <v>2514</v>
      </c>
      <c r="I61" s="431">
        <v>32.389999389648438</v>
      </c>
      <c r="J61" s="431">
        <v>140</v>
      </c>
      <c r="K61" s="432">
        <v>4534.8501586914063</v>
      </c>
    </row>
    <row r="62" spans="1:11" ht="14.45" customHeight="1" x14ac:dyDescent="0.2">
      <c r="A62" s="426" t="s">
        <v>411</v>
      </c>
      <c r="B62" s="427" t="s">
        <v>412</v>
      </c>
      <c r="C62" s="428" t="s">
        <v>413</v>
      </c>
      <c r="D62" s="429" t="s">
        <v>414</v>
      </c>
      <c r="E62" s="428" t="s">
        <v>2423</v>
      </c>
      <c r="F62" s="429" t="s">
        <v>2424</v>
      </c>
      <c r="G62" s="428" t="s">
        <v>2515</v>
      </c>
      <c r="H62" s="428" t="s">
        <v>2516</v>
      </c>
      <c r="I62" s="431">
        <v>2904</v>
      </c>
      <c r="J62" s="431">
        <v>2</v>
      </c>
      <c r="K62" s="432">
        <v>5808</v>
      </c>
    </row>
    <row r="63" spans="1:11" ht="14.45" customHeight="1" x14ac:dyDescent="0.2">
      <c r="A63" s="426" t="s">
        <v>411</v>
      </c>
      <c r="B63" s="427" t="s">
        <v>412</v>
      </c>
      <c r="C63" s="428" t="s">
        <v>413</v>
      </c>
      <c r="D63" s="429" t="s">
        <v>414</v>
      </c>
      <c r="E63" s="428" t="s">
        <v>2423</v>
      </c>
      <c r="F63" s="429" t="s">
        <v>2424</v>
      </c>
      <c r="G63" s="428" t="s">
        <v>2517</v>
      </c>
      <c r="H63" s="428" t="s">
        <v>2518</v>
      </c>
      <c r="I63" s="431">
        <v>1210</v>
      </c>
      <c r="J63" s="431">
        <v>1</v>
      </c>
      <c r="K63" s="432">
        <v>1210</v>
      </c>
    </row>
    <row r="64" spans="1:11" ht="14.45" customHeight="1" x14ac:dyDescent="0.2">
      <c r="A64" s="426" t="s">
        <v>411</v>
      </c>
      <c r="B64" s="427" t="s">
        <v>412</v>
      </c>
      <c r="C64" s="428" t="s">
        <v>413</v>
      </c>
      <c r="D64" s="429" t="s">
        <v>414</v>
      </c>
      <c r="E64" s="428" t="s">
        <v>2423</v>
      </c>
      <c r="F64" s="429" t="s">
        <v>2424</v>
      </c>
      <c r="G64" s="428" t="s">
        <v>2519</v>
      </c>
      <c r="H64" s="428" t="s">
        <v>2520</v>
      </c>
      <c r="I64" s="431">
        <v>6618.509765625</v>
      </c>
      <c r="J64" s="431">
        <v>2</v>
      </c>
      <c r="K64" s="432">
        <v>13237.01953125</v>
      </c>
    </row>
    <row r="65" spans="1:11" ht="14.45" customHeight="1" x14ac:dyDescent="0.2">
      <c r="A65" s="426" t="s">
        <v>411</v>
      </c>
      <c r="B65" s="427" t="s">
        <v>412</v>
      </c>
      <c r="C65" s="428" t="s">
        <v>413</v>
      </c>
      <c r="D65" s="429" t="s">
        <v>414</v>
      </c>
      <c r="E65" s="428" t="s">
        <v>2423</v>
      </c>
      <c r="F65" s="429" t="s">
        <v>2424</v>
      </c>
      <c r="G65" s="428" t="s">
        <v>2521</v>
      </c>
      <c r="H65" s="428" t="s">
        <v>2522</v>
      </c>
      <c r="I65" s="431">
        <v>7623</v>
      </c>
      <c r="J65" s="431">
        <v>1</v>
      </c>
      <c r="K65" s="432">
        <v>7623</v>
      </c>
    </row>
    <row r="66" spans="1:11" ht="14.45" customHeight="1" x14ac:dyDescent="0.2">
      <c r="A66" s="426" t="s">
        <v>411</v>
      </c>
      <c r="B66" s="427" t="s">
        <v>412</v>
      </c>
      <c r="C66" s="428" t="s">
        <v>413</v>
      </c>
      <c r="D66" s="429" t="s">
        <v>414</v>
      </c>
      <c r="E66" s="428" t="s">
        <v>2423</v>
      </c>
      <c r="F66" s="429" t="s">
        <v>2424</v>
      </c>
      <c r="G66" s="428" t="s">
        <v>2523</v>
      </c>
      <c r="H66" s="428" t="s">
        <v>2524</v>
      </c>
      <c r="I66" s="431">
        <v>2878.409912109375</v>
      </c>
      <c r="J66" s="431">
        <v>1</v>
      </c>
      <c r="K66" s="432">
        <v>2878.409912109375</v>
      </c>
    </row>
    <row r="67" spans="1:11" ht="14.45" customHeight="1" x14ac:dyDescent="0.2">
      <c r="A67" s="426" t="s">
        <v>411</v>
      </c>
      <c r="B67" s="427" t="s">
        <v>412</v>
      </c>
      <c r="C67" s="428" t="s">
        <v>413</v>
      </c>
      <c r="D67" s="429" t="s">
        <v>414</v>
      </c>
      <c r="E67" s="428" t="s">
        <v>2423</v>
      </c>
      <c r="F67" s="429" t="s">
        <v>2424</v>
      </c>
      <c r="G67" s="428" t="s">
        <v>2525</v>
      </c>
      <c r="H67" s="428" t="s">
        <v>2526</v>
      </c>
      <c r="I67" s="431">
        <v>7454.22509765625</v>
      </c>
      <c r="J67" s="431">
        <v>4</v>
      </c>
      <c r="K67" s="432">
        <v>29816.900390625</v>
      </c>
    </row>
    <row r="68" spans="1:11" ht="14.45" customHeight="1" x14ac:dyDescent="0.2">
      <c r="A68" s="426" t="s">
        <v>411</v>
      </c>
      <c r="B68" s="427" t="s">
        <v>412</v>
      </c>
      <c r="C68" s="428" t="s">
        <v>413</v>
      </c>
      <c r="D68" s="429" t="s">
        <v>414</v>
      </c>
      <c r="E68" s="428" t="s">
        <v>2423</v>
      </c>
      <c r="F68" s="429" t="s">
        <v>2424</v>
      </c>
      <c r="G68" s="428" t="s">
        <v>2527</v>
      </c>
      <c r="H68" s="428" t="s">
        <v>2528</v>
      </c>
      <c r="I68" s="431">
        <v>10097.403157552084</v>
      </c>
      <c r="J68" s="431">
        <v>13</v>
      </c>
      <c r="K68" s="432">
        <v>131266.1630859375</v>
      </c>
    </row>
    <row r="69" spans="1:11" ht="14.45" customHeight="1" x14ac:dyDescent="0.2">
      <c r="A69" s="426" t="s">
        <v>411</v>
      </c>
      <c r="B69" s="427" t="s">
        <v>412</v>
      </c>
      <c r="C69" s="428" t="s">
        <v>413</v>
      </c>
      <c r="D69" s="429" t="s">
        <v>414</v>
      </c>
      <c r="E69" s="428" t="s">
        <v>2423</v>
      </c>
      <c r="F69" s="429" t="s">
        <v>2424</v>
      </c>
      <c r="G69" s="428" t="s">
        <v>2529</v>
      </c>
      <c r="H69" s="428" t="s">
        <v>2530</v>
      </c>
      <c r="I69" s="431">
        <v>34619.027644230766</v>
      </c>
      <c r="J69" s="431">
        <v>13</v>
      </c>
      <c r="K69" s="432">
        <v>450047.359375</v>
      </c>
    </row>
    <row r="70" spans="1:11" ht="14.45" customHeight="1" x14ac:dyDescent="0.2">
      <c r="A70" s="426" t="s">
        <v>411</v>
      </c>
      <c r="B70" s="427" t="s">
        <v>412</v>
      </c>
      <c r="C70" s="428" t="s">
        <v>413</v>
      </c>
      <c r="D70" s="429" t="s">
        <v>414</v>
      </c>
      <c r="E70" s="428" t="s">
        <v>2423</v>
      </c>
      <c r="F70" s="429" t="s">
        <v>2424</v>
      </c>
      <c r="G70" s="428" t="s">
        <v>2531</v>
      </c>
      <c r="H70" s="428" t="s">
        <v>2532</v>
      </c>
      <c r="I70" s="431">
        <v>7877.10009765625</v>
      </c>
      <c r="J70" s="431">
        <v>5</v>
      </c>
      <c r="K70" s="432">
        <v>39385.5</v>
      </c>
    </row>
    <row r="71" spans="1:11" ht="14.45" customHeight="1" x14ac:dyDescent="0.2">
      <c r="A71" s="426" t="s">
        <v>411</v>
      </c>
      <c r="B71" s="427" t="s">
        <v>412</v>
      </c>
      <c r="C71" s="428" t="s">
        <v>413</v>
      </c>
      <c r="D71" s="429" t="s">
        <v>414</v>
      </c>
      <c r="E71" s="428" t="s">
        <v>2423</v>
      </c>
      <c r="F71" s="429" t="s">
        <v>2424</v>
      </c>
      <c r="G71" s="428" t="s">
        <v>2533</v>
      </c>
      <c r="H71" s="428" t="s">
        <v>2534</v>
      </c>
      <c r="I71" s="431">
        <v>15004</v>
      </c>
      <c r="J71" s="431">
        <v>2</v>
      </c>
      <c r="K71" s="432">
        <v>30008</v>
      </c>
    </row>
    <row r="72" spans="1:11" ht="14.45" customHeight="1" x14ac:dyDescent="0.2">
      <c r="A72" s="426" t="s">
        <v>411</v>
      </c>
      <c r="B72" s="427" t="s">
        <v>412</v>
      </c>
      <c r="C72" s="428" t="s">
        <v>413</v>
      </c>
      <c r="D72" s="429" t="s">
        <v>414</v>
      </c>
      <c r="E72" s="428" t="s">
        <v>2423</v>
      </c>
      <c r="F72" s="429" t="s">
        <v>2424</v>
      </c>
      <c r="G72" s="428" t="s">
        <v>2535</v>
      </c>
      <c r="H72" s="428" t="s">
        <v>2536</v>
      </c>
      <c r="I72" s="431">
        <v>2878.409912109375</v>
      </c>
      <c r="J72" s="431">
        <v>20</v>
      </c>
      <c r="K72" s="432">
        <v>57568.169921875</v>
      </c>
    </row>
    <row r="73" spans="1:11" ht="14.45" customHeight="1" x14ac:dyDescent="0.2">
      <c r="A73" s="426" t="s">
        <v>411</v>
      </c>
      <c r="B73" s="427" t="s">
        <v>412</v>
      </c>
      <c r="C73" s="428" t="s">
        <v>413</v>
      </c>
      <c r="D73" s="429" t="s">
        <v>414</v>
      </c>
      <c r="E73" s="428" t="s">
        <v>2423</v>
      </c>
      <c r="F73" s="429" t="s">
        <v>2424</v>
      </c>
      <c r="G73" s="428" t="s">
        <v>2537</v>
      </c>
      <c r="H73" s="428" t="s">
        <v>2538</v>
      </c>
      <c r="I73" s="431">
        <v>6200.02197265625</v>
      </c>
      <c r="J73" s="431">
        <v>6</v>
      </c>
      <c r="K73" s="432">
        <v>37200.10986328125</v>
      </c>
    </row>
    <row r="74" spans="1:11" ht="14.45" customHeight="1" x14ac:dyDescent="0.2">
      <c r="A74" s="426" t="s">
        <v>411</v>
      </c>
      <c r="B74" s="427" t="s">
        <v>412</v>
      </c>
      <c r="C74" s="428" t="s">
        <v>413</v>
      </c>
      <c r="D74" s="429" t="s">
        <v>414</v>
      </c>
      <c r="E74" s="428" t="s">
        <v>2423</v>
      </c>
      <c r="F74" s="429" t="s">
        <v>2424</v>
      </c>
      <c r="G74" s="428" t="s">
        <v>2539</v>
      </c>
      <c r="H74" s="428" t="s">
        <v>2540</v>
      </c>
      <c r="I74" s="431">
        <v>4000</v>
      </c>
      <c r="J74" s="431">
        <v>8</v>
      </c>
      <c r="K74" s="432">
        <v>32000</v>
      </c>
    </row>
    <row r="75" spans="1:11" ht="14.45" customHeight="1" x14ac:dyDescent="0.2">
      <c r="A75" s="426" t="s">
        <v>411</v>
      </c>
      <c r="B75" s="427" t="s">
        <v>412</v>
      </c>
      <c r="C75" s="428" t="s">
        <v>413</v>
      </c>
      <c r="D75" s="429" t="s">
        <v>414</v>
      </c>
      <c r="E75" s="428" t="s">
        <v>2423</v>
      </c>
      <c r="F75" s="429" t="s">
        <v>2424</v>
      </c>
      <c r="G75" s="428" t="s">
        <v>2541</v>
      </c>
      <c r="H75" s="428" t="s">
        <v>2542</v>
      </c>
      <c r="I75" s="431">
        <v>6757.85009765625</v>
      </c>
      <c r="J75" s="431">
        <v>1</v>
      </c>
      <c r="K75" s="432">
        <v>6757.85009765625</v>
      </c>
    </row>
    <row r="76" spans="1:11" ht="14.45" customHeight="1" x14ac:dyDescent="0.2">
      <c r="A76" s="426" t="s">
        <v>411</v>
      </c>
      <c r="B76" s="427" t="s">
        <v>412</v>
      </c>
      <c r="C76" s="428" t="s">
        <v>413</v>
      </c>
      <c r="D76" s="429" t="s">
        <v>414</v>
      </c>
      <c r="E76" s="428" t="s">
        <v>2423</v>
      </c>
      <c r="F76" s="429" t="s">
        <v>2424</v>
      </c>
      <c r="G76" s="428" t="s">
        <v>2543</v>
      </c>
      <c r="H76" s="428" t="s">
        <v>2544</v>
      </c>
      <c r="I76" s="431">
        <v>6140.75</v>
      </c>
      <c r="J76" s="431">
        <v>1</v>
      </c>
      <c r="K76" s="432">
        <v>6140.75</v>
      </c>
    </row>
    <row r="77" spans="1:11" ht="14.45" customHeight="1" x14ac:dyDescent="0.2">
      <c r="A77" s="426" t="s">
        <v>411</v>
      </c>
      <c r="B77" s="427" t="s">
        <v>412</v>
      </c>
      <c r="C77" s="428" t="s">
        <v>413</v>
      </c>
      <c r="D77" s="429" t="s">
        <v>414</v>
      </c>
      <c r="E77" s="428" t="s">
        <v>2423</v>
      </c>
      <c r="F77" s="429" t="s">
        <v>2424</v>
      </c>
      <c r="G77" s="428" t="s">
        <v>2545</v>
      </c>
      <c r="H77" s="428" t="s">
        <v>2546</v>
      </c>
      <c r="I77" s="431">
        <v>5282.7400390624998</v>
      </c>
      <c r="J77" s="431">
        <v>7</v>
      </c>
      <c r="K77" s="432">
        <v>37085.900390625</v>
      </c>
    </row>
    <row r="78" spans="1:11" ht="14.45" customHeight="1" x14ac:dyDescent="0.2">
      <c r="A78" s="426" t="s">
        <v>411</v>
      </c>
      <c r="B78" s="427" t="s">
        <v>412</v>
      </c>
      <c r="C78" s="428" t="s">
        <v>413</v>
      </c>
      <c r="D78" s="429" t="s">
        <v>414</v>
      </c>
      <c r="E78" s="428" t="s">
        <v>2423</v>
      </c>
      <c r="F78" s="429" t="s">
        <v>2424</v>
      </c>
      <c r="G78" s="428" t="s">
        <v>2547</v>
      </c>
      <c r="H78" s="428" t="s">
        <v>2548</v>
      </c>
      <c r="I78" s="431">
        <v>5291.633382161458</v>
      </c>
      <c r="J78" s="431">
        <v>7</v>
      </c>
      <c r="K78" s="432">
        <v>37085.900390625</v>
      </c>
    </row>
    <row r="79" spans="1:11" ht="14.45" customHeight="1" x14ac:dyDescent="0.2">
      <c r="A79" s="426" t="s">
        <v>411</v>
      </c>
      <c r="B79" s="427" t="s">
        <v>412</v>
      </c>
      <c r="C79" s="428" t="s">
        <v>413</v>
      </c>
      <c r="D79" s="429" t="s">
        <v>414</v>
      </c>
      <c r="E79" s="428" t="s">
        <v>2423</v>
      </c>
      <c r="F79" s="429" t="s">
        <v>2424</v>
      </c>
      <c r="G79" s="428" t="s">
        <v>2549</v>
      </c>
      <c r="H79" s="428" t="s">
        <v>2550</v>
      </c>
      <c r="I79" s="431">
        <v>10489.641418457031</v>
      </c>
      <c r="J79" s="431">
        <v>44</v>
      </c>
      <c r="K79" s="432">
        <v>472098.4462890625</v>
      </c>
    </row>
    <row r="80" spans="1:11" ht="14.45" customHeight="1" x14ac:dyDescent="0.2">
      <c r="A80" s="426" t="s">
        <v>411</v>
      </c>
      <c r="B80" s="427" t="s">
        <v>412</v>
      </c>
      <c r="C80" s="428" t="s">
        <v>413</v>
      </c>
      <c r="D80" s="429" t="s">
        <v>414</v>
      </c>
      <c r="E80" s="428" t="s">
        <v>2423</v>
      </c>
      <c r="F80" s="429" t="s">
        <v>2424</v>
      </c>
      <c r="G80" s="428" t="s">
        <v>2551</v>
      </c>
      <c r="H80" s="428" t="s">
        <v>2552</v>
      </c>
      <c r="I80" s="431">
        <v>10766.061593191964</v>
      </c>
      <c r="J80" s="431">
        <v>41</v>
      </c>
      <c r="K80" s="432">
        <v>446434.345703125</v>
      </c>
    </row>
    <row r="81" spans="1:11" ht="14.45" customHeight="1" x14ac:dyDescent="0.2">
      <c r="A81" s="426" t="s">
        <v>411</v>
      </c>
      <c r="B81" s="427" t="s">
        <v>412</v>
      </c>
      <c r="C81" s="428" t="s">
        <v>413</v>
      </c>
      <c r="D81" s="429" t="s">
        <v>414</v>
      </c>
      <c r="E81" s="428" t="s">
        <v>2423</v>
      </c>
      <c r="F81" s="429" t="s">
        <v>2424</v>
      </c>
      <c r="G81" s="428" t="s">
        <v>2553</v>
      </c>
      <c r="H81" s="428" t="s">
        <v>2554</v>
      </c>
      <c r="I81" s="431">
        <v>27020.824869791668</v>
      </c>
      <c r="J81" s="431">
        <v>5</v>
      </c>
      <c r="K81" s="432">
        <v>134899.94921875</v>
      </c>
    </row>
    <row r="82" spans="1:11" ht="14.45" customHeight="1" x14ac:dyDescent="0.2">
      <c r="A82" s="426" t="s">
        <v>411</v>
      </c>
      <c r="B82" s="427" t="s">
        <v>412</v>
      </c>
      <c r="C82" s="428" t="s">
        <v>413</v>
      </c>
      <c r="D82" s="429" t="s">
        <v>414</v>
      </c>
      <c r="E82" s="428" t="s">
        <v>2423</v>
      </c>
      <c r="F82" s="429" t="s">
        <v>2424</v>
      </c>
      <c r="G82" s="428" t="s">
        <v>2555</v>
      </c>
      <c r="H82" s="428" t="s">
        <v>2556</v>
      </c>
      <c r="I82" s="431">
        <v>28314</v>
      </c>
      <c r="J82" s="431">
        <v>1</v>
      </c>
      <c r="K82" s="432">
        <v>28314</v>
      </c>
    </row>
    <row r="83" spans="1:11" ht="14.45" customHeight="1" x14ac:dyDescent="0.2">
      <c r="A83" s="426" t="s">
        <v>411</v>
      </c>
      <c r="B83" s="427" t="s">
        <v>412</v>
      </c>
      <c r="C83" s="428" t="s">
        <v>413</v>
      </c>
      <c r="D83" s="429" t="s">
        <v>414</v>
      </c>
      <c r="E83" s="428" t="s">
        <v>2423</v>
      </c>
      <c r="F83" s="429" t="s">
        <v>2424</v>
      </c>
      <c r="G83" s="428" t="s">
        <v>2557</v>
      </c>
      <c r="H83" s="428" t="s">
        <v>2558</v>
      </c>
      <c r="I83" s="431">
        <v>1790.800048828125</v>
      </c>
      <c r="J83" s="431">
        <v>1</v>
      </c>
      <c r="K83" s="432">
        <v>1790.800048828125</v>
      </c>
    </row>
    <row r="84" spans="1:11" ht="14.45" customHeight="1" x14ac:dyDescent="0.2">
      <c r="A84" s="426" t="s">
        <v>411</v>
      </c>
      <c r="B84" s="427" t="s">
        <v>412</v>
      </c>
      <c r="C84" s="428" t="s">
        <v>413</v>
      </c>
      <c r="D84" s="429" t="s">
        <v>414</v>
      </c>
      <c r="E84" s="428" t="s">
        <v>2423</v>
      </c>
      <c r="F84" s="429" t="s">
        <v>2424</v>
      </c>
      <c r="G84" s="428" t="s">
        <v>2559</v>
      </c>
      <c r="H84" s="428" t="s">
        <v>2560</v>
      </c>
      <c r="I84" s="431">
        <v>1487.0899658203125</v>
      </c>
      <c r="J84" s="431">
        <v>28</v>
      </c>
      <c r="K84" s="432">
        <v>41638.52099609375</v>
      </c>
    </row>
    <row r="85" spans="1:11" ht="14.45" customHeight="1" x14ac:dyDescent="0.2">
      <c r="A85" s="426" t="s">
        <v>411</v>
      </c>
      <c r="B85" s="427" t="s">
        <v>412</v>
      </c>
      <c r="C85" s="428" t="s">
        <v>413</v>
      </c>
      <c r="D85" s="429" t="s">
        <v>414</v>
      </c>
      <c r="E85" s="428" t="s">
        <v>2423</v>
      </c>
      <c r="F85" s="429" t="s">
        <v>2424</v>
      </c>
      <c r="G85" s="428" t="s">
        <v>2561</v>
      </c>
      <c r="H85" s="428" t="s">
        <v>2562</v>
      </c>
      <c r="I85" s="431">
        <v>453.24582290649414</v>
      </c>
      <c r="J85" s="431">
        <v>71</v>
      </c>
      <c r="K85" s="432">
        <v>32173.899719238281</v>
      </c>
    </row>
    <row r="86" spans="1:11" ht="14.45" customHeight="1" x14ac:dyDescent="0.2">
      <c r="A86" s="426" t="s">
        <v>411</v>
      </c>
      <c r="B86" s="427" t="s">
        <v>412</v>
      </c>
      <c r="C86" s="428" t="s">
        <v>413</v>
      </c>
      <c r="D86" s="429" t="s">
        <v>414</v>
      </c>
      <c r="E86" s="428" t="s">
        <v>2423</v>
      </c>
      <c r="F86" s="429" t="s">
        <v>2424</v>
      </c>
      <c r="G86" s="428" t="s">
        <v>2563</v>
      </c>
      <c r="H86" s="428" t="s">
        <v>2564</v>
      </c>
      <c r="I86" s="431">
        <v>299.69499900124288</v>
      </c>
      <c r="J86" s="431">
        <v>69</v>
      </c>
      <c r="K86" s="432">
        <v>20584.519897460938</v>
      </c>
    </row>
    <row r="87" spans="1:11" ht="14.45" customHeight="1" x14ac:dyDescent="0.2">
      <c r="A87" s="426" t="s">
        <v>411</v>
      </c>
      <c r="B87" s="427" t="s">
        <v>412</v>
      </c>
      <c r="C87" s="428" t="s">
        <v>413</v>
      </c>
      <c r="D87" s="429" t="s">
        <v>414</v>
      </c>
      <c r="E87" s="428" t="s">
        <v>2423</v>
      </c>
      <c r="F87" s="429" t="s">
        <v>2424</v>
      </c>
      <c r="G87" s="428" t="s">
        <v>2565</v>
      </c>
      <c r="H87" s="428" t="s">
        <v>2566</v>
      </c>
      <c r="I87" s="431">
        <v>516.84284609840029</v>
      </c>
      <c r="J87" s="431">
        <v>30</v>
      </c>
      <c r="K87" s="432">
        <v>15463.799682617188</v>
      </c>
    </row>
    <row r="88" spans="1:11" ht="14.45" customHeight="1" x14ac:dyDescent="0.2">
      <c r="A88" s="426" t="s">
        <v>411</v>
      </c>
      <c r="B88" s="427" t="s">
        <v>412</v>
      </c>
      <c r="C88" s="428" t="s">
        <v>413</v>
      </c>
      <c r="D88" s="429" t="s">
        <v>414</v>
      </c>
      <c r="E88" s="428" t="s">
        <v>2423</v>
      </c>
      <c r="F88" s="429" t="s">
        <v>2424</v>
      </c>
      <c r="G88" s="428" t="s">
        <v>2567</v>
      </c>
      <c r="H88" s="428" t="s">
        <v>2568</v>
      </c>
      <c r="I88" s="431">
        <v>2501.070068359375</v>
      </c>
      <c r="J88" s="431">
        <v>117</v>
      </c>
      <c r="K88" s="432">
        <v>292625.189453125</v>
      </c>
    </row>
    <row r="89" spans="1:11" ht="14.45" customHeight="1" x14ac:dyDescent="0.2">
      <c r="A89" s="426" t="s">
        <v>411</v>
      </c>
      <c r="B89" s="427" t="s">
        <v>412</v>
      </c>
      <c r="C89" s="428" t="s">
        <v>413</v>
      </c>
      <c r="D89" s="429" t="s">
        <v>414</v>
      </c>
      <c r="E89" s="428" t="s">
        <v>2423</v>
      </c>
      <c r="F89" s="429" t="s">
        <v>2424</v>
      </c>
      <c r="G89" s="428" t="s">
        <v>2569</v>
      </c>
      <c r="H89" s="428" t="s">
        <v>2570</v>
      </c>
      <c r="I89" s="431">
        <v>2710.39990234375</v>
      </c>
      <c r="J89" s="431">
        <v>38</v>
      </c>
      <c r="K89" s="432">
        <v>102995.19921875</v>
      </c>
    </row>
    <row r="90" spans="1:11" ht="14.45" customHeight="1" x14ac:dyDescent="0.2">
      <c r="A90" s="426" t="s">
        <v>411</v>
      </c>
      <c r="B90" s="427" t="s">
        <v>412</v>
      </c>
      <c r="C90" s="428" t="s">
        <v>413</v>
      </c>
      <c r="D90" s="429" t="s">
        <v>414</v>
      </c>
      <c r="E90" s="428" t="s">
        <v>2423</v>
      </c>
      <c r="F90" s="429" t="s">
        <v>2424</v>
      </c>
      <c r="G90" s="428" t="s">
        <v>2571</v>
      </c>
      <c r="H90" s="428" t="s">
        <v>2572</v>
      </c>
      <c r="I90" s="431">
        <v>180.89543342590332</v>
      </c>
      <c r="J90" s="431">
        <v>85</v>
      </c>
      <c r="K90" s="432">
        <v>15376.069641113281</v>
      </c>
    </row>
    <row r="91" spans="1:11" ht="14.45" customHeight="1" x14ac:dyDescent="0.2">
      <c r="A91" s="426" t="s">
        <v>411</v>
      </c>
      <c r="B91" s="427" t="s">
        <v>412</v>
      </c>
      <c r="C91" s="428" t="s">
        <v>413</v>
      </c>
      <c r="D91" s="429" t="s">
        <v>414</v>
      </c>
      <c r="E91" s="428" t="s">
        <v>2423</v>
      </c>
      <c r="F91" s="429" t="s">
        <v>2424</v>
      </c>
      <c r="G91" s="428" t="s">
        <v>2573</v>
      </c>
      <c r="H91" s="428" t="s">
        <v>2574</v>
      </c>
      <c r="I91" s="431">
        <v>1185.8125</v>
      </c>
      <c r="J91" s="431">
        <v>3</v>
      </c>
      <c r="K91" s="432">
        <v>3557.4000244140625</v>
      </c>
    </row>
    <row r="92" spans="1:11" ht="14.45" customHeight="1" x14ac:dyDescent="0.2">
      <c r="A92" s="426" t="s">
        <v>411</v>
      </c>
      <c r="B92" s="427" t="s">
        <v>412</v>
      </c>
      <c r="C92" s="428" t="s">
        <v>413</v>
      </c>
      <c r="D92" s="429" t="s">
        <v>414</v>
      </c>
      <c r="E92" s="428" t="s">
        <v>2423</v>
      </c>
      <c r="F92" s="429" t="s">
        <v>2424</v>
      </c>
      <c r="G92" s="428" t="s">
        <v>2575</v>
      </c>
      <c r="H92" s="428" t="s">
        <v>2576</v>
      </c>
      <c r="I92" s="431">
        <v>1161.5374755859375</v>
      </c>
      <c r="J92" s="431">
        <v>3</v>
      </c>
      <c r="K92" s="432">
        <v>3484.64990234375</v>
      </c>
    </row>
    <row r="93" spans="1:11" ht="14.45" customHeight="1" x14ac:dyDescent="0.2">
      <c r="A93" s="426" t="s">
        <v>411</v>
      </c>
      <c r="B93" s="427" t="s">
        <v>412</v>
      </c>
      <c r="C93" s="428" t="s">
        <v>413</v>
      </c>
      <c r="D93" s="429" t="s">
        <v>414</v>
      </c>
      <c r="E93" s="428" t="s">
        <v>2423</v>
      </c>
      <c r="F93" s="429" t="s">
        <v>2424</v>
      </c>
      <c r="G93" s="428" t="s">
        <v>2577</v>
      </c>
      <c r="H93" s="428" t="s">
        <v>2578</v>
      </c>
      <c r="I93" s="431">
        <v>1306.800048828125</v>
      </c>
      <c r="J93" s="431">
        <v>1</v>
      </c>
      <c r="K93" s="432">
        <v>1306.800048828125</v>
      </c>
    </row>
    <row r="94" spans="1:11" ht="14.45" customHeight="1" x14ac:dyDescent="0.2">
      <c r="A94" s="426" t="s">
        <v>411</v>
      </c>
      <c r="B94" s="427" t="s">
        <v>412</v>
      </c>
      <c r="C94" s="428" t="s">
        <v>413</v>
      </c>
      <c r="D94" s="429" t="s">
        <v>414</v>
      </c>
      <c r="E94" s="428" t="s">
        <v>2423</v>
      </c>
      <c r="F94" s="429" t="s">
        <v>2424</v>
      </c>
      <c r="G94" s="428" t="s">
        <v>2579</v>
      </c>
      <c r="H94" s="428" t="s">
        <v>2580</v>
      </c>
      <c r="I94" s="431">
        <v>274.67001342773438</v>
      </c>
      <c r="J94" s="431">
        <v>5</v>
      </c>
      <c r="K94" s="432">
        <v>1373.3500671386719</v>
      </c>
    </row>
    <row r="95" spans="1:11" ht="14.45" customHeight="1" x14ac:dyDescent="0.2">
      <c r="A95" s="426" t="s">
        <v>411</v>
      </c>
      <c r="B95" s="427" t="s">
        <v>412</v>
      </c>
      <c r="C95" s="428" t="s">
        <v>413</v>
      </c>
      <c r="D95" s="429" t="s">
        <v>414</v>
      </c>
      <c r="E95" s="428" t="s">
        <v>2423</v>
      </c>
      <c r="F95" s="429" t="s">
        <v>2424</v>
      </c>
      <c r="G95" s="428" t="s">
        <v>2581</v>
      </c>
      <c r="H95" s="428" t="s">
        <v>2582</v>
      </c>
      <c r="I95" s="431">
        <v>274.67001342773438</v>
      </c>
      <c r="J95" s="431">
        <v>13</v>
      </c>
      <c r="K95" s="432">
        <v>3570.7099914550781</v>
      </c>
    </row>
    <row r="96" spans="1:11" ht="14.45" customHeight="1" x14ac:dyDescent="0.2">
      <c r="A96" s="426" t="s">
        <v>411</v>
      </c>
      <c r="B96" s="427" t="s">
        <v>412</v>
      </c>
      <c r="C96" s="428" t="s">
        <v>413</v>
      </c>
      <c r="D96" s="429" t="s">
        <v>414</v>
      </c>
      <c r="E96" s="428" t="s">
        <v>2423</v>
      </c>
      <c r="F96" s="429" t="s">
        <v>2424</v>
      </c>
      <c r="G96" s="428" t="s">
        <v>2583</v>
      </c>
      <c r="H96" s="428" t="s">
        <v>2584</v>
      </c>
      <c r="I96" s="431">
        <v>2878.409912109375</v>
      </c>
      <c r="J96" s="431">
        <v>1</v>
      </c>
      <c r="K96" s="432">
        <v>2878.409912109375</v>
      </c>
    </row>
    <row r="97" spans="1:11" ht="14.45" customHeight="1" x14ac:dyDescent="0.2">
      <c r="A97" s="426" t="s">
        <v>411</v>
      </c>
      <c r="B97" s="427" t="s">
        <v>412</v>
      </c>
      <c r="C97" s="428" t="s">
        <v>413</v>
      </c>
      <c r="D97" s="429" t="s">
        <v>414</v>
      </c>
      <c r="E97" s="428" t="s">
        <v>2423</v>
      </c>
      <c r="F97" s="429" t="s">
        <v>2424</v>
      </c>
      <c r="G97" s="428" t="s">
        <v>2585</v>
      </c>
      <c r="H97" s="428" t="s">
        <v>2586</v>
      </c>
      <c r="I97" s="431">
        <v>2878.409912109375</v>
      </c>
      <c r="J97" s="431">
        <v>1</v>
      </c>
      <c r="K97" s="432">
        <v>2878.409912109375</v>
      </c>
    </row>
    <row r="98" spans="1:11" ht="14.45" customHeight="1" x14ac:dyDescent="0.2">
      <c r="A98" s="426" t="s">
        <v>411</v>
      </c>
      <c r="B98" s="427" t="s">
        <v>412</v>
      </c>
      <c r="C98" s="428" t="s">
        <v>413</v>
      </c>
      <c r="D98" s="429" t="s">
        <v>414</v>
      </c>
      <c r="E98" s="428" t="s">
        <v>2423</v>
      </c>
      <c r="F98" s="429" t="s">
        <v>2424</v>
      </c>
      <c r="G98" s="428" t="s">
        <v>2587</v>
      </c>
      <c r="H98" s="428" t="s">
        <v>2588</v>
      </c>
      <c r="I98" s="431">
        <v>274.67001342773438</v>
      </c>
      <c r="J98" s="431">
        <v>4</v>
      </c>
      <c r="K98" s="432">
        <v>1098.6800537109375</v>
      </c>
    </row>
    <row r="99" spans="1:11" ht="14.45" customHeight="1" x14ac:dyDescent="0.2">
      <c r="A99" s="426" t="s">
        <v>411</v>
      </c>
      <c r="B99" s="427" t="s">
        <v>412</v>
      </c>
      <c r="C99" s="428" t="s">
        <v>413</v>
      </c>
      <c r="D99" s="429" t="s">
        <v>414</v>
      </c>
      <c r="E99" s="428" t="s">
        <v>2423</v>
      </c>
      <c r="F99" s="429" t="s">
        <v>2424</v>
      </c>
      <c r="G99" s="428" t="s">
        <v>2589</v>
      </c>
      <c r="H99" s="428" t="s">
        <v>2590</v>
      </c>
      <c r="I99" s="431">
        <v>2745.25</v>
      </c>
      <c r="J99" s="431">
        <v>2</v>
      </c>
      <c r="K99" s="432">
        <v>5490.5</v>
      </c>
    </row>
    <row r="100" spans="1:11" ht="14.45" customHeight="1" x14ac:dyDescent="0.2">
      <c r="A100" s="426" t="s">
        <v>411</v>
      </c>
      <c r="B100" s="427" t="s">
        <v>412</v>
      </c>
      <c r="C100" s="428" t="s">
        <v>413</v>
      </c>
      <c r="D100" s="429" t="s">
        <v>414</v>
      </c>
      <c r="E100" s="428" t="s">
        <v>2423</v>
      </c>
      <c r="F100" s="429" t="s">
        <v>2424</v>
      </c>
      <c r="G100" s="428" t="s">
        <v>2591</v>
      </c>
      <c r="H100" s="428" t="s">
        <v>2592</v>
      </c>
      <c r="I100" s="431">
        <v>2839.52001953125</v>
      </c>
      <c r="J100" s="431">
        <v>4</v>
      </c>
      <c r="K100" s="432">
        <v>11358.080078125</v>
      </c>
    </row>
    <row r="101" spans="1:11" ht="14.45" customHeight="1" x14ac:dyDescent="0.2">
      <c r="A101" s="426" t="s">
        <v>411</v>
      </c>
      <c r="B101" s="427" t="s">
        <v>412</v>
      </c>
      <c r="C101" s="428" t="s">
        <v>413</v>
      </c>
      <c r="D101" s="429" t="s">
        <v>414</v>
      </c>
      <c r="E101" s="428" t="s">
        <v>2423</v>
      </c>
      <c r="F101" s="429" t="s">
        <v>2424</v>
      </c>
      <c r="G101" s="428" t="s">
        <v>2593</v>
      </c>
      <c r="H101" s="428" t="s">
        <v>2594</v>
      </c>
      <c r="I101" s="431">
        <v>274.67001342773438</v>
      </c>
      <c r="J101" s="431">
        <v>6</v>
      </c>
      <c r="K101" s="432">
        <v>1648.0200805664063</v>
      </c>
    </row>
    <row r="102" spans="1:11" ht="14.45" customHeight="1" x14ac:dyDescent="0.2">
      <c r="A102" s="426" t="s">
        <v>411</v>
      </c>
      <c r="B102" s="427" t="s">
        <v>412</v>
      </c>
      <c r="C102" s="428" t="s">
        <v>413</v>
      </c>
      <c r="D102" s="429" t="s">
        <v>414</v>
      </c>
      <c r="E102" s="428" t="s">
        <v>2423</v>
      </c>
      <c r="F102" s="429" t="s">
        <v>2424</v>
      </c>
      <c r="G102" s="428" t="s">
        <v>2595</v>
      </c>
      <c r="H102" s="428" t="s">
        <v>2596</v>
      </c>
      <c r="I102" s="431">
        <v>119.79000091552734</v>
      </c>
      <c r="J102" s="431">
        <v>20</v>
      </c>
      <c r="K102" s="432">
        <v>2395.800048828125</v>
      </c>
    </row>
    <row r="103" spans="1:11" ht="14.45" customHeight="1" x14ac:dyDescent="0.2">
      <c r="A103" s="426" t="s">
        <v>411</v>
      </c>
      <c r="B103" s="427" t="s">
        <v>412</v>
      </c>
      <c r="C103" s="428" t="s">
        <v>413</v>
      </c>
      <c r="D103" s="429" t="s">
        <v>414</v>
      </c>
      <c r="E103" s="428" t="s">
        <v>2423</v>
      </c>
      <c r="F103" s="429" t="s">
        <v>2424</v>
      </c>
      <c r="G103" s="428" t="s">
        <v>2597</v>
      </c>
      <c r="H103" s="428" t="s">
        <v>2598</v>
      </c>
      <c r="I103" s="431">
        <v>274.67999267578125</v>
      </c>
      <c r="J103" s="431">
        <v>2</v>
      </c>
      <c r="K103" s="432">
        <v>549.3599853515625</v>
      </c>
    </row>
    <row r="104" spans="1:11" ht="14.45" customHeight="1" x14ac:dyDescent="0.2">
      <c r="A104" s="426" t="s">
        <v>411</v>
      </c>
      <c r="B104" s="427" t="s">
        <v>412</v>
      </c>
      <c r="C104" s="428" t="s">
        <v>413</v>
      </c>
      <c r="D104" s="429" t="s">
        <v>414</v>
      </c>
      <c r="E104" s="428" t="s">
        <v>2423</v>
      </c>
      <c r="F104" s="429" t="s">
        <v>2424</v>
      </c>
      <c r="G104" s="428" t="s">
        <v>2599</v>
      </c>
      <c r="H104" s="428" t="s">
        <v>2600</v>
      </c>
      <c r="I104" s="431">
        <v>3018.73779296875</v>
      </c>
      <c r="J104" s="431">
        <v>24</v>
      </c>
      <c r="K104" s="432">
        <v>72449.81884765625</v>
      </c>
    </row>
    <row r="105" spans="1:11" ht="14.45" customHeight="1" x14ac:dyDescent="0.2">
      <c r="A105" s="426" t="s">
        <v>411</v>
      </c>
      <c r="B105" s="427" t="s">
        <v>412</v>
      </c>
      <c r="C105" s="428" t="s">
        <v>413</v>
      </c>
      <c r="D105" s="429" t="s">
        <v>414</v>
      </c>
      <c r="E105" s="428" t="s">
        <v>2423</v>
      </c>
      <c r="F105" s="429" t="s">
        <v>2424</v>
      </c>
      <c r="G105" s="428" t="s">
        <v>2601</v>
      </c>
      <c r="H105" s="428" t="s">
        <v>2602</v>
      </c>
      <c r="I105" s="431">
        <v>274.67001342773438</v>
      </c>
      <c r="J105" s="431">
        <v>5</v>
      </c>
      <c r="K105" s="432">
        <v>1373.3500366210938</v>
      </c>
    </row>
    <row r="106" spans="1:11" ht="14.45" customHeight="1" x14ac:dyDescent="0.2">
      <c r="A106" s="426" t="s">
        <v>411</v>
      </c>
      <c r="B106" s="427" t="s">
        <v>412</v>
      </c>
      <c r="C106" s="428" t="s">
        <v>413</v>
      </c>
      <c r="D106" s="429" t="s">
        <v>414</v>
      </c>
      <c r="E106" s="428" t="s">
        <v>2423</v>
      </c>
      <c r="F106" s="429" t="s">
        <v>2424</v>
      </c>
      <c r="G106" s="428" t="s">
        <v>2603</v>
      </c>
      <c r="H106" s="428" t="s">
        <v>2604</v>
      </c>
      <c r="I106" s="431">
        <v>11482.900390625</v>
      </c>
      <c r="J106" s="431">
        <v>5</v>
      </c>
      <c r="K106" s="432">
        <v>57414.5</v>
      </c>
    </row>
    <row r="107" spans="1:11" ht="14.45" customHeight="1" x14ac:dyDescent="0.2">
      <c r="A107" s="426" t="s">
        <v>411</v>
      </c>
      <c r="B107" s="427" t="s">
        <v>412</v>
      </c>
      <c r="C107" s="428" t="s">
        <v>413</v>
      </c>
      <c r="D107" s="429" t="s">
        <v>414</v>
      </c>
      <c r="E107" s="428" t="s">
        <v>2423</v>
      </c>
      <c r="F107" s="429" t="s">
        <v>2424</v>
      </c>
      <c r="G107" s="428" t="s">
        <v>2605</v>
      </c>
      <c r="H107" s="428" t="s">
        <v>2606</v>
      </c>
      <c r="I107" s="431">
        <v>274.67001342773438</v>
      </c>
      <c r="J107" s="431">
        <v>11</v>
      </c>
      <c r="K107" s="432">
        <v>3021.3700256347656</v>
      </c>
    </row>
    <row r="108" spans="1:11" ht="14.45" customHeight="1" x14ac:dyDescent="0.2">
      <c r="A108" s="426" t="s">
        <v>411</v>
      </c>
      <c r="B108" s="427" t="s">
        <v>412</v>
      </c>
      <c r="C108" s="428" t="s">
        <v>413</v>
      </c>
      <c r="D108" s="429" t="s">
        <v>414</v>
      </c>
      <c r="E108" s="428" t="s">
        <v>2423</v>
      </c>
      <c r="F108" s="429" t="s">
        <v>2424</v>
      </c>
      <c r="G108" s="428" t="s">
        <v>2607</v>
      </c>
      <c r="H108" s="428" t="s">
        <v>2608</v>
      </c>
      <c r="I108" s="431">
        <v>2701.320068359375</v>
      </c>
      <c r="J108" s="431">
        <v>1</v>
      </c>
      <c r="K108" s="432">
        <v>2701.320068359375</v>
      </c>
    </row>
    <row r="109" spans="1:11" ht="14.45" customHeight="1" x14ac:dyDescent="0.2">
      <c r="A109" s="426" t="s">
        <v>411</v>
      </c>
      <c r="B109" s="427" t="s">
        <v>412</v>
      </c>
      <c r="C109" s="428" t="s">
        <v>413</v>
      </c>
      <c r="D109" s="429" t="s">
        <v>414</v>
      </c>
      <c r="E109" s="428" t="s">
        <v>2423</v>
      </c>
      <c r="F109" s="429" t="s">
        <v>2424</v>
      </c>
      <c r="G109" s="428" t="s">
        <v>2609</v>
      </c>
      <c r="H109" s="428" t="s">
        <v>2610</v>
      </c>
      <c r="I109" s="431">
        <v>274.67001342773438</v>
      </c>
      <c r="J109" s="431">
        <v>26</v>
      </c>
      <c r="K109" s="432">
        <v>7141.419921875</v>
      </c>
    </row>
    <row r="110" spans="1:11" ht="14.45" customHeight="1" x14ac:dyDescent="0.2">
      <c r="A110" s="426" t="s">
        <v>411</v>
      </c>
      <c r="B110" s="427" t="s">
        <v>412</v>
      </c>
      <c r="C110" s="428" t="s">
        <v>413</v>
      </c>
      <c r="D110" s="429" t="s">
        <v>414</v>
      </c>
      <c r="E110" s="428" t="s">
        <v>2423</v>
      </c>
      <c r="F110" s="429" t="s">
        <v>2424</v>
      </c>
      <c r="G110" s="428" t="s">
        <v>2611</v>
      </c>
      <c r="H110" s="428" t="s">
        <v>2612</v>
      </c>
      <c r="I110" s="431">
        <v>2878.408935546875</v>
      </c>
      <c r="J110" s="431">
        <v>35</v>
      </c>
      <c r="K110" s="432">
        <v>100744.2900390625</v>
      </c>
    </row>
    <row r="111" spans="1:11" ht="14.45" customHeight="1" x14ac:dyDescent="0.2">
      <c r="A111" s="426" t="s">
        <v>411</v>
      </c>
      <c r="B111" s="427" t="s">
        <v>412</v>
      </c>
      <c r="C111" s="428" t="s">
        <v>413</v>
      </c>
      <c r="D111" s="429" t="s">
        <v>414</v>
      </c>
      <c r="E111" s="428" t="s">
        <v>2423</v>
      </c>
      <c r="F111" s="429" t="s">
        <v>2424</v>
      </c>
      <c r="G111" s="428" t="s">
        <v>2613</v>
      </c>
      <c r="H111" s="428" t="s">
        <v>2614</v>
      </c>
      <c r="I111" s="431">
        <v>394.71208953857422</v>
      </c>
      <c r="J111" s="431">
        <v>46</v>
      </c>
      <c r="K111" s="432">
        <v>18200.820373535156</v>
      </c>
    </row>
    <row r="112" spans="1:11" ht="14.45" customHeight="1" x14ac:dyDescent="0.2">
      <c r="A112" s="426" t="s">
        <v>411</v>
      </c>
      <c r="B112" s="427" t="s">
        <v>412</v>
      </c>
      <c r="C112" s="428" t="s">
        <v>413</v>
      </c>
      <c r="D112" s="429" t="s">
        <v>414</v>
      </c>
      <c r="E112" s="428" t="s">
        <v>2423</v>
      </c>
      <c r="F112" s="429" t="s">
        <v>2424</v>
      </c>
      <c r="G112" s="428" t="s">
        <v>2615</v>
      </c>
      <c r="H112" s="428" t="s">
        <v>2616</v>
      </c>
      <c r="I112" s="431">
        <v>2710.39990234375</v>
      </c>
      <c r="J112" s="431">
        <v>27</v>
      </c>
      <c r="K112" s="432">
        <v>73180.7978515625</v>
      </c>
    </row>
    <row r="113" spans="1:11" ht="14.45" customHeight="1" x14ac:dyDescent="0.2">
      <c r="A113" s="426" t="s">
        <v>411</v>
      </c>
      <c r="B113" s="427" t="s">
        <v>412</v>
      </c>
      <c r="C113" s="428" t="s">
        <v>413</v>
      </c>
      <c r="D113" s="429" t="s">
        <v>414</v>
      </c>
      <c r="E113" s="428" t="s">
        <v>2423</v>
      </c>
      <c r="F113" s="429" t="s">
        <v>2424</v>
      </c>
      <c r="G113" s="428" t="s">
        <v>2617</v>
      </c>
      <c r="H113" s="428" t="s">
        <v>2618</v>
      </c>
      <c r="I113" s="431">
        <v>17.629999160766602</v>
      </c>
      <c r="J113" s="431">
        <v>100</v>
      </c>
      <c r="K113" s="432">
        <v>1762.9700012207031</v>
      </c>
    </row>
    <row r="114" spans="1:11" ht="14.45" customHeight="1" x14ac:dyDescent="0.2">
      <c r="A114" s="426" t="s">
        <v>411</v>
      </c>
      <c r="B114" s="427" t="s">
        <v>412</v>
      </c>
      <c r="C114" s="428" t="s">
        <v>413</v>
      </c>
      <c r="D114" s="429" t="s">
        <v>414</v>
      </c>
      <c r="E114" s="428" t="s">
        <v>2423</v>
      </c>
      <c r="F114" s="429" t="s">
        <v>2424</v>
      </c>
      <c r="G114" s="428" t="s">
        <v>2619</v>
      </c>
      <c r="H114" s="428" t="s">
        <v>2620</v>
      </c>
      <c r="I114" s="431">
        <v>4007.550048828125</v>
      </c>
      <c r="J114" s="431">
        <v>1</v>
      </c>
      <c r="K114" s="432">
        <v>4007.550048828125</v>
      </c>
    </row>
    <row r="115" spans="1:11" ht="14.45" customHeight="1" x14ac:dyDescent="0.2">
      <c r="A115" s="426" t="s">
        <v>411</v>
      </c>
      <c r="B115" s="427" t="s">
        <v>412</v>
      </c>
      <c r="C115" s="428" t="s">
        <v>413</v>
      </c>
      <c r="D115" s="429" t="s">
        <v>414</v>
      </c>
      <c r="E115" s="428" t="s">
        <v>2423</v>
      </c>
      <c r="F115" s="429" t="s">
        <v>2424</v>
      </c>
      <c r="G115" s="428" t="s">
        <v>2621</v>
      </c>
      <c r="H115" s="428" t="s">
        <v>2622</v>
      </c>
      <c r="I115" s="431">
        <v>33.659999847412109</v>
      </c>
      <c r="J115" s="431">
        <v>7080</v>
      </c>
      <c r="K115" s="432">
        <v>238328.34228515625</v>
      </c>
    </row>
    <row r="116" spans="1:11" ht="14.45" customHeight="1" x14ac:dyDescent="0.2">
      <c r="A116" s="426" t="s">
        <v>411</v>
      </c>
      <c r="B116" s="427" t="s">
        <v>412</v>
      </c>
      <c r="C116" s="428" t="s">
        <v>413</v>
      </c>
      <c r="D116" s="429" t="s">
        <v>414</v>
      </c>
      <c r="E116" s="428" t="s">
        <v>2423</v>
      </c>
      <c r="F116" s="429" t="s">
        <v>2424</v>
      </c>
      <c r="G116" s="428" t="s">
        <v>2623</v>
      </c>
      <c r="H116" s="428" t="s">
        <v>2624</v>
      </c>
      <c r="I116" s="431">
        <v>33.659999847412109</v>
      </c>
      <c r="J116" s="431">
        <v>610</v>
      </c>
      <c r="K116" s="432">
        <v>20533.849727630615</v>
      </c>
    </row>
    <row r="117" spans="1:11" ht="14.45" customHeight="1" x14ac:dyDescent="0.2">
      <c r="A117" s="426" t="s">
        <v>411</v>
      </c>
      <c r="B117" s="427" t="s">
        <v>412</v>
      </c>
      <c r="C117" s="428" t="s">
        <v>413</v>
      </c>
      <c r="D117" s="429" t="s">
        <v>414</v>
      </c>
      <c r="E117" s="428" t="s">
        <v>2423</v>
      </c>
      <c r="F117" s="429" t="s">
        <v>2424</v>
      </c>
      <c r="G117" s="428" t="s">
        <v>2625</v>
      </c>
      <c r="H117" s="428" t="s">
        <v>2626</v>
      </c>
      <c r="I117" s="431">
        <v>46.461898803710938</v>
      </c>
      <c r="J117" s="431">
        <v>140</v>
      </c>
      <c r="K117" s="432">
        <v>6504.9599456787109</v>
      </c>
    </row>
    <row r="118" spans="1:11" ht="14.45" customHeight="1" x14ac:dyDescent="0.2">
      <c r="A118" s="426" t="s">
        <v>411</v>
      </c>
      <c r="B118" s="427" t="s">
        <v>412</v>
      </c>
      <c r="C118" s="428" t="s">
        <v>413</v>
      </c>
      <c r="D118" s="429" t="s">
        <v>414</v>
      </c>
      <c r="E118" s="428" t="s">
        <v>2423</v>
      </c>
      <c r="F118" s="429" t="s">
        <v>2424</v>
      </c>
      <c r="G118" s="428" t="s">
        <v>2627</v>
      </c>
      <c r="H118" s="428" t="s">
        <v>2628</v>
      </c>
      <c r="I118" s="431">
        <v>39.810001373291016</v>
      </c>
      <c r="J118" s="431">
        <v>950</v>
      </c>
      <c r="K118" s="432">
        <v>37818.549957275391</v>
      </c>
    </row>
    <row r="119" spans="1:11" ht="14.45" customHeight="1" x14ac:dyDescent="0.2">
      <c r="A119" s="426" t="s">
        <v>411</v>
      </c>
      <c r="B119" s="427" t="s">
        <v>412</v>
      </c>
      <c r="C119" s="428" t="s">
        <v>413</v>
      </c>
      <c r="D119" s="429" t="s">
        <v>414</v>
      </c>
      <c r="E119" s="428" t="s">
        <v>2423</v>
      </c>
      <c r="F119" s="429" t="s">
        <v>2424</v>
      </c>
      <c r="G119" s="428" t="s">
        <v>2629</v>
      </c>
      <c r="H119" s="428" t="s">
        <v>2630</v>
      </c>
      <c r="I119" s="431">
        <v>233.81988920816562</v>
      </c>
      <c r="J119" s="431">
        <v>57619</v>
      </c>
      <c r="K119" s="432">
        <v>961283.33056640625</v>
      </c>
    </row>
    <row r="120" spans="1:11" ht="14.45" customHeight="1" x14ac:dyDescent="0.2">
      <c r="A120" s="426" t="s">
        <v>411</v>
      </c>
      <c r="B120" s="427" t="s">
        <v>412</v>
      </c>
      <c r="C120" s="428" t="s">
        <v>413</v>
      </c>
      <c r="D120" s="429" t="s">
        <v>414</v>
      </c>
      <c r="E120" s="428" t="s">
        <v>2423</v>
      </c>
      <c r="F120" s="429" t="s">
        <v>2424</v>
      </c>
      <c r="G120" s="428" t="s">
        <v>2631</v>
      </c>
      <c r="H120" s="428" t="s">
        <v>2632</v>
      </c>
      <c r="I120" s="431">
        <v>12.309719977171525</v>
      </c>
      <c r="J120" s="431">
        <v>23640</v>
      </c>
      <c r="K120" s="432">
        <v>290906.751953125</v>
      </c>
    </row>
    <row r="121" spans="1:11" ht="14.45" customHeight="1" x14ac:dyDescent="0.2">
      <c r="A121" s="426" t="s">
        <v>411</v>
      </c>
      <c r="B121" s="427" t="s">
        <v>412</v>
      </c>
      <c r="C121" s="428" t="s">
        <v>413</v>
      </c>
      <c r="D121" s="429" t="s">
        <v>414</v>
      </c>
      <c r="E121" s="428" t="s">
        <v>2423</v>
      </c>
      <c r="F121" s="429" t="s">
        <v>2424</v>
      </c>
      <c r="G121" s="428" t="s">
        <v>2633</v>
      </c>
      <c r="H121" s="428" t="s">
        <v>2634</v>
      </c>
      <c r="I121" s="431">
        <v>1476.6800537109375</v>
      </c>
      <c r="J121" s="431">
        <v>6</v>
      </c>
      <c r="K121" s="432">
        <v>8860.099609375</v>
      </c>
    </row>
    <row r="122" spans="1:11" ht="14.45" customHeight="1" x14ac:dyDescent="0.2">
      <c r="A122" s="426" t="s">
        <v>411</v>
      </c>
      <c r="B122" s="427" t="s">
        <v>412</v>
      </c>
      <c r="C122" s="428" t="s">
        <v>413</v>
      </c>
      <c r="D122" s="429" t="s">
        <v>414</v>
      </c>
      <c r="E122" s="428" t="s">
        <v>2423</v>
      </c>
      <c r="F122" s="429" t="s">
        <v>2424</v>
      </c>
      <c r="G122" s="428" t="s">
        <v>2635</v>
      </c>
      <c r="H122" s="428" t="s">
        <v>2636</v>
      </c>
      <c r="I122" s="431">
        <v>2050</v>
      </c>
      <c r="J122" s="431">
        <v>15</v>
      </c>
      <c r="K122" s="432">
        <v>31575</v>
      </c>
    </row>
    <row r="123" spans="1:11" ht="14.45" customHeight="1" x14ac:dyDescent="0.2">
      <c r="A123" s="426" t="s">
        <v>411</v>
      </c>
      <c r="B123" s="427" t="s">
        <v>412</v>
      </c>
      <c r="C123" s="428" t="s">
        <v>413</v>
      </c>
      <c r="D123" s="429" t="s">
        <v>414</v>
      </c>
      <c r="E123" s="428" t="s">
        <v>2423</v>
      </c>
      <c r="F123" s="429" t="s">
        <v>2424</v>
      </c>
      <c r="G123" s="428" t="s">
        <v>2637</v>
      </c>
      <c r="H123" s="428" t="s">
        <v>2638</v>
      </c>
      <c r="I123" s="431">
        <v>44770</v>
      </c>
      <c r="J123" s="431">
        <v>1</v>
      </c>
      <c r="K123" s="432">
        <v>44770</v>
      </c>
    </row>
    <row r="124" spans="1:11" ht="14.45" customHeight="1" x14ac:dyDescent="0.2">
      <c r="A124" s="426" t="s">
        <v>411</v>
      </c>
      <c r="B124" s="427" t="s">
        <v>412</v>
      </c>
      <c r="C124" s="428" t="s">
        <v>413</v>
      </c>
      <c r="D124" s="429" t="s">
        <v>414</v>
      </c>
      <c r="E124" s="428" t="s">
        <v>2423</v>
      </c>
      <c r="F124" s="429" t="s">
        <v>2424</v>
      </c>
      <c r="G124" s="428" t="s">
        <v>2639</v>
      </c>
      <c r="H124" s="428" t="s">
        <v>2640</v>
      </c>
      <c r="I124" s="431">
        <v>16262.41162109375</v>
      </c>
      <c r="J124" s="431">
        <v>29</v>
      </c>
      <c r="K124" s="432">
        <v>471609.87109375</v>
      </c>
    </row>
    <row r="125" spans="1:11" ht="14.45" customHeight="1" x14ac:dyDescent="0.2">
      <c r="A125" s="426" t="s">
        <v>411</v>
      </c>
      <c r="B125" s="427" t="s">
        <v>412</v>
      </c>
      <c r="C125" s="428" t="s">
        <v>413</v>
      </c>
      <c r="D125" s="429" t="s">
        <v>414</v>
      </c>
      <c r="E125" s="428" t="s">
        <v>2423</v>
      </c>
      <c r="F125" s="429" t="s">
        <v>2424</v>
      </c>
      <c r="G125" s="428" t="s">
        <v>2641</v>
      </c>
      <c r="H125" s="428" t="s">
        <v>2642</v>
      </c>
      <c r="I125" s="431">
        <v>18.790000915527344</v>
      </c>
      <c r="J125" s="431">
        <v>3180</v>
      </c>
      <c r="K125" s="432">
        <v>59756.39990234375</v>
      </c>
    </row>
    <row r="126" spans="1:11" ht="14.45" customHeight="1" x14ac:dyDescent="0.2">
      <c r="A126" s="426" t="s">
        <v>411</v>
      </c>
      <c r="B126" s="427" t="s">
        <v>412</v>
      </c>
      <c r="C126" s="428" t="s">
        <v>413</v>
      </c>
      <c r="D126" s="429" t="s">
        <v>414</v>
      </c>
      <c r="E126" s="428" t="s">
        <v>2423</v>
      </c>
      <c r="F126" s="429" t="s">
        <v>2424</v>
      </c>
      <c r="G126" s="428" t="s">
        <v>2643</v>
      </c>
      <c r="H126" s="428" t="s">
        <v>2644</v>
      </c>
      <c r="I126" s="431">
        <v>1573.0724487304688</v>
      </c>
      <c r="J126" s="431">
        <v>3</v>
      </c>
      <c r="K126" s="432">
        <v>4719.2198486328125</v>
      </c>
    </row>
    <row r="127" spans="1:11" ht="14.45" customHeight="1" x14ac:dyDescent="0.2">
      <c r="A127" s="426" t="s">
        <v>411</v>
      </c>
      <c r="B127" s="427" t="s">
        <v>412</v>
      </c>
      <c r="C127" s="428" t="s">
        <v>413</v>
      </c>
      <c r="D127" s="429" t="s">
        <v>414</v>
      </c>
      <c r="E127" s="428" t="s">
        <v>2423</v>
      </c>
      <c r="F127" s="429" t="s">
        <v>2424</v>
      </c>
      <c r="G127" s="428" t="s">
        <v>2645</v>
      </c>
      <c r="H127" s="428" t="s">
        <v>2646</v>
      </c>
      <c r="I127" s="431">
        <v>285.86986569145523</v>
      </c>
      <c r="J127" s="431">
        <v>3</v>
      </c>
      <c r="K127" s="432">
        <v>857.60959707436575</v>
      </c>
    </row>
    <row r="128" spans="1:11" ht="14.45" customHeight="1" x14ac:dyDescent="0.2">
      <c r="A128" s="426" t="s">
        <v>411</v>
      </c>
      <c r="B128" s="427" t="s">
        <v>412</v>
      </c>
      <c r="C128" s="428" t="s">
        <v>413</v>
      </c>
      <c r="D128" s="429" t="s">
        <v>414</v>
      </c>
      <c r="E128" s="428" t="s">
        <v>2423</v>
      </c>
      <c r="F128" s="429" t="s">
        <v>2424</v>
      </c>
      <c r="G128" s="428" t="s">
        <v>2647</v>
      </c>
      <c r="H128" s="428" t="s">
        <v>2648</v>
      </c>
      <c r="I128" s="431">
        <v>355.739990234375</v>
      </c>
      <c r="J128" s="431">
        <v>2</v>
      </c>
      <c r="K128" s="432">
        <v>711.47998046875</v>
      </c>
    </row>
    <row r="129" spans="1:11" ht="14.45" customHeight="1" x14ac:dyDescent="0.2">
      <c r="A129" s="426" t="s">
        <v>411</v>
      </c>
      <c r="B129" s="427" t="s">
        <v>412</v>
      </c>
      <c r="C129" s="428" t="s">
        <v>413</v>
      </c>
      <c r="D129" s="429" t="s">
        <v>414</v>
      </c>
      <c r="E129" s="428" t="s">
        <v>2423</v>
      </c>
      <c r="F129" s="429" t="s">
        <v>2424</v>
      </c>
      <c r="G129" s="428" t="s">
        <v>2649</v>
      </c>
      <c r="H129" s="428" t="s">
        <v>2650</v>
      </c>
      <c r="I129" s="431">
        <v>3590.070068359375</v>
      </c>
      <c r="J129" s="431">
        <v>9</v>
      </c>
      <c r="K129" s="432">
        <v>32310.630126953125</v>
      </c>
    </row>
    <row r="130" spans="1:11" ht="14.45" customHeight="1" x14ac:dyDescent="0.2">
      <c r="A130" s="426" t="s">
        <v>411</v>
      </c>
      <c r="B130" s="427" t="s">
        <v>412</v>
      </c>
      <c r="C130" s="428" t="s">
        <v>413</v>
      </c>
      <c r="D130" s="429" t="s">
        <v>414</v>
      </c>
      <c r="E130" s="428" t="s">
        <v>2423</v>
      </c>
      <c r="F130" s="429" t="s">
        <v>2424</v>
      </c>
      <c r="G130" s="428" t="s">
        <v>2651</v>
      </c>
      <c r="H130" s="428" t="s">
        <v>2652</v>
      </c>
      <c r="I130" s="431">
        <v>266.85761032933772</v>
      </c>
      <c r="J130" s="431">
        <v>92</v>
      </c>
      <c r="K130" s="432">
        <v>24550.900150299072</v>
      </c>
    </row>
    <row r="131" spans="1:11" ht="14.45" customHeight="1" x14ac:dyDescent="0.2">
      <c r="A131" s="426" t="s">
        <v>411</v>
      </c>
      <c r="B131" s="427" t="s">
        <v>412</v>
      </c>
      <c r="C131" s="428" t="s">
        <v>413</v>
      </c>
      <c r="D131" s="429" t="s">
        <v>414</v>
      </c>
      <c r="E131" s="428" t="s">
        <v>2423</v>
      </c>
      <c r="F131" s="429" t="s">
        <v>2424</v>
      </c>
      <c r="G131" s="428" t="s">
        <v>2653</v>
      </c>
      <c r="H131" s="428" t="s">
        <v>2654</v>
      </c>
      <c r="I131" s="431">
        <v>943.8499755859375</v>
      </c>
      <c r="J131" s="431">
        <v>1</v>
      </c>
      <c r="K131" s="432">
        <v>943.8499755859375</v>
      </c>
    </row>
    <row r="132" spans="1:11" ht="14.45" customHeight="1" x14ac:dyDescent="0.2">
      <c r="A132" s="426" t="s">
        <v>411</v>
      </c>
      <c r="B132" s="427" t="s">
        <v>412</v>
      </c>
      <c r="C132" s="428" t="s">
        <v>413</v>
      </c>
      <c r="D132" s="429" t="s">
        <v>414</v>
      </c>
      <c r="E132" s="428" t="s">
        <v>2423</v>
      </c>
      <c r="F132" s="429" t="s">
        <v>2424</v>
      </c>
      <c r="G132" s="428" t="s">
        <v>2655</v>
      </c>
      <c r="H132" s="428" t="s">
        <v>2656</v>
      </c>
      <c r="I132" s="431">
        <v>7216.14013671875</v>
      </c>
      <c r="J132" s="431">
        <v>1</v>
      </c>
      <c r="K132" s="432">
        <v>7216.14013671875</v>
      </c>
    </row>
    <row r="133" spans="1:11" ht="14.45" customHeight="1" x14ac:dyDescent="0.2">
      <c r="A133" s="426" t="s">
        <v>411</v>
      </c>
      <c r="B133" s="427" t="s">
        <v>412</v>
      </c>
      <c r="C133" s="428" t="s">
        <v>413</v>
      </c>
      <c r="D133" s="429" t="s">
        <v>414</v>
      </c>
      <c r="E133" s="428" t="s">
        <v>2423</v>
      </c>
      <c r="F133" s="429" t="s">
        <v>2424</v>
      </c>
      <c r="G133" s="428" t="s">
        <v>2657</v>
      </c>
      <c r="H133" s="428" t="s">
        <v>2658</v>
      </c>
      <c r="I133" s="431">
        <v>1053.9099731445313</v>
      </c>
      <c r="J133" s="431">
        <v>2</v>
      </c>
      <c r="K133" s="432">
        <v>2107.8199462890625</v>
      </c>
    </row>
    <row r="134" spans="1:11" ht="14.45" customHeight="1" x14ac:dyDescent="0.2">
      <c r="A134" s="426" t="s">
        <v>411</v>
      </c>
      <c r="B134" s="427" t="s">
        <v>412</v>
      </c>
      <c r="C134" s="428" t="s">
        <v>413</v>
      </c>
      <c r="D134" s="429" t="s">
        <v>414</v>
      </c>
      <c r="E134" s="428" t="s">
        <v>2423</v>
      </c>
      <c r="F134" s="429" t="s">
        <v>2424</v>
      </c>
      <c r="G134" s="428" t="s">
        <v>2659</v>
      </c>
      <c r="H134" s="428" t="s">
        <v>2660</v>
      </c>
      <c r="I134" s="431">
        <v>683.6500244140625</v>
      </c>
      <c r="J134" s="431">
        <v>1</v>
      </c>
      <c r="K134" s="432">
        <v>683.6500244140625</v>
      </c>
    </row>
    <row r="135" spans="1:11" ht="14.45" customHeight="1" x14ac:dyDescent="0.2">
      <c r="A135" s="426" t="s">
        <v>411</v>
      </c>
      <c r="B135" s="427" t="s">
        <v>412</v>
      </c>
      <c r="C135" s="428" t="s">
        <v>413</v>
      </c>
      <c r="D135" s="429" t="s">
        <v>414</v>
      </c>
      <c r="E135" s="428" t="s">
        <v>2423</v>
      </c>
      <c r="F135" s="429" t="s">
        <v>2424</v>
      </c>
      <c r="G135" s="428" t="s">
        <v>2661</v>
      </c>
      <c r="H135" s="428" t="s">
        <v>2662</v>
      </c>
      <c r="I135" s="431">
        <v>683.6500244140625</v>
      </c>
      <c r="J135" s="431">
        <v>1</v>
      </c>
      <c r="K135" s="432">
        <v>683.6500244140625</v>
      </c>
    </row>
    <row r="136" spans="1:11" ht="14.45" customHeight="1" x14ac:dyDescent="0.2">
      <c r="A136" s="426" t="s">
        <v>411</v>
      </c>
      <c r="B136" s="427" t="s">
        <v>412</v>
      </c>
      <c r="C136" s="428" t="s">
        <v>413</v>
      </c>
      <c r="D136" s="429" t="s">
        <v>414</v>
      </c>
      <c r="E136" s="428" t="s">
        <v>2423</v>
      </c>
      <c r="F136" s="429" t="s">
        <v>2424</v>
      </c>
      <c r="G136" s="428" t="s">
        <v>2663</v>
      </c>
      <c r="H136" s="428" t="s">
        <v>2664</v>
      </c>
      <c r="I136" s="431">
        <v>597.135009765625</v>
      </c>
      <c r="J136" s="431">
        <v>2</v>
      </c>
      <c r="K136" s="432">
        <v>1194.27001953125</v>
      </c>
    </row>
    <row r="137" spans="1:11" ht="14.45" customHeight="1" x14ac:dyDescent="0.2">
      <c r="A137" s="426" t="s">
        <v>411</v>
      </c>
      <c r="B137" s="427" t="s">
        <v>412</v>
      </c>
      <c r="C137" s="428" t="s">
        <v>413</v>
      </c>
      <c r="D137" s="429" t="s">
        <v>414</v>
      </c>
      <c r="E137" s="428" t="s">
        <v>2423</v>
      </c>
      <c r="F137" s="429" t="s">
        <v>2424</v>
      </c>
      <c r="G137" s="428" t="s">
        <v>2665</v>
      </c>
      <c r="H137" s="428" t="s">
        <v>2666</v>
      </c>
      <c r="I137" s="431">
        <v>723.58001708984375</v>
      </c>
      <c r="J137" s="431">
        <v>1</v>
      </c>
      <c r="K137" s="432">
        <v>723.58001708984375</v>
      </c>
    </row>
    <row r="138" spans="1:11" ht="14.45" customHeight="1" x14ac:dyDescent="0.2">
      <c r="A138" s="426" t="s">
        <v>411</v>
      </c>
      <c r="B138" s="427" t="s">
        <v>412</v>
      </c>
      <c r="C138" s="428" t="s">
        <v>413</v>
      </c>
      <c r="D138" s="429" t="s">
        <v>414</v>
      </c>
      <c r="E138" s="428" t="s">
        <v>2423</v>
      </c>
      <c r="F138" s="429" t="s">
        <v>2424</v>
      </c>
      <c r="G138" s="428" t="s">
        <v>2667</v>
      </c>
      <c r="H138" s="428" t="s">
        <v>2668</v>
      </c>
      <c r="I138" s="431">
        <v>37544.364062499997</v>
      </c>
      <c r="J138" s="431">
        <v>9</v>
      </c>
      <c r="K138" s="432">
        <v>337899.265625</v>
      </c>
    </row>
    <row r="139" spans="1:11" ht="14.45" customHeight="1" x14ac:dyDescent="0.2">
      <c r="A139" s="426" t="s">
        <v>411</v>
      </c>
      <c r="B139" s="427" t="s">
        <v>412</v>
      </c>
      <c r="C139" s="428" t="s">
        <v>413</v>
      </c>
      <c r="D139" s="429" t="s">
        <v>414</v>
      </c>
      <c r="E139" s="428" t="s">
        <v>2423</v>
      </c>
      <c r="F139" s="429" t="s">
        <v>2424</v>
      </c>
      <c r="G139" s="428" t="s">
        <v>2669</v>
      </c>
      <c r="H139" s="428" t="s">
        <v>2670</v>
      </c>
      <c r="I139" s="431">
        <v>4730.9435686383931</v>
      </c>
      <c r="J139" s="431">
        <v>10</v>
      </c>
      <c r="K139" s="432">
        <v>47173.2900390625</v>
      </c>
    </row>
    <row r="140" spans="1:11" ht="14.45" customHeight="1" x14ac:dyDescent="0.2">
      <c r="A140" s="426" t="s">
        <v>411</v>
      </c>
      <c r="B140" s="427" t="s">
        <v>412</v>
      </c>
      <c r="C140" s="428" t="s">
        <v>413</v>
      </c>
      <c r="D140" s="429" t="s">
        <v>414</v>
      </c>
      <c r="E140" s="428" t="s">
        <v>2423</v>
      </c>
      <c r="F140" s="429" t="s">
        <v>2424</v>
      </c>
      <c r="G140" s="428" t="s">
        <v>2671</v>
      </c>
      <c r="H140" s="428" t="s">
        <v>2672</v>
      </c>
      <c r="I140" s="431">
        <v>4685.561686197917</v>
      </c>
      <c r="J140" s="431">
        <v>11</v>
      </c>
      <c r="K140" s="432">
        <v>51700.02001953125</v>
      </c>
    </row>
    <row r="141" spans="1:11" ht="14.45" customHeight="1" x14ac:dyDescent="0.2">
      <c r="A141" s="426" t="s">
        <v>411</v>
      </c>
      <c r="B141" s="427" t="s">
        <v>412</v>
      </c>
      <c r="C141" s="428" t="s">
        <v>413</v>
      </c>
      <c r="D141" s="429" t="s">
        <v>414</v>
      </c>
      <c r="E141" s="428" t="s">
        <v>2423</v>
      </c>
      <c r="F141" s="429" t="s">
        <v>2424</v>
      </c>
      <c r="G141" s="428" t="s">
        <v>2673</v>
      </c>
      <c r="H141" s="428" t="s">
        <v>2674</v>
      </c>
      <c r="I141" s="431">
        <v>4735.19873046875</v>
      </c>
      <c r="J141" s="431">
        <v>13</v>
      </c>
      <c r="K141" s="432">
        <v>61468.23974609375</v>
      </c>
    </row>
    <row r="142" spans="1:11" ht="14.45" customHeight="1" x14ac:dyDescent="0.2">
      <c r="A142" s="426" t="s">
        <v>411</v>
      </c>
      <c r="B142" s="427" t="s">
        <v>412</v>
      </c>
      <c r="C142" s="428" t="s">
        <v>413</v>
      </c>
      <c r="D142" s="429" t="s">
        <v>414</v>
      </c>
      <c r="E142" s="428" t="s">
        <v>2423</v>
      </c>
      <c r="F142" s="429" t="s">
        <v>2424</v>
      </c>
      <c r="G142" s="428" t="s">
        <v>2675</v>
      </c>
      <c r="H142" s="428" t="s">
        <v>2676</v>
      </c>
      <c r="I142" s="431">
        <v>3716.2099609375</v>
      </c>
      <c r="J142" s="431">
        <v>2</v>
      </c>
      <c r="K142" s="432">
        <v>7432.419921875</v>
      </c>
    </row>
    <row r="143" spans="1:11" ht="14.45" customHeight="1" x14ac:dyDescent="0.2">
      <c r="A143" s="426" t="s">
        <v>411</v>
      </c>
      <c r="B143" s="427" t="s">
        <v>412</v>
      </c>
      <c r="C143" s="428" t="s">
        <v>413</v>
      </c>
      <c r="D143" s="429" t="s">
        <v>414</v>
      </c>
      <c r="E143" s="428" t="s">
        <v>2423</v>
      </c>
      <c r="F143" s="429" t="s">
        <v>2424</v>
      </c>
      <c r="G143" s="428" t="s">
        <v>2677</v>
      </c>
      <c r="H143" s="428" t="s">
        <v>2678</v>
      </c>
      <c r="I143" s="431">
        <v>4764.97998046875</v>
      </c>
      <c r="J143" s="431">
        <v>2</v>
      </c>
      <c r="K143" s="432">
        <v>9529.9599609375</v>
      </c>
    </row>
    <row r="144" spans="1:11" ht="14.45" customHeight="1" x14ac:dyDescent="0.2">
      <c r="A144" s="426" t="s">
        <v>411</v>
      </c>
      <c r="B144" s="427" t="s">
        <v>412</v>
      </c>
      <c r="C144" s="428" t="s">
        <v>413</v>
      </c>
      <c r="D144" s="429" t="s">
        <v>414</v>
      </c>
      <c r="E144" s="428" t="s">
        <v>2423</v>
      </c>
      <c r="F144" s="429" t="s">
        <v>2424</v>
      </c>
      <c r="G144" s="428" t="s">
        <v>2679</v>
      </c>
      <c r="H144" s="428" t="s">
        <v>2680</v>
      </c>
      <c r="I144" s="431">
        <v>4735.19873046875</v>
      </c>
      <c r="J144" s="431">
        <v>13</v>
      </c>
      <c r="K144" s="432">
        <v>61468.23974609375</v>
      </c>
    </row>
    <row r="145" spans="1:11" ht="14.45" customHeight="1" x14ac:dyDescent="0.2">
      <c r="A145" s="426" t="s">
        <v>411</v>
      </c>
      <c r="B145" s="427" t="s">
        <v>412</v>
      </c>
      <c r="C145" s="428" t="s">
        <v>413</v>
      </c>
      <c r="D145" s="429" t="s">
        <v>414</v>
      </c>
      <c r="E145" s="428" t="s">
        <v>2423</v>
      </c>
      <c r="F145" s="429" t="s">
        <v>2424</v>
      </c>
      <c r="G145" s="428" t="s">
        <v>2681</v>
      </c>
      <c r="H145" s="428" t="s">
        <v>2682</v>
      </c>
      <c r="I145" s="431">
        <v>4705.41748046875</v>
      </c>
      <c r="J145" s="431">
        <v>12</v>
      </c>
      <c r="K145" s="432">
        <v>56465.009765625</v>
      </c>
    </row>
    <row r="146" spans="1:11" ht="14.45" customHeight="1" x14ac:dyDescent="0.2">
      <c r="A146" s="426" t="s">
        <v>411</v>
      </c>
      <c r="B146" s="427" t="s">
        <v>412</v>
      </c>
      <c r="C146" s="428" t="s">
        <v>413</v>
      </c>
      <c r="D146" s="429" t="s">
        <v>414</v>
      </c>
      <c r="E146" s="428" t="s">
        <v>2423</v>
      </c>
      <c r="F146" s="429" t="s">
        <v>2424</v>
      </c>
      <c r="G146" s="428" t="s">
        <v>2683</v>
      </c>
      <c r="H146" s="428" t="s">
        <v>2684</v>
      </c>
      <c r="I146" s="431">
        <v>4738.5077582465274</v>
      </c>
      <c r="J146" s="431">
        <v>13</v>
      </c>
      <c r="K146" s="432">
        <v>61468.23974609375</v>
      </c>
    </row>
    <row r="147" spans="1:11" ht="14.45" customHeight="1" x14ac:dyDescent="0.2">
      <c r="A147" s="426" t="s">
        <v>411</v>
      </c>
      <c r="B147" s="427" t="s">
        <v>412</v>
      </c>
      <c r="C147" s="428" t="s">
        <v>413</v>
      </c>
      <c r="D147" s="429" t="s">
        <v>414</v>
      </c>
      <c r="E147" s="428" t="s">
        <v>2423</v>
      </c>
      <c r="F147" s="429" t="s">
        <v>2424</v>
      </c>
      <c r="G147" s="428" t="s">
        <v>2685</v>
      </c>
      <c r="H147" s="428" t="s">
        <v>2686</v>
      </c>
      <c r="I147" s="431">
        <v>4728.3261343149043</v>
      </c>
      <c r="J147" s="431">
        <v>29</v>
      </c>
      <c r="K147" s="432">
        <v>137231.42041015625</v>
      </c>
    </row>
    <row r="148" spans="1:11" ht="14.45" customHeight="1" x14ac:dyDescent="0.2">
      <c r="A148" s="426" t="s">
        <v>411</v>
      </c>
      <c r="B148" s="427" t="s">
        <v>412</v>
      </c>
      <c r="C148" s="428" t="s">
        <v>413</v>
      </c>
      <c r="D148" s="429" t="s">
        <v>414</v>
      </c>
      <c r="E148" s="428" t="s">
        <v>2423</v>
      </c>
      <c r="F148" s="429" t="s">
        <v>2424</v>
      </c>
      <c r="G148" s="428" t="s">
        <v>2687</v>
      </c>
      <c r="H148" s="428" t="s">
        <v>2688</v>
      </c>
      <c r="I148" s="431">
        <v>4598</v>
      </c>
      <c r="J148" s="431">
        <v>12</v>
      </c>
      <c r="K148" s="432">
        <v>55176</v>
      </c>
    </row>
    <row r="149" spans="1:11" ht="14.45" customHeight="1" x14ac:dyDescent="0.2">
      <c r="A149" s="426" t="s">
        <v>411</v>
      </c>
      <c r="B149" s="427" t="s">
        <v>412</v>
      </c>
      <c r="C149" s="428" t="s">
        <v>413</v>
      </c>
      <c r="D149" s="429" t="s">
        <v>414</v>
      </c>
      <c r="E149" s="428" t="s">
        <v>2423</v>
      </c>
      <c r="F149" s="429" t="s">
        <v>2424</v>
      </c>
      <c r="G149" s="428" t="s">
        <v>2689</v>
      </c>
      <c r="H149" s="428" t="s">
        <v>2690</v>
      </c>
      <c r="I149" s="431">
        <v>4598</v>
      </c>
      <c r="J149" s="431">
        <v>10</v>
      </c>
      <c r="K149" s="432">
        <v>45980</v>
      </c>
    </row>
    <row r="150" spans="1:11" ht="14.45" customHeight="1" x14ac:dyDescent="0.2">
      <c r="A150" s="426" t="s">
        <v>411</v>
      </c>
      <c r="B150" s="427" t="s">
        <v>412</v>
      </c>
      <c r="C150" s="428" t="s">
        <v>413</v>
      </c>
      <c r="D150" s="429" t="s">
        <v>414</v>
      </c>
      <c r="E150" s="428" t="s">
        <v>2423</v>
      </c>
      <c r="F150" s="429" t="s">
        <v>2424</v>
      </c>
      <c r="G150" s="428" t="s">
        <v>2691</v>
      </c>
      <c r="H150" s="428" t="s">
        <v>2692</v>
      </c>
      <c r="I150" s="431">
        <v>5929</v>
      </c>
      <c r="J150" s="431">
        <v>14</v>
      </c>
      <c r="K150" s="432">
        <v>83006</v>
      </c>
    </row>
    <row r="151" spans="1:11" ht="14.45" customHeight="1" x14ac:dyDescent="0.2">
      <c r="A151" s="426" t="s">
        <v>411</v>
      </c>
      <c r="B151" s="427" t="s">
        <v>412</v>
      </c>
      <c r="C151" s="428" t="s">
        <v>413</v>
      </c>
      <c r="D151" s="429" t="s">
        <v>414</v>
      </c>
      <c r="E151" s="428" t="s">
        <v>2423</v>
      </c>
      <c r="F151" s="429" t="s">
        <v>2424</v>
      </c>
      <c r="G151" s="428" t="s">
        <v>2693</v>
      </c>
      <c r="H151" s="428" t="s">
        <v>2694</v>
      </c>
      <c r="I151" s="431">
        <v>6594.5</v>
      </c>
      <c r="J151" s="431">
        <v>14</v>
      </c>
      <c r="K151" s="432">
        <v>92323</v>
      </c>
    </row>
    <row r="152" spans="1:11" ht="14.45" customHeight="1" x14ac:dyDescent="0.2">
      <c r="A152" s="426" t="s">
        <v>411</v>
      </c>
      <c r="B152" s="427" t="s">
        <v>412</v>
      </c>
      <c r="C152" s="428" t="s">
        <v>413</v>
      </c>
      <c r="D152" s="429" t="s">
        <v>414</v>
      </c>
      <c r="E152" s="428" t="s">
        <v>2423</v>
      </c>
      <c r="F152" s="429" t="s">
        <v>2424</v>
      </c>
      <c r="G152" s="428" t="s">
        <v>2695</v>
      </c>
      <c r="H152" s="428" t="s">
        <v>2696</v>
      </c>
      <c r="I152" s="431">
        <v>5989.5</v>
      </c>
      <c r="J152" s="431">
        <v>7</v>
      </c>
      <c r="K152" s="432">
        <v>41926.5</v>
      </c>
    </row>
    <row r="153" spans="1:11" ht="14.45" customHeight="1" x14ac:dyDescent="0.2">
      <c r="A153" s="426" t="s">
        <v>411</v>
      </c>
      <c r="B153" s="427" t="s">
        <v>412</v>
      </c>
      <c r="C153" s="428" t="s">
        <v>413</v>
      </c>
      <c r="D153" s="429" t="s">
        <v>414</v>
      </c>
      <c r="E153" s="428" t="s">
        <v>2423</v>
      </c>
      <c r="F153" s="429" t="s">
        <v>2424</v>
      </c>
      <c r="G153" s="428" t="s">
        <v>2697</v>
      </c>
      <c r="H153" s="428" t="s">
        <v>2698</v>
      </c>
      <c r="I153" s="431">
        <v>4961</v>
      </c>
      <c r="J153" s="431">
        <v>14</v>
      </c>
      <c r="K153" s="432">
        <v>69454</v>
      </c>
    </row>
    <row r="154" spans="1:11" ht="14.45" customHeight="1" x14ac:dyDescent="0.2">
      <c r="A154" s="426" t="s">
        <v>411</v>
      </c>
      <c r="B154" s="427" t="s">
        <v>412</v>
      </c>
      <c r="C154" s="428" t="s">
        <v>413</v>
      </c>
      <c r="D154" s="429" t="s">
        <v>414</v>
      </c>
      <c r="E154" s="428" t="s">
        <v>2423</v>
      </c>
      <c r="F154" s="429" t="s">
        <v>2424</v>
      </c>
      <c r="G154" s="428" t="s">
        <v>2699</v>
      </c>
      <c r="H154" s="428" t="s">
        <v>2700</v>
      </c>
      <c r="I154" s="431">
        <v>4719</v>
      </c>
      <c r="J154" s="431">
        <v>12</v>
      </c>
      <c r="K154" s="432">
        <v>56628</v>
      </c>
    </row>
    <row r="155" spans="1:11" ht="14.45" customHeight="1" x14ac:dyDescent="0.2">
      <c r="A155" s="426" t="s">
        <v>411</v>
      </c>
      <c r="B155" s="427" t="s">
        <v>412</v>
      </c>
      <c r="C155" s="428" t="s">
        <v>413</v>
      </c>
      <c r="D155" s="429" t="s">
        <v>414</v>
      </c>
      <c r="E155" s="428" t="s">
        <v>2423</v>
      </c>
      <c r="F155" s="429" t="s">
        <v>2424</v>
      </c>
      <c r="G155" s="428" t="s">
        <v>2701</v>
      </c>
      <c r="H155" s="428" t="s">
        <v>2702</v>
      </c>
      <c r="I155" s="431">
        <v>4719</v>
      </c>
      <c r="J155" s="431">
        <v>13</v>
      </c>
      <c r="K155" s="432">
        <v>61347</v>
      </c>
    </row>
    <row r="156" spans="1:11" ht="14.45" customHeight="1" x14ac:dyDescent="0.2">
      <c r="A156" s="426" t="s">
        <v>411</v>
      </c>
      <c r="B156" s="427" t="s">
        <v>412</v>
      </c>
      <c r="C156" s="428" t="s">
        <v>413</v>
      </c>
      <c r="D156" s="429" t="s">
        <v>414</v>
      </c>
      <c r="E156" s="428" t="s">
        <v>2423</v>
      </c>
      <c r="F156" s="429" t="s">
        <v>2424</v>
      </c>
      <c r="G156" s="428" t="s">
        <v>2703</v>
      </c>
      <c r="H156" s="428" t="s">
        <v>2704</v>
      </c>
      <c r="I156" s="431">
        <v>6644.10986328125</v>
      </c>
      <c r="J156" s="431">
        <v>1</v>
      </c>
      <c r="K156" s="432">
        <v>6644.10986328125</v>
      </c>
    </row>
    <row r="157" spans="1:11" ht="14.45" customHeight="1" x14ac:dyDescent="0.2">
      <c r="A157" s="426" t="s">
        <v>411</v>
      </c>
      <c r="B157" s="427" t="s">
        <v>412</v>
      </c>
      <c r="C157" s="428" t="s">
        <v>413</v>
      </c>
      <c r="D157" s="429" t="s">
        <v>414</v>
      </c>
      <c r="E157" s="428" t="s">
        <v>2423</v>
      </c>
      <c r="F157" s="429" t="s">
        <v>2424</v>
      </c>
      <c r="G157" s="428" t="s">
        <v>2705</v>
      </c>
      <c r="H157" s="428" t="s">
        <v>2706</v>
      </c>
      <c r="I157" s="431">
        <v>19360</v>
      </c>
      <c r="J157" s="431">
        <v>9</v>
      </c>
      <c r="K157" s="432">
        <v>174240</v>
      </c>
    </row>
    <row r="158" spans="1:11" ht="14.45" customHeight="1" x14ac:dyDescent="0.2">
      <c r="A158" s="426" t="s">
        <v>411</v>
      </c>
      <c r="B158" s="427" t="s">
        <v>412</v>
      </c>
      <c r="C158" s="428" t="s">
        <v>413</v>
      </c>
      <c r="D158" s="429" t="s">
        <v>414</v>
      </c>
      <c r="E158" s="428" t="s">
        <v>2423</v>
      </c>
      <c r="F158" s="429" t="s">
        <v>2424</v>
      </c>
      <c r="G158" s="428" t="s">
        <v>2707</v>
      </c>
      <c r="H158" s="428" t="s">
        <v>2708</v>
      </c>
      <c r="I158" s="431">
        <v>2691.419921875</v>
      </c>
      <c r="J158" s="431">
        <v>2</v>
      </c>
      <c r="K158" s="432">
        <v>5382.830078125</v>
      </c>
    </row>
    <row r="159" spans="1:11" ht="14.45" customHeight="1" x14ac:dyDescent="0.2">
      <c r="A159" s="426" t="s">
        <v>411</v>
      </c>
      <c r="B159" s="427" t="s">
        <v>412</v>
      </c>
      <c r="C159" s="428" t="s">
        <v>413</v>
      </c>
      <c r="D159" s="429" t="s">
        <v>414</v>
      </c>
      <c r="E159" s="428" t="s">
        <v>2423</v>
      </c>
      <c r="F159" s="429" t="s">
        <v>2424</v>
      </c>
      <c r="G159" s="428" t="s">
        <v>2709</v>
      </c>
      <c r="H159" s="428" t="s">
        <v>2710</v>
      </c>
      <c r="I159" s="431">
        <v>279.510009765625</v>
      </c>
      <c r="J159" s="431">
        <v>23</v>
      </c>
      <c r="K159" s="432">
        <v>6438.409912109375</v>
      </c>
    </row>
    <row r="160" spans="1:11" ht="14.45" customHeight="1" x14ac:dyDescent="0.2">
      <c r="A160" s="426" t="s">
        <v>411</v>
      </c>
      <c r="B160" s="427" t="s">
        <v>412</v>
      </c>
      <c r="C160" s="428" t="s">
        <v>413</v>
      </c>
      <c r="D160" s="429" t="s">
        <v>414</v>
      </c>
      <c r="E160" s="428" t="s">
        <v>2423</v>
      </c>
      <c r="F160" s="429" t="s">
        <v>2424</v>
      </c>
      <c r="G160" s="428" t="s">
        <v>2711</v>
      </c>
      <c r="H160" s="428" t="s">
        <v>2712</v>
      </c>
      <c r="I160" s="431">
        <v>2643.659912109375</v>
      </c>
      <c r="J160" s="431">
        <v>1</v>
      </c>
      <c r="K160" s="432">
        <v>2643.659912109375</v>
      </c>
    </row>
    <row r="161" spans="1:11" ht="14.45" customHeight="1" x14ac:dyDescent="0.2">
      <c r="A161" s="426" t="s">
        <v>411</v>
      </c>
      <c r="B161" s="427" t="s">
        <v>412</v>
      </c>
      <c r="C161" s="428" t="s">
        <v>413</v>
      </c>
      <c r="D161" s="429" t="s">
        <v>414</v>
      </c>
      <c r="E161" s="428" t="s">
        <v>2423</v>
      </c>
      <c r="F161" s="429" t="s">
        <v>2424</v>
      </c>
      <c r="G161" s="428" t="s">
        <v>2713</v>
      </c>
      <c r="H161" s="428" t="s">
        <v>2714</v>
      </c>
      <c r="I161" s="431">
        <v>712.69000244140625</v>
      </c>
      <c r="J161" s="431">
        <v>11</v>
      </c>
      <c r="K161" s="432">
        <v>7839.590087890625</v>
      </c>
    </row>
    <row r="162" spans="1:11" ht="14.45" customHeight="1" x14ac:dyDescent="0.2">
      <c r="A162" s="426" t="s">
        <v>411</v>
      </c>
      <c r="B162" s="427" t="s">
        <v>412</v>
      </c>
      <c r="C162" s="428" t="s">
        <v>413</v>
      </c>
      <c r="D162" s="429" t="s">
        <v>414</v>
      </c>
      <c r="E162" s="428" t="s">
        <v>2423</v>
      </c>
      <c r="F162" s="429" t="s">
        <v>2424</v>
      </c>
      <c r="G162" s="428" t="s">
        <v>2715</v>
      </c>
      <c r="H162" s="428" t="s">
        <v>2716</v>
      </c>
      <c r="I162" s="431">
        <v>689.70001220703125</v>
      </c>
      <c r="J162" s="431">
        <v>38</v>
      </c>
      <c r="K162" s="432">
        <v>26208.600524902344</v>
      </c>
    </row>
    <row r="163" spans="1:11" ht="14.45" customHeight="1" x14ac:dyDescent="0.2">
      <c r="A163" s="426" t="s">
        <v>411</v>
      </c>
      <c r="B163" s="427" t="s">
        <v>412</v>
      </c>
      <c r="C163" s="428" t="s">
        <v>413</v>
      </c>
      <c r="D163" s="429" t="s">
        <v>414</v>
      </c>
      <c r="E163" s="428" t="s">
        <v>2423</v>
      </c>
      <c r="F163" s="429" t="s">
        <v>2424</v>
      </c>
      <c r="G163" s="428" t="s">
        <v>2717</v>
      </c>
      <c r="H163" s="428" t="s">
        <v>2718</v>
      </c>
      <c r="I163" s="431">
        <v>1573.0166422526042</v>
      </c>
      <c r="J163" s="431">
        <v>3</v>
      </c>
      <c r="K163" s="432">
        <v>4719.0499267578125</v>
      </c>
    </row>
    <row r="164" spans="1:11" ht="14.45" customHeight="1" x14ac:dyDescent="0.2">
      <c r="A164" s="426" t="s">
        <v>411</v>
      </c>
      <c r="B164" s="427" t="s">
        <v>412</v>
      </c>
      <c r="C164" s="428" t="s">
        <v>413</v>
      </c>
      <c r="D164" s="429" t="s">
        <v>414</v>
      </c>
      <c r="E164" s="428" t="s">
        <v>2423</v>
      </c>
      <c r="F164" s="429" t="s">
        <v>2424</v>
      </c>
      <c r="G164" s="428" t="s">
        <v>2719</v>
      </c>
      <c r="H164" s="428" t="s">
        <v>2720</v>
      </c>
      <c r="I164" s="431">
        <v>4137.9501953125</v>
      </c>
      <c r="J164" s="431">
        <v>2</v>
      </c>
      <c r="K164" s="432">
        <v>8275.900390625</v>
      </c>
    </row>
    <row r="165" spans="1:11" ht="14.45" customHeight="1" x14ac:dyDescent="0.2">
      <c r="A165" s="426" t="s">
        <v>411</v>
      </c>
      <c r="B165" s="427" t="s">
        <v>412</v>
      </c>
      <c r="C165" s="428" t="s">
        <v>413</v>
      </c>
      <c r="D165" s="429" t="s">
        <v>414</v>
      </c>
      <c r="E165" s="428" t="s">
        <v>2423</v>
      </c>
      <c r="F165" s="429" t="s">
        <v>2424</v>
      </c>
      <c r="G165" s="428" t="s">
        <v>2721</v>
      </c>
      <c r="H165" s="428" t="s">
        <v>2722</v>
      </c>
      <c r="I165" s="431">
        <v>788.44000244140625</v>
      </c>
      <c r="J165" s="431">
        <v>1</v>
      </c>
      <c r="K165" s="432">
        <v>788.44000244140625</v>
      </c>
    </row>
    <row r="166" spans="1:11" ht="14.45" customHeight="1" x14ac:dyDescent="0.2">
      <c r="A166" s="426" t="s">
        <v>411</v>
      </c>
      <c r="B166" s="427" t="s">
        <v>412</v>
      </c>
      <c r="C166" s="428" t="s">
        <v>413</v>
      </c>
      <c r="D166" s="429" t="s">
        <v>414</v>
      </c>
      <c r="E166" s="428" t="s">
        <v>2423</v>
      </c>
      <c r="F166" s="429" t="s">
        <v>2424</v>
      </c>
      <c r="G166" s="428" t="s">
        <v>2723</v>
      </c>
      <c r="H166" s="428" t="s">
        <v>2724</v>
      </c>
      <c r="I166" s="431">
        <v>2279.199951171875</v>
      </c>
      <c r="J166" s="431">
        <v>1</v>
      </c>
      <c r="K166" s="432">
        <v>2279.199951171875</v>
      </c>
    </row>
    <row r="167" spans="1:11" ht="14.45" customHeight="1" x14ac:dyDescent="0.2">
      <c r="A167" s="426" t="s">
        <v>411</v>
      </c>
      <c r="B167" s="427" t="s">
        <v>412</v>
      </c>
      <c r="C167" s="428" t="s">
        <v>413</v>
      </c>
      <c r="D167" s="429" t="s">
        <v>414</v>
      </c>
      <c r="E167" s="428" t="s">
        <v>2423</v>
      </c>
      <c r="F167" s="429" t="s">
        <v>2424</v>
      </c>
      <c r="G167" s="428" t="s">
        <v>2725</v>
      </c>
      <c r="H167" s="428" t="s">
        <v>2726</v>
      </c>
      <c r="I167" s="431">
        <v>274.67001342773438</v>
      </c>
      <c r="J167" s="431">
        <v>1</v>
      </c>
      <c r="K167" s="432">
        <v>274.67001342773438</v>
      </c>
    </row>
    <row r="168" spans="1:11" ht="14.45" customHeight="1" x14ac:dyDescent="0.2">
      <c r="A168" s="426" t="s">
        <v>411</v>
      </c>
      <c r="B168" s="427" t="s">
        <v>412</v>
      </c>
      <c r="C168" s="428" t="s">
        <v>413</v>
      </c>
      <c r="D168" s="429" t="s">
        <v>414</v>
      </c>
      <c r="E168" s="428" t="s">
        <v>2423</v>
      </c>
      <c r="F168" s="429" t="s">
        <v>2424</v>
      </c>
      <c r="G168" s="428" t="s">
        <v>2727</v>
      </c>
      <c r="H168" s="428" t="s">
        <v>2728</v>
      </c>
      <c r="I168" s="431">
        <v>3242.800048828125</v>
      </c>
      <c r="J168" s="431">
        <v>5</v>
      </c>
      <c r="K168" s="432">
        <v>16214.000244140625</v>
      </c>
    </row>
    <row r="169" spans="1:11" ht="14.45" customHeight="1" x14ac:dyDescent="0.2">
      <c r="A169" s="426" t="s">
        <v>411</v>
      </c>
      <c r="B169" s="427" t="s">
        <v>412</v>
      </c>
      <c r="C169" s="428" t="s">
        <v>413</v>
      </c>
      <c r="D169" s="429" t="s">
        <v>414</v>
      </c>
      <c r="E169" s="428" t="s">
        <v>2423</v>
      </c>
      <c r="F169" s="429" t="s">
        <v>2424</v>
      </c>
      <c r="G169" s="428" t="s">
        <v>2729</v>
      </c>
      <c r="H169" s="428" t="s">
        <v>2730</v>
      </c>
      <c r="I169" s="431">
        <v>2891.89990234375</v>
      </c>
      <c r="J169" s="431">
        <v>3</v>
      </c>
      <c r="K169" s="432">
        <v>8675.69970703125</v>
      </c>
    </row>
    <row r="170" spans="1:11" ht="14.45" customHeight="1" x14ac:dyDescent="0.2">
      <c r="A170" s="426" t="s">
        <v>411</v>
      </c>
      <c r="B170" s="427" t="s">
        <v>412</v>
      </c>
      <c r="C170" s="428" t="s">
        <v>413</v>
      </c>
      <c r="D170" s="429" t="s">
        <v>414</v>
      </c>
      <c r="E170" s="428" t="s">
        <v>2423</v>
      </c>
      <c r="F170" s="429" t="s">
        <v>2424</v>
      </c>
      <c r="G170" s="428" t="s">
        <v>2731</v>
      </c>
      <c r="H170" s="428" t="s">
        <v>2732</v>
      </c>
      <c r="I170" s="431">
        <v>7865</v>
      </c>
      <c r="J170" s="431">
        <v>8</v>
      </c>
      <c r="K170" s="432">
        <v>62920</v>
      </c>
    </row>
    <row r="171" spans="1:11" ht="14.45" customHeight="1" x14ac:dyDescent="0.2">
      <c r="A171" s="426" t="s">
        <v>411</v>
      </c>
      <c r="B171" s="427" t="s">
        <v>412</v>
      </c>
      <c r="C171" s="428" t="s">
        <v>413</v>
      </c>
      <c r="D171" s="429" t="s">
        <v>414</v>
      </c>
      <c r="E171" s="428" t="s">
        <v>2423</v>
      </c>
      <c r="F171" s="429" t="s">
        <v>2424</v>
      </c>
      <c r="G171" s="428" t="s">
        <v>2733</v>
      </c>
      <c r="H171" s="428" t="s">
        <v>2734</v>
      </c>
      <c r="I171" s="431">
        <v>9075</v>
      </c>
      <c r="J171" s="431">
        <v>4</v>
      </c>
      <c r="K171" s="432">
        <v>36300</v>
      </c>
    </row>
    <row r="172" spans="1:11" ht="14.45" customHeight="1" x14ac:dyDescent="0.2">
      <c r="A172" s="426" t="s">
        <v>411</v>
      </c>
      <c r="B172" s="427" t="s">
        <v>412</v>
      </c>
      <c r="C172" s="428" t="s">
        <v>413</v>
      </c>
      <c r="D172" s="429" t="s">
        <v>414</v>
      </c>
      <c r="E172" s="428" t="s">
        <v>2423</v>
      </c>
      <c r="F172" s="429" t="s">
        <v>2424</v>
      </c>
      <c r="G172" s="428" t="s">
        <v>2735</v>
      </c>
      <c r="H172" s="428" t="s">
        <v>2736</v>
      </c>
      <c r="I172" s="431">
        <v>31460.013085937499</v>
      </c>
      <c r="J172" s="431">
        <v>15</v>
      </c>
      <c r="K172" s="432">
        <v>471900.130859375</v>
      </c>
    </row>
    <row r="173" spans="1:11" ht="14.45" customHeight="1" x14ac:dyDescent="0.2">
      <c r="A173" s="426" t="s">
        <v>411</v>
      </c>
      <c r="B173" s="427" t="s">
        <v>412</v>
      </c>
      <c r="C173" s="428" t="s">
        <v>413</v>
      </c>
      <c r="D173" s="429" t="s">
        <v>414</v>
      </c>
      <c r="E173" s="428" t="s">
        <v>2423</v>
      </c>
      <c r="F173" s="429" t="s">
        <v>2424</v>
      </c>
      <c r="G173" s="428" t="s">
        <v>2737</v>
      </c>
      <c r="H173" s="428" t="s">
        <v>2738</v>
      </c>
      <c r="I173" s="431">
        <v>21780</v>
      </c>
      <c r="J173" s="431">
        <v>1</v>
      </c>
      <c r="K173" s="432">
        <v>21780</v>
      </c>
    </row>
    <row r="174" spans="1:11" ht="14.45" customHeight="1" x14ac:dyDescent="0.2">
      <c r="A174" s="426" t="s">
        <v>411</v>
      </c>
      <c r="B174" s="427" t="s">
        <v>412</v>
      </c>
      <c r="C174" s="428" t="s">
        <v>413</v>
      </c>
      <c r="D174" s="429" t="s">
        <v>414</v>
      </c>
      <c r="E174" s="428" t="s">
        <v>2423</v>
      </c>
      <c r="F174" s="429" t="s">
        <v>2424</v>
      </c>
      <c r="G174" s="428" t="s">
        <v>2739</v>
      </c>
      <c r="H174" s="428" t="s">
        <v>2740</v>
      </c>
      <c r="I174" s="431">
        <v>21780</v>
      </c>
      <c r="J174" s="431">
        <v>9</v>
      </c>
      <c r="K174" s="432">
        <v>196020</v>
      </c>
    </row>
    <row r="175" spans="1:11" ht="14.45" customHeight="1" x14ac:dyDescent="0.2">
      <c r="A175" s="426" t="s">
        <v>411</v>
      </c>
      <c r="B175" s="427" t="s">
        <v>412</v>
      </c>
      <c r="C175" s="428" t="s">
        <v>413</v>
      </c>
      <c r="D175" s="429" t="s">
        <v>414</v>
      </c>
      <c r="E175" s="428" t="s">
        <v>2423</v>
      </c>
      <c r="F175" s="429" t="s">
        <v>2424</v>
      </c>
      <c r="G175" s="428" t="s">
        <v>2741</v>
      </c>
      <c r="H175" s="428" t="s">
        <v>2742</v>
      </c>
      <c r="I175" s="431">
        <v>2878.469970703125</v>
      </c>
      <c r="J175" s="431">
        <v>1</v>
      </c>
      <c r="K175" s="432">
        <v>2878.469970703125</v>
      </c>
    </row>
    <row r="176" spans="1:11" ht="14.45" customHeight="1" x14ac:dyDescent="0.2">
      <c r="A176" s="426" t="s">
        <v>411</v>
      </c>
      <c r="B176" s="427" t="s">
        <v>412</v>
      </c>
      <c r="C176" s="428" t="s">
        <v>413</v>
      </c>
      <c r="D176" s="429" t="s">
        <v>414</v>
      </c>
      <c r="E176" s="428" t="s">
        <v>2423</v>
      </c>
      <c r="F176" s="429" t="s">
        <v>2424</v>
      </c>
      <c r="G176" s="428" t="s">
        <v>2743</v>
      </c>
      <c r="H176" s="428" t="s">
        <v>2744</v>
      </c>
      <c r="I176" s="431">
        <v>274.67001342773438</v>
      </c>
      <c r="J176" s="431">
        <v>4</v>
      </c>
      <c r="K176" s="432">
        <v>1098.6800537109375</v>
      </c>
    </row>
    <row r="177" spans="1:11" ht="14.45" customHeight="1" x14ac:dyDescent="0.2">
      <c r="A177" s="426" t="s">
        <v>411</v>
      </c>
      <c r="B177" s="427" t="s">
        <v>412</v>
      </c>
      <c r="C177" s="428" t="s">
        <v>413</v>
      </c>
      <c r="D177" s="429" t="s">
        <v>414</v>
      </c>
      <c r="E177" s="428" t="s">
        <v>2423</v>
      </c>
      <c r="F177" s="429" t="s">
        <v>2424</v>
      </c>
      <c r="G177" s="428" t="s">
        <v>2745</v>
      </c>
      <c r="H177" s="428" t="s">
        <v>2746</v>
      </c>
      <c r="I177" s="431">
        <v>19.430000305175781</v>
      </c>
      <c r="J177" s="431">
        <v>980</v>
      </c>
      <c r="K177" s="432">
        <v>19043.909942626953</v>
      </c>
    </row>
    <row r="178" spans="1:11" ht="14.45" customHeight="1" x14ac:dyDescent="0.2">
      <c r="A178" s="426" t="s">
        <v>411</v>
      </c>
      <c r="B178" s="427" t="s">
        <v>412</v>
      </c>
      <c r="C178" s="428" t="s">
        <v>413</v>
      </c>
      <c r="D178" s="429" t="s">
        <v>414</v>
      </c>
      <c r="E178" s="428" t="s">
        <v>2423</v>
      </c>
      <c r="F178" s="429" t="s">
        <v>2424</v>
      </c>
      <c r="G178" s="428" t="s">
        <v>2747</v>
      </c>
      <c r="H178" s="428" t="s">
        <v>2748</v>
      </c>
      <c r="I178" s="431">
        <v>22.680000305175781</v>
      </c>
      <c r="J178" s="431">
        <v>240</v>
      </c>
      <c r="K178" s="432">
        <v>5442.10009765625</v>
      </c>
    </row>
    <row r="179" spans="1:11" ht="14.45" customHeight="1" x14ac:dyDescent="0.2">
      <c r="A179" s="426" t="s">
        <v>411</v>
      </c>
      <c r="B179" s="427" t="s">
        <v>412</v>
      </c>
      <c r="C179" s="428" t="s">
        <v>413</v>
      </c>
      <c r="D179" s="429" t="s">
        <v>414</v>
      </c>
      <c r="E179" s="428" t="s">
        <v>2423</v>
      </c>
      <c r="F179" s="429" t="s">
        <v>2424</v>
      </c>
      <c r="G179" s="428" t="s">
        <v>2749</v>
      </c>
      <c r="H179" s="428" t="s">
        <v>2750</v>
      </c>
      <c r="I179" s="431">
        <v>21.049999237060547</v>
      </c>
      <c r="J179" s="431">
        <v>2280</v>
      </c>
      <c r="K179" s="432">
        <v>48003.08154296875</v>
      </c>
    </row>
    <row r="180" spans="1:11" ht="14.45" customHeight="1" x14ac:dyDescent="0.2">
      <c r="A180" s="426" t="s">
        <v>411</v>
      </c>
      <c r="B180" s="427" t="s">
        <v>412</v>
      </c>
      <c r="C180" s="428" t="s">
        <v>413</v>
      </c>
      <c r="D180" s="429" t="s">
        <v>414</v>
      </c>
      <c r="E180" s="428" t="s">
        <v>2423</v>
      </c>
      <c r="F180" s="429" t="s">
        <v>2424</v>
      </c>
      <c r="G180" s="428" t="s">
        <v>2751</v>
      </c>
      <c r="H180" s="428" t="s">
        <v>2752</v>
      </c>
      <c r="I180" s="431">
        <v>239.58000183105469</v>
      </c>
      <c r="J180" s="431">
        <v>26</v>
      </c>
      <c r="K180" s="432">
        <v>6229.0800476074219</v>
      </c>
    </row>
    <row r="181" spans="1:11" ht="14.45" customHeight="1" x14ac:dyDescent="0.2">
      <c r="A181" s="426" t="s">
        <v>411</v>
      </c>
      <c r="B181" s="427" t="s">
        <v>412</v>
      </c>
      <c r="C181" s="428" t="s">
        <v>413</v>
      </c>
      <c r="D181" s="429" t="s">
        <v>414</v>
      </c>
      <c r="E181" s="428" t="s">
        <v>2423</v>
      </c>
      <c r="F181" s="429" t="s">
        <v>2424</v>
      </c>
      <c r="G181" s="428" t="s">
        <v>2753</v>
      </c>
      <c r="H181" s="428" t="s">
        <v>2754</v>
      </c>
      <c r="I181" s="431">
        <v>9.2312499284744263</v>
      </c>
      <c r="J181" s="431">
        <v>100</v>
      </c>
      <c r="K181" s="432">
        <v>919.59999847412109</v>
      </c>
    </row>
    <row r="182" spans="1:11" ht="14.45" customHeight="1" x14ac:dyDescent="0.2">
      <c r="A182" s="426" t="s">
        <v>411</v>
      </c>
      <c r="B182" s="427" t="s">
        <v>412</v>
      </c>
      <c r="C182" s="428" t="s">
        <v>413</v>
      </c>
      <c r="D182" s="429" t="s">
        <v>414</v>
      </c>
      <c r="E182" s="428" t="s">
        <v>2423</v>
      </c>
      <c r="F182" s="429" t="s">
        <v>2424</v>
      </c>
      <c r="G182" s="428" t="s">
        <v>2755</v>
      </c>
      <c r="H182" s="428" t="s">
        <v>2756</v>
      </c>
      <c r="I182" s="431">
        <v>30562.1796875</v>
      </c>
      <c r="J182" s="431">
        <v>1</v>
      </c>
      <c r="K182" s="432">
        <v>30562.1796875</v>
      </c>
    </row>
    <row r="183" spans="1:11" ht="14.45" customHeight="1" x14ac:dyDescent="0.2">
      <c r="A183" s="426" t="s">
        <v>411</v>
      </c>
      <c r="B183" s="427" t="s">
        <v>412</v>
      </c>
      <c r="C183" s="428" t="s">
        <v>413</v>
      </c>
      <c r="D183" s="429" t="s">
        <v>414</v>
      </c>
      <c r="E183" s="428" t="s">
        <v>2423</v>
      </c>
      <c r="F183" s="429" t="s">
        <v>2424</v>
      </c>
      <c r="G183" s="428" t="s">
        <v>2757</v>
      </c>
      <c r="H183" s="428" t="s">
        <v>2758</v>
      </c>
      <c r="I183" s="431">
        <v>228.69000244140625</v>
      </c>
      <c r="J183" s="431">
        <v>1</v>
      </c>
      <c r="K183" s="432">
        <v>228.69000244140625</v>
      </c>
    </row>
    <row r="184" spans="1:11" ht="14.45" customHeight="1" x14ac:dyDescent="0.2">
      <c r="A184" s="426" t="s">
        <v>411</v>
      </c>
      <c r="B184" s="427" t="s">
        <v>412</v>
      </c>
      <c r="C184" s="428" t="s">
        <v>413</v>
      </c>
      <c r="D184" s="429" t="s">
        <v>414</v>
      </c>
      <c r="E184" s="428" t="s">
        <v>2423</v>
      </c>
      <c r="F184" s="429" t="s">
        <v>2424</v>
      </c>
      <c r="G184" s="428" t="s">
        <v>2759</v>
      </c>
      <c r="H184" s="428" t="s">
        <v>2760</v>
      </c>
      <c r="I184" s="431">
        <v>102.84999847412109</v>
      </c>
      <c r="J184" s="431">
        <v>1</v>
      </c>
      <c r="K184" s="432">
        <v>102.84999847412109</v>
      </c>
    </row>
    <row r="185" spans="1:11" ht="14.45" customHeight="1" x14ac:dyDescent="0.2">
      <c r="A185" s="426" t="s">
        <v>411</v>
      </c>
      <c r="B185" s="427" t="s">
        <v>412</v>
      </c>
      <c r="C185" s="428" t="s">
        <v>413</v>
      </c>
      <c r="D185" s="429" t="s">
        <v>414</v>
      </c>
      <c r="E185" s="428" t="s">
        <v>2423</v>
      </c>
      <c r="F185" s="429" t="s">
        <v>2424</v>
      </c>
      <c r="G185" s="428" t="s">
        <v>2761</v>
      </c>
      <c r="H185" s="428" t="s">
        <v>2762</v>
      </c>
      <c r="I185" s="431">
        <v>3862.326171875</v>
      </c>
      <c r="J185" s="431">
        <v>75</v>
      </c>
      <c r="K185" s="432">
        <v>289674.48828125</v>
      </c>
    </row>
    <row r="186" spans="1:11" ht="14.45" customHeight="1" x14ac:dyDescent="0.2">
      <c r="A186" s="426" t="s">
        <v>411</v>
      </c>
      <c r="B186" s="427" t="s">
        <v>412</v>
      </c>
      <c r="C186" s="428" t="s">
        <v>413</v>
      </c>
      <c r="D186" s="429" t="s">
        <v>414</v>
      </c>
      <c r="E186" s="428" t="s">
        <v>2423</v>
      </c>
      <c r="F186" s="429" t="s">
        <v>2424</v>
      </c>
      <c r="G186" s="428" t="s">
        <v>2763</v>
      </c>
      <c r="H186" s="428" t="s">
        <v>2764</v>
      </c>
      <c r="I186" s="431">
        <v>3862.3259955512153</v>
      </c>
      <c r="J186" s="431">
        <v>71</v>
      </c>
      <c r="K186" s="432">
        <v>274225.06958007813</v>
      </c>
    </row>
    <row r="187" spans="1:11" ht="14.45" customHeight="1" x14ac:dyDescent="0.2">
      <c r="A187" s="426" t="s">
        <v>411</v>
      </c>
      <c r="B187" s="427" t="s">
        <v>412</v>
      </c>
      <c r="C187" s="428" t="s">
        <v>413</v>
      </c>
      <c r="D187" s="429" t="s">
        <v>414</v>
      </c>
      <c r="E187" s="428" t="s">
        <v>2423</v>
      </c>
      <c r="F187" s="429" t="s">
        <v>2424</v>
      </c>
      <c r="G187" s="428" t="s">
        <v>2765</v>
      </c>
      <c r="H187" s="428" t="s">
        <v>2766</v>
      </c>
      <c r="I187" s="431">
        <v>4248.5324358258931</v>
      </c>
      <c r="J187" s="431">
        <v>69</v>
      </c>
      <c r="K187" s="432">
        <v>293149.2607421875</v>
      </c>
    </row>
    <row r="188" spans="1:11" ht="14.45" customHeight="1" x14ac:dyDescent="0.2">
      <c r="A188" s="426" t="s">
        <v>411</v>
      </c>
      <c r="B188" s="427" t="s">
        <v>412</v>
      </c>
      <c r="C188" s="428" t="s">
        <v>413</v>
      </c>
      <c r="D188" s="429" t="s">
        <v>414</v>
      </c>
      <c r="E188" s="428" t="s">
        <v>2423</v>
      </c>
      <c r="F188" s="429" t="s">
        <v>2424</v>
      </c>
      <c r="G188" s="428" t="s">
        <v>2767</v>
      </c>
      <c r="H188" s="428" t="s">
        <v>2768</v>
      </c>
      <c r="I188" s="431">
        <v>77.44000244140625</v>
      </c>
      <c r="J188" s="431">
        <v>1</v>
      </c>
      <c r="K188" s="432">
        <v>77.44000244140625</v>
      </c>
    </row>
    <row r="189" spans="1:11" ht="14.45" customHeight="1" x14ac:dyDescent="0.2">
      <c r="A189" s="426" t="s">
        <v>411</v>
      </c>
      <c r="B189" s="427" t="s">
        <v>412</v>
      </c>
      <c r="C189" s="428" t="s">
        <v>413</v>
      </c>
      <c r="D189" s="429" t="s">
        <v>414</v>
      </c>
      <c r="E189" s="428" t="s">
        <v>2423</v>
      </c>
      <c r="F189" s="429" t="s">
        <v>2424</v>
      </c>
      <c r="G189" s="428" t="s">
        <v>2769</v>
      </c>
      <c r="H189" s="428" t="s">
        <v>2770</v>
      </c>
      <c r="I189" s="431">
        <v>9143.3701171875</v>
      </c>
      <c r="J189" s="431">
        <v>4</v>
      </c>
      <c r="K189" s="432">
        <v>36573.4609375</v>
      </c>
    </row>
    <row r="190" spans="1:11" ht="14.45" customHeight="1" x14ac:dyDescent="0.2">
      <c r="A190" s="426" t="s">
        <v>411</v>
      </c>
      <c r="B190" s="427" t="s">
        <v>412</v>
      </c>
      <c r="C190" s="428" t="s">
        <v>413</v>
      </c>
      <c r="D190" s="429" t="s">
        <v>414</v>
      </c>
      <c r="E190" s="428" t="s">
        <v>2423</v>
      </c>
      <c r="F190" s="429" t="s">
        <v>2424</v>
      </c>
      <c r="G190" s="428" t="s">
        <v>2771</v>
      </c>
      <c r="H190" s="428" t="s">
        <v>2772</v>
      </c>
      <c r="I190" s="431">
        <v>2178</v>
      </c>
      <c r="J190" s="431">
        <v>2</v>
      </c>
      <c r="K190" s="432">
        <v>4356</v>
      </c>
    </row>
    <row r="191" spans="1:11" ht="14.45" customHeight="1" x14ac:dyDescent="0.2">
      <c r="A191" s="426" t="s">
        <v>411</v>
      </c>
      <c r="B191" s="427" t="s">
        <v>412</v>
      </c>
      <c r="C191" s="428" t="s">
        <v>413</v>
      </c>
      <c r="D191" s="429" t="s">
        <v>414</v>
      </c>
      <c r="E191" s="428" t="s">
        <v>2423</v>
      </c>
      <c r="F191" s="429" t="s">
        <v>2424</v>
      </c>
      <c r="G191" s="428" t="s">
        <v>2773</v>
      </c>
      <c r="H191" s="428" t="s">
        <v>2774</v>
      </c>
      <c r="I191" s="431">
        <v>9150</v>
      </c>
      <c r="J191" s="431">
        <v>1</v>
      </c>
      <c r="K191" s="432">
        <v>9150</v>
      </c>
    </row>
    <row r="192" spans="1:11" ht="14.45" customHeight="1" x14ac:dyDescent="0.2">
      <c r="A192" s="426" t="s">
        <v>411</v>
      </c>
      <c r="B192" s="427" t="s">
        <v>412</v>
      </c>
      <c r="C192" s="428" t="s">
        <v>413</v>
      </c>
      <c r="D192" s="429" t="s">
        <v>414</v>
      </c>
      <c r="E192" s="428" t="s">
        <v>2423</v>
      </c>
      <c r="F192" s="429" t="s">
        <v>2424</v>
      </c>
      <c r="G192" s="428" t="s">
        <v>2775</v>
      </c>
      <c r="H192" s="428" t="s">
        <v>2776</v>
      </c>
      <c r="I192" s="431">
        <v>274.67001342773438</v>
      </c>
      <c r="J192" s="431">
        <v>1</v>
      </c>
      <c r="K192" s="432">
        <v>274.67001342773438</v>
      </c>
    </row>
    <row r="193" spans="1:11" ht="14.45" customHeight="1" x14ac:dyDescent="0.2">
      <c r="A193" s="426" t="s">
        <v>411</v>
      </c>
      <c r="B193" s="427" t="s">
        <v>412</v>
      </c>
      <c r="C193" s="428" t="s">
        <v>413</v>
      </c>
      <c r="D193" s="429" t="s">
        <v>414</v>
      </c>
      <c r="E193" s="428" t="s">
        <v>2423</v>
      </c>
      <c r="F193" s="429" t="s">
        <v>2424</v>
      </c>
      <c r="G193" s="428" t="s">
        <v>2777</v>
      </c>
      <c r="H193" s="428" t="s">
        <v>2778</v>
      </c>
      <c r="I193" s="431">
        <v>4840</v>
      </c>
      <c r="J193" s="431">
        <v>85</v>
      </c>
      <c r="K193" s="432">
        <v>411400</v>
      </c>
    </row>
    <row r="194" spans="1:11" ht="14.45" customHeight="1" x14ac:dyDescent="0.2">
      <c r="A194" s="426" t="s">
        <v>411</v>
      </c>
      <c r="B194" s="427" t="s">
        <v>412</v>
      </c>
      <c r="C194" s="428" t="s">
        <v>413</v>
      </c>
      <c r="D194" s="429" t="s">
        <v>414</v>
      </c>
      <c r="E194" s="428" t="s">
        <v>2423</v>
      </c>
      <c r="F194" s="429" t="s">
        <v>2424</v>
      </c>
      <c r="G194" s="428" t="s">
        <v>2779</v>
      </c>
      <c r="H194" s="428" t="s">
        <v>2780</v>
      </c>
      <c r="I194" s="431">
        <v>1268.0799560546875</v>
      </c>
      <c r="J194" s="431">
        <v>22</v>
      </c>
      <c r="K194" s="432">
        <v>27897.759765625</v>
      </c>
    </row>
    <row r="195" spans="1:11" ht="14.45" customHeight="1" x14ac:dyDescent="0.2">
      <c r="A195" s="426" t="s">
        <v>411</v>
      </c>
      <c r="B195" s="427" t="s">
        <v>412</v>
      </c>
      <c r="C195" s="428" t="s">
        <v>413</v>
      </c>
      <c r="D195" s="429" t="s">
        <v>414</v>
      </c>
      <c r="E195" s="428" t="s">
        <v>2423</v>
      </c>
      <c r="F195" s="429" t="s">
        <v>2424</v>
      </c>
      <c r="G195" s="428" t="s">
        <v>2781</v>
      </c>
      <c r="H195" s="428" t="s">
        <v>2782</v>
      </c>
      <c r="I195" s="431">
        <v>139.14999389648438</v>
      </c>
      <c r="J195" s="431">
        <v>5</v>
      </c>
      <c r="K195" s="432">
        <v>695.74996948242188</v>
      </c>
    </row>
    <row r="196" spans="1:11" ht="14.45" customHeight="1" x14ac:dyDescent="0.2">
      <c r="A196" s="426" t="s">
        <v>411</v>
      </c>
      <c r="B196" s="427" t="s">
        <v>412</v>
      </c>
      <c r="C196" s="428" t="s">
        <v>413</v>
      </c>
      <c r="D196" s="429" t="s">
        <v>414</v>
      </c>
      <c r="E196" s="428" t="s">
        <v>2423</v>
      </c>
      <c r="F196" s="429" t="s">
        <v>2424</v>
      </c>
      <c r="G196" s="428" t="s">
        <v>2783</v>
      </c>
      <c r="H196" s="428" t="s">
        <v>2784</v>
      </c>
      <c r="I196" s="431">
        <v>1242.4399658203124</v>
      </c>
      <c r="J196" s="431">
        <v>20</v>
      </c>
      <c r="K196" s="432">
        <v>24720.599609375</v>
      </c>
    </row>
    <row r="197" spans="1:11" ht="14.45" customHeight="1" x14ac:dyDescent="0.2">
      <c r="A197" s="426" t="s">
        <v>411</v>
      </c>
      <c r="B197" s="427" t="s">
        <v>412</v>
      </c>
      <c r="C197" s="428" t="s">
        <v>413</v>
      </c>
      <c r="D197" s="429" t="s">
        <v>414</v>
      </c>
      <c r="E197" s="428" t="s">
        <v>2423</v>
      </c>
      <c r="F197" s="429" t="s">
        <v>2424</v>
      </c>
      <c r="G197" s="428" t="s">
        <v>2785</v>
      </c>
      <c r="H197" s="428" t="s">
        <v>2786</v>
      </c>
      <c r="I197" s="431">
        <v>12.554000027974446</v>
      </c>
      <c r="J197" s="431">
        <v>660</v>
      </c>
      <c r="K197" s="432">
        <v>8338.5900726318359</v>
      </c>
    </row>
    <row r="198" spans="1:11" ht="14.45" customHeight="1" x14ac:dyDescent="0.2">
      <c r="A198" s="426" t="s">
        <v>411</v>
      </c>
      <c r="B198" s="427" t="s">
        <v>412</v>
      </c>
      <c r="C198" s="428" t="s">
        <v>413</v>
      </c>
      <c r="D198" s="429" t="s">
        <v>414</v>
      </c>
      <c r="E198" s="428" t="s">
        <v>2423</v>
      </c>
      <c r="F198" s="429" t="s">
        <v>2424</v>
      </c>
      <c r="G198" s="428" t="s">
        <v>2787</v>
      </c>
      <c r="H198" s="428" t="s">
        <v>2788</v>
      </c>
      <c r="I198" s="431">
        <v>10.369999885559082</v>
      </c>
      <c r="J198" s="431">
        <v>19800</v>
      </c>
      <c r="K198" s="432">
        <v>205320.0576171875</v>
      </c>
    </row>
    <row r="199" spans="1:11" ht="14.45" customHeight="1" x14ac:dyDescent="0.2">
      <c r="A199" s="426" t="s">
        <v>411</v>
      </c>
      <c r="B199" s="427" t="s">
        <v>412</v>
      </c>
      <c r="C199" s="428" t="s">
        <v>413</v>
      </c>
      <c r="D199" s="429" t="s">
        <v>414</v>
      </c>
      <c r="E199" s="428" t="s">
        <v>2423</v>
      </c>
      <c r="F199" s="429" t="s">
        <v>2424</v>
      </c>
      <c r="G199" s="428" t="s">
        <v>2789</v>
      </c>
      <c r="H199" s="428" t="s">
        <v>2790</v>
      </c>
      <c r="I199" s="431">
        <v>55.659999847412109</v>
      </c>
      <c r="J199" s="431">
        <v>4</v>
      </c>
      <c r="K199" s="432">
        <v>222.63999938964844</v>
      </c>
    </row>
    <row r="200" spans="1:11" ht="14.45" customHeight="1" x14ac:dyDescent="0.2">
      <c r="A200" s="426" t="s">
        <v>411</v>
      </c>
      <c r="B200" s="427" t="s">
        <v>412</v>
      </c>
      <c r="C200" s="428" t="s">
        <v>413</v>
      </c>
      <c r="D200" s="429" t="s">
        <v>414</v>
      </c>
      <c r="E200" s="428" t="s">
        <v>2423</v>
      </c>
      <c r="F200" s="429" t="s">
        <v>2424</v>
      </c>
      <c r="G200" s="428" t="s">
        <v>2791</v>
      </c>
      <c r="H200" s="428" t="s">
        <v>2792</v>
      </c>
      <c r="I200" s="431">
        <v>1257.18994140625</v>
      </c>
      <c r="J200" s="431">
        <v>1</v>
      </c>
      <c r="K200" s="432">
        <v>1257.18994140625</v>
      </c>
    </row>
    <row r="201" spans="1:11" ht="14.45" customHeight="1" x14ac:dyDescent="0.2">
      <c r="A201" s="426" t="s">
        <v>411</v>
      </c>
      <c r="B201" s="427" t="s">
        <v>412</v>
      </c>
      <c r="C201" s="428" t="s">
        <v>413</v>
      </c>
      <c r="D201" s="429" t="s">
        <v>414</v>
      </c>
      <c r="E201" s="428" t="s">
        <v>2423</v>
      </c>
      <c r="F201" s="429" t="s">
        <v>2424</v>
      </c>
      <c r="G201" s="428" t="s">
        <v>2793</v>
      </c>
      <c r="H201" s="428" t="s">
        <v>2794</v>
      </c>
      <c r="I201" s="431">
        <v>75.019996643066406</v>
      </c>
      <c r="J201" s="431">
        <v>9</v>
      </c>
      <c r="K201" s="432">
        <v>675.17996978759766</v>
      </c>
    </row>
    <row r="202" spans="1:11" ht="14.45" customHeight="1" x14ac:dyDescent="0.2">
      <c r="A202" s="426" t="s">
        <v>411</v>
      </c>
      <c r="B202" s="427" t="s">
        <v>412</v>
      </c>
      <c r="C202" s="428" t="s">
        <v>413</v>
      </c>
      <c r="D202" s="429" t="s">
        <v>414</v>
      </c>
      <c r="E202" s="428" t="s">
        <v>2423</v>
      </c>
      <c r="F202" s="429" t="s">
        <v>2424</v>
      </c>
      <c r="G202" s="428" t="s">
        <v>2795</v>
      </c>
      <c r="H202" s="428" t="s">
        <v>2796</v>
      </c>
      <c r="I202" s="431">
        <v>683.66998291015625</v>
      </c>
      <c r="J202" s="431">
        <v>1</v>
      </c>
      <c r="K202" s="432">
        <v>683.66998291015625</v>
      </c>
    </row>
    <row r="203" spans="1:11" ht="14.45" customHeight="1" x14ac:dyDescent="0.2">
      <c r="A203" s="426" t="s">
        <v>411</v>
      </c>
      <c r="B203" s="427" t="s">
        <v>412</v>
      </c>
      <c r="C203" s="428" t="s">
        <v>413</v>
      </c>
      <c r="D203" s="429" t="s">
        <v>414</v>
      </c>
      <c r="E203" s="428" t="s">
        <v>2423</v>
      </c>
      <c r="F203" s="429" t="s">
        <v>2424</v>
      </c>
      <c r="G203" s="428" t="s">
        <v>2797</v>
      </c>
      <c r="H203" s="428" t="s">
        <v>2798</v>
      </c>
      <c r="I203" s="431">
        <v>14643.09609375</v>
      </c>
      <c r="J203" s="431">
        <v>10</v>
      </c>
      <c r="K203" s="432">
        <v>146430.9013671875</v>
      </c>
    </row>
    <row r="204" spans="1:11" ht="14.45" customHeight="1" x14ac:dyDescent="0.2">
      <c r="A204" s="426" t="s">
        <v>411</v>
      </c>
      <c r="B204" s="427" t="s">
        <v>412</v>
      </c>
      <c r="C204" s="428" t="s">
        <v>413</v>
      </c>
      <c r="D204" s="429" t="s">
        <v>414</v>
      </c>
      <c r="E204" s="428" t="s">
        <v>2423</v>
      </c>
      <c r="F204" s="429" t="s">
        <v>2424</v>
      </c>
      <c r="G204" s="428" t="s">
        <v>2799</v>
      </c>
      <c r="H204" s="428" t="s">
        <v>2800</v>
      </c>
      <c r="I204" s="431">
        <v>3212.989990234375</v>
      </c>
      <c r="J204" s="431">
        <v>3</v>
      </c>
      <c r="K204" s="432">
        <v>9638.969970703125</v>
      </c>
    </row>
    <row r="205" spans="1:11" ht="14.45" customHeight="1" x14ac:dyDescent="0.2">
      <c r="A205" s="426" t="s">
        <v>411</v>
      </c>
      <c r="B205" s="427" t="s">
        <v>412</v>
      </c>
      <c r="C205" s="428" t="s">
        <v>413</v>
      </c>
      <c r="D205" s="429" t="s">
        <v>414</v>
      </c>
      <c r="E205" s="428" t="s">
        <v>2423</v>
      </c>
      <c r="F205" s="429" t="s">
        <v>2424</v>
      </c>
      <c r="G205" s="428" t="s">
        <v>2801</v>
      </c>
      <c r="H205" s="428" t="s">
        <v>2802</v>
      </c>
      <c r="I205" s="431">
        <v>435.60000610351563</v>
      </c>
      <c r="J205" s="431">
        <v>1</v>
      </c>
      <c r="K205" s="432">
        <v>435.60000610351563</v>
      </c>
    </row>
    <row r="206" spans="1:11" ht="14.45" customHeight="1" x14ac:dyDescent="0.2">
      <c r="A206" s="426" t="s">
        <v>411</v>
      </c>
      <c r="B206" s="427" t="s">
        <v>412</v>
      </c>
      <c r="C206" s="428" t="s">
        <v>413</v>
      </c>
      <c r="D206" s="429" t="s">
        <v>414</v>
      </c>
      <c r="E206" s="428" t="s">
        <v>2423</v>
      </c>
      <c r="F206" s="429" t="s">
        <v>2424</v>
      </c>
      <c r="G206" s="428" t="s">
        <v>2495</v>
      </c>
      <c r="H206" s="428" t="s">
        <v>2803</v>
      </c>
      <c r="I206" s="431">
        <v>612.5</v>
      </c>
      <c r="J206" s="431">
        <v>2</v>
      </c>
      <c r="K206" s="432">
        <v>1225</v>
      </c>
    </row>
    <row r="207" spans="1:11" ht="14.45" customHeight="1" x14ac:dyDescent="0.2">
      <c r="A207" s="426" t="s">
        <v>411</v>
      </c>
      <c r="B207" s="427" t="s">
        <v>412</v>
      </c>
      <c r="C207" s="428" t="s">
        <v>413</v>
      </c>
      <c r="D207" s="429" t="s">
        <v>414</v>
      </c>
      <c r="E207" s="428" t="s">
        <v>2423</v>
      </c>
      <c r="F207" s="429" t="s">
        <v>2424</v>
      </c>
      <c r="G207" s="428" t="s">
        <v>2804</v>
      </c>
      <c r="H207" s="428" t="s">
        <v>2805</v>
      </c>
      <c r="I207" s="431">
        <v>7431.8504464285716</v>
      </c>
      <c r="J207" s="431">
        <v>32</v>
      </c>
      <c r="K207" s="432">
        <v>238321.2880859375</v>
      </c>
    </row>
    <row r="208" spans="1:11" ht="14.45" customHeight="1" x14ac:dyDescent="0.2">
      <c r="A208" s="426" t="s">
        <v>411</v>
      </c>
      <c r="B208" s="427" t="s">
        <v>412</v>
      </c>
      <c r="C208" s="428" t="s">
        <v>413</v>
      </c>
      <c r="D208" s="429" t="s">
        <v>414</v>
      </c>
      <c r="E208" s="428" t="s">
        <v>2423</v>
      </c>
      <c r="F208" s="429" t="s">
        <v>2424</v>
      </c>
      <c r="G208" s="428" t="s">
        <v>2806</v>
      </c>
      <c r="H208" s="428" t="s">
        <v>2807</v>
      </c>
      <c r="I208" s="431">
        <v>3212.989990234375</v>
      </c>
      <c r="J208" s="431">
        <v>4</v>
      </c>
      <c r="K208" s="432">
        <v>12851.9599609375</v>
      </c>
    </row>
    <row r="209" spans="1:11" ht="14.45" customHeight="1" x14ac:dyDescent="0.2">
      <c r="A209" s="426" t="s">
        <v>411</v>
      </c>
      <c r="B209" s="427" t="s">
        <v>412</v>
      </c>
      <c r="C209" s="428" t="s">
        <v>413</v>
      </c>
      <c r="D209" s="429" t="s">
        <v>414</v>
      </c>
      <c r="E209" s="428" t="s">
        <v>2423</v>
      </c>
      <c r="F209" s="429" t="s">
        <v>2424</v>
      </c>
      <c r="G209" s="428" t="s">
        <v>2808</v>
      </c>
      <c r="H209" s="428" t="s">
        <v>2809</v>
      </c>
      <c r="I209" s="431">
        <v>7430.7096470424103</v>
      </c>
      <c r="J209" s="431">
        <v>33</v>
      </c>
      <c r="K209" s="432">
        <v>245840.8662109375</v>
      </c>
    </row>
    <row r="210" spans="1:11" ht="14.45" customHeight="1" x14ac:dyDescent="0.2">
      <c r="A210" s="426" t="s">
        <v>411</v>
      </c>
      <c r="B210" s="427" t="s">
        <v>412</v>
      </c>
      <c r="C210" s="428" t="s">
        <v>413</v>
      </c>
      <c r="D210" s="429" t="s">
        <v>414</v>
      </c>
      <c r="E210" s="428" t="s">
        <v>2423</v>
      </c>
      <c r="F210" s="429" t="s">
        <v>2424</v>
      </c>
      <c r="G210" s="428" t="s">
        <v>2810</v>
      </c>
      <c r="H210" s="428" t="s">
        <v>2811</v>
      </c>
      <c r="I210" s="431">
        <v>3212.989990234375</v>
      </c>
      <c r="J210" s="431">
        <v>2</v>
      </c>
      <c r="K210" s="432">
        <v>6425.97998046875</v>
      </c>
    </row>
    <row r="211" spans="1:11" ht="14.45" customHeight="1" x14ac:dyDescent="0.2">
      <c r="A211" s="426" t="s">
        <v>411</v>
      </c>
      <c r="B211" s="427" t="s">
        <v>412</v>
      </c>
      <c r="C211" s="428" t="s">
        <v>413</v>
      </c>
      <c r="D211" s="429" t="s">
        <v>414</v>
      </c>
      <c r="E211" s="428" t="s">
        <v>2423</v>
      </c>
      <c r="F211" s="429" t="s">
        <v>2424</v>
      </c>
      <c r="G211" s="428" t="s">
        <v>2812</v>
      </c>
      <c r="H211" s="428" t="s">
        <v>2813</v>
      </c>
      <c r="I211" s="431">
        <v>6427.12744140625</v>
      </c>
      <c r="J211" s="431">
        <v>4</v>
      </c>
      <c r="K211" s="432">
        <v>25708.509765625</v>
      </c>
    </row>
    <row r="212" spans="1:11" ht="14.45" customHeight="1" x14ac:dyDescent="0.2">
      <c r="A212" s="426" t="s">
        <v>411</v>
      </c>
      <c r="B212" s="427" t="s">
        <v>412</v>
      </c>
      <c r="C212" s="428" t="s">
        <v>413</v>
      </c>
      <c r="D212" s="429" t="s">
        <v>414</v>
      </c>
      <c r="E212" s="428" t="s">
        <v>2423</v>
      </c>
      <c r="F212" s="429" t="s">
        <v>2424</v>
      </c>
      <c r="G212" s="428" t="s">
        <v>2814</v>
      </c>
      <c r="H212" s="428" t="s">
        <v>2815</v>
      </c>
      <c r="I212" s="431">
        <v>3212.989990234375</v>
      </c>
      <c r="J212" s="431">
        <v>4</v>
      </c>
      <c r="K212" s="432">
        <v>12851.9599609375</v>
      </c>
    </row>
    <row r="213" spans="1:11" ht="14.45" customHeight="1" x14ac:dyDescent="0.2">
      <c r="A213" s="426" t="s">
        <v>411</v>
      </c>
      <c r="B213" s="427" t="s">
        <v>412</v>
      </c>
      <c r="C213" s="428" t="s">
        <v>413</v>
      </c>
      <c r="D213" s="429" t="s">
        <v>414</v>
      </c>
      <c r="E213" s="428" t="s">
        <v>2423</v>
      </c>
      <c r="F213" s="429" t="s">
        <v>2424</v>
      </c>
      <c r="G213" s="428" t="s">
        <v>2816</v>
      </c>
      <c r="H213" s="428" t="s">
        <v>2817</v>
      </c>
      <c r="I213" s="431">
        <v>3278.0400390625</v>
      </c>
      <c r="J213" s="431">
        <v>3</v>
      </c>
      <c r="K213" s="432">
        <v>9834.1201171875</v>
      </c>
    </row>
    <row r="214" spans="1:11" ht="14.45" customHeight="1" x14ac:dyDescent="0.2">
      <c r="A214" s="426" t="s">
        <v>411</v>
      </c>
      <c r="B214" s="427" t="s">
        <v>412</v>
      </c>
      <c r="C214" s="428" t="s">
        <v>413</v>
      </c>
      <c r="D214" s="429" t="s">
        <v>414</v>
      </c>
      <c r="E214" s="428" t="s">
        <v>2423</v>
      </c>
      <c r="F214" s="429" t="s">
        <v>2424</v>
      </c>
      <c r="G214" s="428" t="s">
        <v>2818</v>
      </c>
      <c r="H214" s="428" t="s">
        <v>2819</v>
      </c>
      <c r="I214" s="431">
        <v>3277.836669921875</v>
      </c>
      <c r="J214" s="431">
        <v>3</v>
      </c>
      <c r="K214" s="432">
        <v>9833.510009765625</v>
      </c>
    </row>
    <row r="215" spans="1:11" ht="14.45" customHeight="1" x14ac:dyDescent="0.2">
      <c r="A215" s="426" t="s">
        <v>411</v>
      </c>
      <c r="B215" s="427" t="s">
        <v>412</v>
      </c>
      <c r="C215" s="428" t="s">
        <v>413</v>
      </c>
      <c r="D215" s="429" t="s">
        <v>414</v>
      </c>
      <c r="E215" s="428" t="s">
        <v>2423</v>
      </c>
      <c r="F215" s="429" t="s">
        <v>2424</v>
      </c>
      <c r="G215" s="428" t="s">
        <v>2820</v>
      </c>
      <c r="H215" s="428" t="s">
        <v>2821</v>
      </c>
      <c r="I215" s="431">
        <v>1</v>
      </c>
      <c r="J215" s="431">
        <v>5</v>
      </c>
      <c r="K215" s="432">
        <v>5</v>
      </c>
    </row>
    <row r="216" spans="1:11" ht="14.45" customHeight="1" x14ac:dyDescent="0.2">
      <c r="A216" s="426" t="s">
        <v>411</v>
      </c>
      <c r="B216" s="427" t="s">
        <v>412</v>
      </c>
      <c r="C216" s="428" t="s">
        <v>413</v>
      </c>
      <c r="D216" s="429" t="s">
        <v>414</v>
      </c>
      <c r="E216" s="428" t="s">
        <v>2423</v>
      </c>
      <c r="F216" s="429" t="s">
        <v>2424</v>
      </c>
      <c r="G216" s="428" t="s">
        <v>2822</v>
      </c>
      <c r="H216" s="428" t="s">
        <v>2823</v>
      </c>
      <c r="I216" s="431">
        <v>8492.2145833333325</v>
      </c>
      <c r="J216" s="431">
        <v>24</v>
      </c>
      <c r="K216" s="432">
        <v>203011.791015625</v>
      </c>
    </row>
    <row r="217" spans="1:11" ht="14.45" customHeight="1" x14ac:dyDescent="0.2">
      <c r="A217" s="426" t="s">
        <v>411</v>
      </c>
      <c r="B217" s="427" t="s">
        <v>412</v>
      </c>
      <c r="C217" s="428" t="s">
        <v>413</v>
      </c>
      <c r="D217" s="429" t="s">
        <v>414</v>
      </c>
      <c r="E217" s="428" t="s">
        <v>2423</v>
      </c>
      <c r="F217" s="429" t="s">
        <v>2424</v>
      </c>
      <c r="G217" s="428" t="s">
        <v>2824</v>
      </c>
      <c r="H217" s="428" t="s">
        <v>2825</v>
      </c>
      <c r="I217" s="431">
        <v>8500.6790771484375</v>
      </c>
      <c r="J217" s="431">
        <v>24</v>
      </c>
      <c r="K217" s="432">
        <v>203013.3984375</v>
      </c>
    </row>
    <row r="218" spans="1:11" ht="14.45" customHeight="1" x14ac:dyDescent="0.2">
      <c r="A218" s="426" t="s">
        <v>411</v>
      </c>
      <c r="B218" s="427" t="s">
        <v>412</v>
      </c>
      <c r="C218" s="428" t="s">
        <v>413</v>
      </c>
      <c r="D218" s="429" t="s">
        <v>414</v>
      </c>
      <c r="E218" s="428" t="s">
        <v>2423</v>
      </c>
      <c r="F218" s="429" t="s">
        <v>2424</v>
      </c>
      <c r="G218" s="428" t="s">
        <v>2826</v>
      </c>
      <c r="H218" s="428" t="s">
        <v>2827</v>
      </c>
      <c r="I218" s="431">
        <v>6884.1972092848555</v>
      </c>
      <c r="J218" s="431">
        <v>124</v>
      </c>
      <c r="K218" s="432">
        <v>854885.00390625</v>
      </c>
    </row>
    <row r="219" spans="1:11" ht="14.45" customHeight="1" x14ac:dyDescent="0.2">
      <c r="A219" s="426" t="s">
        <v>411</v>
      </c>
      <c r="B219" s="427" t="s">
        <v>412</v>
      </c>
      <c r="C219" s="428" t="s">
        <v>413</v>
      </c>
      <c r="D219" s="429" t="s">
        <v>414</v>
      </c>
      <c r="E219" s="428" t="s">
        <v>2423</v>
      </c>
      <c r="F219" s="429" t="s">
        <v>2424</v>
      </c>
      <c r="G219" s="428" t="s">
        <v>2828</v>
      </c>
      <c r="H219" s="428" t="s">
        <v>2829</v>
      </c>
      <c r="I219" s="431">
        <v>6884.1976787860576</v>
      </c>
      <c r="J219" s="431">
        <v>123</v>
      </c>
      <c r="K219" s="432">
        <v>847938.716796875</v>
      </c>
    </row>
    <row r="220" spans="1:11" ht="14.45" customHeight="1" x14ac:dyDescent="0.2">
      <c r="A220" s="426" t="s">
        <v>411</v>
      </c>
      <c r="B220" s="427" t="s">
        <v>412</v>
      </c>
      <c r="C220" s="428" t="s">
        <v>413</v>
      </c>
      <c r="D220" s="429" t="s">
        <v>414</v>
      </c>
      <c r="E220" s="428" t="s">
        <v>2423</v>
      </c>
      <c r="F220" s="429" t="s">
        <v>2424</v>
      </c>
      <c r="G220" s="428" t="s">
        <v>2830</v>
      </c>
      <c r="H220" s="428" t="s">
        <v>2831</v>
      </c>
      <c r="I220" s="431">
        <v>10267.340587797618</v>
      </c>
      <c r="J220" s="431">
        <v>78</v>
      </c>
      <c r="K220" s="432">
        <v>785534.76171875</v>
      </c>
    </row>
    <row r="221" spans="1:11" ht="14.45" customHeight="1" x14ac:dyDescent="0.2">
      <c r="A221" s="426" t="s">
        <v>411</v>
      </c>
      <c r="B221" s="427" t="s">
        <v>412</v>
      </c>
      <c r="C221" s="428" t="s">
        <v>413</v>
      </c>
      <c r="D221" s="429" t="s">
        <v>414</v>
      </c>
      <c r="E221" s="428" t="s">
        <v>2423</v>
      </c>
      <c r="F221" s="429" t="s">
        <v>2424</v>
      </c>
      <c r="G221" s="428" t="s">
        <v>2832</v>
      </c>
      <c r="H221" s="428" t="s">
        <v>2833</v>
      </c>
      <c r="I221" s="431">
        <v>1</v>
      </c>
      <c r="J221" s="431">
        <v>4</v>
      </c>
      <c r="K221" s="432">
        <v>4</v>
      </c>
    </row>
    <row r="222" spans="1:11" ht="14.45" customHeight="1" x14ac:dyDescent="0.2">
      <c r="A222" s="426" t="s">
        <v>411</v>
      </c>
      <c r="B222" s="427" t="s">
        <v>412</v>
      </c>
      <c r="C222" s="428" t="s">
        <v>413</v>
      </c>
      <c r="D222" s="429" t="s">
        <v>414</v>
      </c>
      <c r="E222" s="428" t="s">
        <v>2423</v>
      </c>
      <c r="F222" s="429" t="s">
        <v>2424</v>
      </c>
      <c r="G222" s="428" t="s">
        <v>2834</v>
      </c>
      <c r="H222" s="428" t="s">
        <v>2835</v>
      </c>
      <c r="I222" s="431">
        <v>13146.5697265625</v>
      </c>
      <c r="J222" s="431">
        <v>75</v>
      </c>
      <c r="K222" s="432">
        <v>941176.96875</v>
      </c>
    </row>
    <row r="223" spans="1:11" ht="14.45" customHeight="1" x14ac:dyDescent="0.2">
      <c r="A223" s="426" t="s">
        <v>411</v>
      </c>
      <c r="B223" s="427" t="s">
        <v>412</v>
      </c>
      <c r="C223" s="428" t="s">
        <v>413</v>
      </c>
      <c r="D223" s="429" t="s">
        <v>414</v>
      </c>
      <c r="E223" s="428" t="s">
        <v>2423</v>
      </c>
      <c r="F223" s="429" t="s">
        <v>2424</v>
      </c>
      <c r="G223" s="428" t="s">
        <v>2836</v>
      </c>
      <c r="H223" s="428" t="s">
        <v>2837</v>
      </c>
      <c r="I223" s="431">
        <v>1033.8003692626953</v>
      </c>
      <c r="J223" s="431">
        <v>21</v>
      </c>
      <c r="K223" s="432">
        <v>21709.729614257813</v>
      </c>
    </row>
    <row r="224" spans="1:11" ht="14.45" customHeight="1" x14ac:dyDescent="0.2">
      <c r="A224" s="426" t="s">
        <v>411</v>
      </c>
      <c r="B224" s="427" t="s">
        <v>412</v>
      </c>
      <c r="C224" s="428" t="s">
        <v>413</v>
      </c>
      <c r="D224" s="429" t="s">
        <v>414</v>
      </c>
      <c r="E224" s="428" t="s">
        <v>2423</v>
      </c>
      <c r="F224" s="429" t="s">
        <v>2424</v>
      </c>
      <c r="G224" s="428" t="s">
        <v>2838</v>
      </c>
      <c r="H224" s="428" t="s">
        <v>2839</v>
      </c>
      <c r="I224" s="431">
        <v>7526.0141059027774</v>
      </c>
      <c r="J224" s="431">
        <v>16</v>
      </c>
      <c r="K224" s="432">
        <v>120416.1875</v>
      </c>
    </row>
    <row r="225" spans="1:11" ht="14.45" customHeight="1" x14ac:dyDescent="0.2">
      <c r="A225" s="426" t="s">
        <v>411</v>
      </c>
      <c r="B225" s="427" t="s">
        <v>412</v>
      </c>
      <c r="C225" s="428" t="s">
        <v>413</v>
      </c>
      <c r="D225" s="429" t="s">
        <v>414</v>
      </c>
      <c r="E225" s="428" t="s">
        <v>2423</v>
      </c>
      <c r="F225" s="429" t="s">
        <v>2424</v>
      </c>
      <c r="G225" s="428" t="s">
        <v>2840</v>
      </c>
      <c r="H225" s="428" t="s">
        <v>2841</v>
      </c>
      <c r="I225" s="431">
        <v>12599.858119419643</v>
      </c>
      <c r="J225" s="431">
        <v>12</v>
      </c>
      <c r="K225" s="432">
        <v>151198.3212890625</v>
      </c>
    </row>
    <row r="226" spans="1:11" ht="14.45" customHeight="1" x14ac:dyDescent="0.2">
      <c r="A226" s="426" t="s">
        <v>411</v>
      </c>
      <c r="B226" s="427" t="s">
        <v>412</v>
      </c>
      <c r="C226" s="428" t="s">
        <v>413</v>
      </c>
      <c r="D226" s="429" t="s">
        <v>414</v>
      </c>
      <c r="E226" s="428" t="s">
        <v>2423</v>
      </c>
      <c r="F226" s="429" t="s">
        <v>2424</v>
      </c>
      <c r="G226" s="428" t="s">
        <v>2842</v>
      </c>
      <c r="H226" s="428" t="s">
        <v>2843</v>
      </c>
      <c r="I226" s="431">
        <v>8828.1610440340901</v>
      </c>
      <c r="J226" s="431">
        <v>17</v>
      </c>
      <c r="K226" s="432">
        <v>150078.7421875</v>
      </c>
    </row>
    <row r="227" spans="1:11" ht="14.45" customHeight="1" x14ac:dyDescent="0.2">
      <c r="A227" s="426" t="s">
        <v>411</v>
      </c>
      <c r="B227" s="427" t="s">
        <v>412</v>
      </c>
      <c r="C227" s="428" t="s">
        <v>413</v>
      </c>
      <c r="D227" s="429" t="s">
        <v>414</v>
      </c>
      <c r="E227" s="428" t="s">
        <v>2423</v>
      </c>
      <c r="F227" s="429" t="s">
        <v>2424</v>
      </c>
      <c r="G227" s="428" t="s">
        <v>2844</v>
      </c>
      <c r="H227" s="428" t="s">
        <v>2845</v>
      </c>
      <c r="I227" s="431">
        <v>6727.90185546875</v>
      </c>
      <c r="J227" s="431">
        <v>26</v>
      </c>
      <c r="K227" s="432">
        <v>174925.201171875</v>
      </c>
    </row>
    <row r="228" spans="1:11" ht="14.45" customHeight="1" x14ac:dyDescent="0.2">
      <c r="A228" s="426" t="s">
        <v>411</v>
      </c>
      <c r="B228" s="427" t="s">
        <v>412</v>
      </c>
      <c r="C228" s="428" t="s">
        <v>413</v>
      </c>
      <c r="D228" s="429" t="s">
        <v>414</v>
      </c>
      <c r="E228" s="428" t="s">
        <v>2423</v>
      </c>
      <c r="F228" s="429" t="s">
        <v>2424</v>
      </c>
      <c r="G228" s="428" t="s">
        <v>2846</v>
      </c>
      <c r="H228" s="428" t="s">
        <v>2847</v>
      </c>
      <c r="I228" s="431">
        <v>8217.5869140625</v>
      </c>
      <c r="J228" s="431">
        <v>19</v>
      </c>
      <c r="K228" s="432">
        <v>156125.2841796875</v>
      </c>
    </row>
    <row r="229" spans="1:11" ht="14.45" customHeight="1" x14ac:dyDescent="0.2">
      <c r="A229" s="426" t="s">
        <v>411</v>
      </c>
      <c r="B229" s="427" t="s">
        <v>412</v>
      </c>
      <c r="C229" s="428" t="s">
        <v>413</v>
      </c>
      <c r="D229" s="429" t="s">
        <v>414</v>
      </c>
      <c r="E229" s="428" t="s">
        <v>2423</v>
      </c>
      <c r="F229" s="429" t="s">
        <v>2424</v>
      </c>
      <c r="G229" s="428" t="s">
        <v>2848</v>
      </c>
      <c r="H229" s="428" t="s">
        <v>2849</v>
      </c>
      <c r="I229" s="431">
        <v>6697.7903238932295</v>
      </c>
      <c r="J229" s="431">
        <v>39</v>
      </c>
      <c r="K229" s="432">
        <v>261213.671875</v>
      </c>
    </row>
    <row r="230" spans="1:11" ht="14.45" customHeight="1" x14ac:dyDescent="0.2">
      <c r="A230" s="426" t="s">
        <v>411</v>
      </c>
      <c r="B230" s="427" t="s">
        <v>412</v>
      </c>
      <c r="C230" s="428" t="s">
        <v>413</v>
      </c>
      <c r="D230" s="429" t="s">
        <v>414</v>
      </c>
      <c r="E230" s="428" t="s">
        <v>2423</v>
      </c>
      <c r="F230" s="429" t="s">
        <v>2424</v>
      </c>
      <c r="G230" s="428" t="s">
        <v>2850</v>
      </c>
      <c r="H230" s="428" t="s">
        <v>2851</v>
      </c>
      <c r="I230" s="431">
        <v>7069.5002629206729</v>
      </c>
      <c r="J230" s="431">
        <v>40</v>
      </c>
      <c r="K230" s="432">
        <v>282779.939453125</v>
      </c>
    </row>
    <row r="231" spans="1:11" ht="14.45" customHeight="1" x14ac:dyDescent="0.2">
      <c r="A231" s="426" t="s">
        <v>411</v>
      </c>
      <c r="B231" s="427" t="s">
        <v>412</v>
      </c>
      <c r="C231" s="428" t="s">
        <v>413</v>
      </c>
      <c r="D231" s="429" t="s">
        <v>414</v>
      </c>
      <c r="E231" s="428" t="s">
        <v>2423</v>
      </c>
      <c r="F231" s="429" t="s">
        <v>2424</v>
      </c>
      <c r="G231" s="428" t="s">
        <v>2852</v>
      </c>
      <c r="H231" s="428" t="s">
        <v>2853</v>
      </c>
      <c r="I231" s="431">
        <v>3212.989990234375</v>
      </c>
      <c r="J231" s="431">
        <v>9</v>
      </c>
      <c r="K231" s="432">
        <v>28916.900146484375</v>
      </c>
    </row>
    <row r="232" spans="1:11" ht="14.45" customHeight="1" x14ac:dyDescent="0.2">
      <c r="A232" s="426" t="s">
        <v>411</v>
      </c>
      <c r="B232" s="427" t="s">
        <v>412</v>
      </c>
      <c r="C232" s="428" t="s">
        <v>413</v>
      </c>
      <c r="D232" s="429" t="s">
        <v>414</v>
      </c>
      <c r="E232" s="428" t="s">
        <v>2423</v>
      </c>
      <c r="F232" s="429" t="s">
        <v>2424</v>
      </c>
      <c r="G232" s="428" t="s">
        <v>2854</v>
      </c>
      <c r="H232" s="428" t="s">
        <v>2855</v>
      </c>
      <c r="I232" s="431">
        <v>3278.0400390625</v>
      </c>
      <c r="J232" s="431">
        <v>2</v>
      </c>
      <c r="K232" s="432">
        <v>6556.080078125</v>
      </c>
    </row>
    <row r="233" spans="1:11" ht="14.45" customHeight="1" x14ac:dyDescent="0.2">
      <c r="A233" s="426" t="s">
        <v>411</v>
      </c>
      <c r="B233" s="427" t="s">
        <v>412</v>
      </c>
      <c r="C233" s="428" t="s">
        <v>413</v>
      </c>
      <c r="D233" s="429" t="s">
        <v>414</v>
      </c>
      <c r="E233" s="428" t="s">
        <v>2423</v>
      </c>
      <c r="F233" s="429" t="s">
        <v>2424</v>
      </c>
      <c r="G233" s="428" t="s">
        <v>2856</v>
      </c>
      <c r="H233" s="428" t="s">
        <v>2857</v>
      </c>
      <c r="I233" s="431">
        <v>3125.5940429687498</v>
      </c>
      <c r="J233" s="431">
        <v>5</v>
      </c>
      <c r="K233" s="432">
        <v>15627.97021484375</v>
      </c>
    </row>
    <row r="234" spans="1:11" ht="14.45" customHeight="1" x14ac:dyDescent="0.2">
      <c r="A234" s="426" t="s">
        <v>411</v>
      </c>
      <c r="B234" s="427" t="s">
        <v>412</v>
      </c>
      <c r="C234" s="428" t="s">
        <v>413</v>
      </c>
      <c r="D234" s="429" t="s">
        <v>414</v>
      </c>
      <c r="E234" s="428" t="s">
        <v>2423</v>
      </c>
      <c r="F234" s="429" t="s">
        <v>2424</v>
      </c>
      <c r="G234" s="428" t="s">
        <v>2858</v>
      </c>
      <c r="H234" s="428" t="s">
        <v>2859</v>
      </c>
      <c r="I234" s="431">
        <v>3278.0400390625</v>
      </c>
      <c r="J234" s="431">
        <v>5</v>
      </c>
      <c r="K234" s="432">
        <v>16390.2001953125</v>
      </c>
    </row>
    <row r="235" spans="1:11" ht="14.45" customHeight="1" x14ac:dyDescent="0.2">
      <c r="A235" s="426" t="s">
        <v>411</v>
      </c>
      <c r="B235" s="427" t="s">
        <v>412</v>
      </c>
      <c r="C235" s="428" t="s">
        <v>413</v>
      </c>
      <c r="D235" s="429" t="s">
        <v>414</v>
      </c>
      <c r="E235" s="428" t="s">
        <v>2423</v>
      </c>
      <c r="F235" s="429" t="s">
        <v>2424</v>
      </c>
      <c r="G235" s="428" t="s">
        <v>2860</v>
      </c>
      <c r="H235" s="428" t="s">
        <v>2861</v>
      </c>
      <c r="I235" s="431">
        <v>3087.4825439453125</v>
      </c>
      <c r="J235" s="431">
        <v>4</v>
      </c>
      <c r="K235" s="432">
        <v>12349.93017578125</v>
      </c>
    </row>
    <row r="236" spans="1:11" ht="14.45" customHeight="1" x14ac:dyDescent="0.2">
      <c r="A236" s="426" t="s">
        <v>411</v>
      </c>
      <c r="B236" s="427" t="s">
        <v>412</v>
      </c>
      <c r="C236" s="428" t="s">
        <v>413</v>
      </c>
      <c r="D236" s="429" t="s">
        <v>414</v>
      </c>
      <c r="E236" s="428" t="s">
        <v>2423</v>
      </c>
      <c r="F236" s="429" t="s">
        <v>2424</v>
      </c>
      <c r="G236" s="428" t="s">
        <v>2862</v>
      </c>
      <c r="H236" s="428" t="s">
        <v>2863</v>
      </c>
      <c r="I236" s="431">
        <v>3125.5940429687498</v>
      </c>
      <c r="J236" s="431">
        <v>5</v>
      </c>
      <c r="K236" s="432">
        <v>15627.97021484375</v>
      </c>
    </row>
    <row r="237" spans="1:11" ht="14.45" customHeight="1" x14ac:dyDescent="0.2">
      <c r="A237" s="426" t="s">
        <v>411</v>
      </c>
      <c r="B237" s="427" t="s">
        <v>412</v>
      </c>
      <c r="C237" s="428" t="s">
        <v>413</v>
      </c>
      <c r="D237" s="429" t="s">
        <v>414</v>
      </c>
      <c r="E237" s="428" t="s">
        <v>2423</v>
      </c>
      <c r="F237" s="429" t="s">
        <v>2424</v>
      </c>
      <c r="G237" s="428" t="s">
        <v>2864</v>
      </c>
      <c r="H237" s="428" t="s">
        <v>2865</v>
      </c>
      <c r="I237" s="431">
        <v>3278.0400390625</v>
      </c>
      <c r="J237" s="431">
        <v>5</v>
      </c>
      <c r="K237" s="432">
        <v>16390.2001953125</v>
      </c>
    </row>
    <row r="238" spans="1:11" ht="14.45" customHeight="1" x14ac:dyDescent="0.2">
      <c r="A238" s="426" t="s">
        <v>411</v>
      </c>
      <c r="B238" s="427" t="s">
        <v>412</v>
      </c>
      <c r="C238" s="428" t="s">
        <v>413</v>
      </c>
      <c r="D238" s="429" t="s">
        <v>414</v>
      </c>
      <c r="E238" s="428" t="s">
        <v>2423</v>
      </c>
      <c r="F238" s="429" t="s">
        <v>2424</v>
      </c>
      <c r="G238" s="428" t="s">
        <v>2866</v>
      </c>
      <c r="H238" s="428" t="s">
        <v>2867</v>
      </c>
      <c r="I238" s="431">
        <v>3278.0400390625</v>
      </c>
      <c r="J238" s="431">
        <v>2</v>
      </c>
      <c r="K238" s="432">
        <v>6556.080078125</v>
      </c>
    </row>
    <row r="239" spans="1:11" ht="14.45" customHeight="1" x14ac:dyDescent="0.2">
      <c r="A239" s="426" t="s">
        <v>411</v>
      </c>
      <c r="B239" s="427" t="s">
        <v>412</v>
      </c>
      <c r="C239" s="428" t="s">
        <v>413</v>
      </c>
      <c r="D239" s="429" t="s">
        <v>414</v>
      </c>
      <c r="E239" s="428" t="s">
        <v>2423</v>
      </c>
      <c r="F239" s="429" t="s">
        <v>2424</v>
      </c>
      <c r="G239" s="428" t="s">
        <v>2868</v>
      </c>
      <c r="H239" s="428" t="s">
        <v>2869</v>
      </c>
      <c r="I239" s="431">
        <v>3212.989990234375</v>
      </c>
      <c r="J239" s="431">
        <v>6</v>
      </c>
      <c r="K239" s="432">
        <v>19277.93994140625</v>
      </c>
    </row>
    <row r="240" spans="1:11" ht="14.45" customHeight="1" x14ac:dyDescent="0.2">
      <c r="A240" s="426" t="s">
        <v>411</v>
      </c>
      <c r="B240" s="427" t="s">
        <v>412</v>
      </c>
      <c r="C240" s="428" t="s">
        <v>413</v>
      </c>
      <c r="D240" s="429" t="s">
        <v>414</v>
      </c>
      <c r="E240" s="428" t="s">
        <v>2423</v>
      </c>
      <c r="F240" s="429" t="s">
        <v>2424</v>
      </c>
      <c r="G240" s="428" t="s">
        <v>2870</v>
      </c>
      <c r="H240" s="428" t="s">
        <v>2871</v>
      </c>
      <c r="I240" s="431">
        <v>3382.580078125</v>
      </c>
      <c r="J240" s="431">
        <v>7</v>
      </c>
      <c r="K240" s="432">
        <v>23678.060546875</v>
      </c>
    </row>
    <row r="241" spans="1:11" ht="14.45" customHeight="1" x14ac:dyDescent="0.2">
      <c r="A241" s="426" t="s">
        <v>411</v>
      </c>
      <c r="B241" s="427" t="s">
        <v>412</v>
      </c>
      <c r="C241" s="428" t="s">
        <v>413</v>
      </c>
      <c r="D241" s="429" t="s">
        <v>414</v>
      </c>
      <c r="E241" s="428" t="s">
        <v>2423</v>
      </c>
      <c r="F241" s="429" t="s">
        <v>2424</v>
      </c>
      <c r="G241" s="428" t="s">
        <v>2872</v>
      </c>
      <c r="H241" s="428" t="s">
        <v>2873</v>
      </c>
      <c r="I241" s="431">
        <v>3326.0560058593751</v>
      </c>
      <c r="J241" s="431">
        <v>5</v>
      </c>
      <c r="K241" s="432">
        <v>16630.280029296875</v>
      </c>
    </row>
    <row r="242" spans="1:11" ht="14.45" customHeight="1" x14ac:dyDescent="0.2">
      <c r="A242" s="426" t="s">
        <v>411</v>
      </c>
      <c r="B242" s="427" t="s">
        <v>412</v>
      </c>
      <c r="C242" s="428" t="s">
        <v>413</v>
      </c>
      <c r="D242" s="429" t="s">
        <v>414</v>
      </c>
      <c r="E242" s="428" t="s">
        <v>2423</v>
      </c>
      <c r="F242" s="429" t="s">
        <v>2424</v>
      </c>
      <c r="G242" s="428" t="s">
        <v>2874</v>
      </c>
      <c r="H242" s="428" t="s">
        <v>2875</v>
      </c>
      <c r="I242" s="431">
        <v>3398.1583658854165</v>
      </c>
      <c r="J242" s="431">
        <v>12</v>
      </c>
      <c r="K242" s="432">
        <v>40237.14990234375</v>
      </c>
    </row>
    <row r="243" spans="1:11" ht="14.45" customHeight="1" x14ac:dyDescent="0.2">
      <c r="A243" s="426" t="s">
        <v>411</v>
      </c>
      <c r="B243" s="427" t="s">
        <v>412</v>
      </c>
      <c r="C243" s="428" t="s">
        <v>413</v>
      </c>
      <c r="D243" s="429" t="s">
        <v>414</v>
      </c>
      <c r="E243" s="428" t="s">
        <v>2423</v>
      </c>
      <c r="F243" s="429" t="s">
        <v>2424</v>
      </c>
      <c r="G243" s="428" t="s">
        <v>2876</v>
      </c>
      <c r="H243" s="428" t="s">
        <v>2877</v>
      </c>
      <c r="I243" s="431">
        <v>2642.639892578125</v>
      </c>
      <c r="J243" s="431">
        <v>2</v>
      </c>
      <c r="K243" s="432">
        <v>5285.27978515625</v>
      </c>
    </row>
    <row r="244" spans="1:11" ht="14.45" customHeight="1" x14ac:dyDescent="0.2">
      <c r="A244" s="426" t="s">
        <v>411</v>
      </c>
      <c r="B244" s="427" t="s">
        <v>412</v>
      </c>
      <c r="C244" s="428" t="s">
        <v>413</v>
      </c>
      <c r="D244" s="429" t="s">
        <v>414</v>
      </c>
      <c r="E244" s="428" t="s">
        <v>2423</v>
      </c>
      <c r="F244" s="429" t="s">
        <v>2424</v>
      </c>
      <c r="G244" s="428" t="s">
        <v>2878</v>
      </c>
      <c r="H244" s="428" t="s">
        <v>2879</v>
      </c>
      <c r="I244" s="431">
        <v>2642.639892578125</v>
      </c>
      <c r="J244" s="431">
        <v>3</v>
      </c>
      <c r="K244" s="432">
        <v>7927.919677734375</v>
      </c>
    </row>
    <row r="245" spans="1:11" ht="14.45" customHeight="1" x14ac:dyDescent="0.2">
      <c r="A245" s="426" t="s">
        <v>411</v>
      </c>
      <c r="B245" s="427" t="s">
        <v>412</v>
      </c>
      <c r="C245" s="428" t="s">
        <v>413</v>
      </c>
      <c r="D245" s="429" t="s">
        <v>414</v>
      </c>
      <c r="E245" s="428" t="s">
        <v>2423</v>
      </c>
      <c r="F245" s="429" t="s">
        <v>2424</v>
      </c>
      <c r="G245" s="428" t="s">
        <v>2880</v>
      </c>
      <c r="H245" s="428" t="s">
        <v>2881</v>
      </c>
      <c r="I245" s="431">
        <v>3278.0400390625</v>
      </c>
      <c r="J245" s="431">
        <v>4</v>
      </c>
      <c r="K245" s="432">
        <v>13112.16015625</v>
      </c>
    </row>
    <row r="246" spans="1:11" ht="14.45" customHeight="1" x14ac:dyDescent="0.2">
      <c r="A246" s="426" t="s">
        <v>411</v>
      </c>
      <c r="B246" s="427" t="s">
        <v>412</v>
      </c>
      <c r="C246" s="428" t="s">
        <v>413</v>
      </c>
      <c r="D246" s="429" t="s">
        <v>414</v>
      </c>
      <c r="E246" s="428" t="s">
        <v>2423</v>
      </c>
      <c r="F246" s="429" t="s">
        <v>2424</v>
      </c>
      <c r="G246" s="428" t="s">
        <v>2882</v>
      </c>
      <c r="H246" s="428" t="s">
        <v>2883</v>
      </c>
      <c r="I246" s="431">
        <v>3278.0400390625</v>
      </c>
      <c r="J246" s="431">
        <v>2</v>
      </c>
      <c r="K246" s="432">
        <v>6556.080078125</v>
      </c>
    </row>
    <row r="247" spans="1:11" ht="14.45" customHeight="1" x14ac:dyDescent="0.2">
      <c r="A247" s="426" t="s">
        <v>411</v>
      </c>
      <c r="B247" s="427" t="s">
        <v>412</v>
      </c>
      <c r="C247" s="428" t="s">
        <v>413</v>
      </c>
      <c r="D247" s="429" t="s">
        <v>414</v>
      </c>
      <c r="E247" s="428" t="s">
        <v>2423</v>
      </c>
      <c r="F247" s="429" t="s">
        <v>2424</v>
      </c>
      <c r="G247" s="428" t="s">
        <v>2884</v>
      </c>
      <c r="H247" s="428" t="s">
        <v>2885</v>
      </c>
      <c r="I247" s="431">
        <v>3278.0400390625</v>
      </c>
      <c r="J247" s="431">
        <v>4</v>
      </c>
      <c r="K247" s="432">
        <v>13112.16015625</v>
      </c>
    </row>
    <row r="248" spans="1:11" ht="14.45" customHeight="1" x14ac:dyDescent="0.2">
      <c r="A248" s="426" t="s">
        <v>411</v>
      </c>
      <c r="B248" s="427" t="s">
        <v>412</v>
      </c>
      <c r="C248" s="428" t="s">
        <v>413</v>
      </c>
      <c r="D248" s="429" t="s">
        <v>414</v>
      </c>
      <c r="E248" s="428" t="s">
        <v>2423</v>
      </c>
      <c r="F248" s="429" t="s">
        <v>2424</v>
      </c>
      <c r="G248" s="428" t="s">
        <v>2886</v>
      </c>
      <c r="H248" s="428" t="s">
        <v>2887</v>
      </c>
      <c r="I248" s="431">
        <v>8560.8180930397721</v>
      </c>
      <c r="J248" s="431">
        <v>13</v>
      </c>
      <c r="K248" s="432">
        <v>111660.373046875</v>
      </c>
    </row>
    <row r="249" spans="1:11" ht="14.45" customHeight="1" x14ac:dyDescent="0.2">
      <c r="A249" s="426" t="s">
        <v>411</v>
      </c>
      <c r="B249" s="427" t="s">
        <v>412</v>
      </c>
      <c r="C249" s="428" t="s">
        <v>413</v>
      </c>
      <c r="D249" s="429" t="s">
        <v>414</v>
      </c>
      <c r="E249" s="428" t="s">
        <v>2423</v>
      </c>
      <c r="F249" s="429" t="s">
        <v>2424</v>
      </c>
      <c r="G249" s="428" t="s">
        <v>2888</v>
      </c>
      <c r="H249" s="428" t="s">
        <v>2889</v>
      </c>
      <c r="I249" s="431">
        <v>8745.690142463236</v>
      </c>
      <c r="J249" s="431">
        <v>39</v>
      </c>
      <c r="K249" s="432">
        <v>341081.751953125</v>
      </c>
    </row>
    <row r="250" spans="1:11" ht="14.45" customHeight="1" x14ac:dyDescent="0.2">
      <c r="A250" s="426" t="s">
        <v>411</v>
      </c>
      <c r="B250" s="427" t="s">
        <v>412</v>
      </c>
      <c r="C250" s="428" t="s">
        <v>413</v>
      </c>
      <c r="D250" s="429" t="s">
        <v>414</v>
      </c>
      <c r="E250" s="428" t="s">
        <v>2423</v>
      </c>
      <c r="F250" s="429" t="s">
        <v>2424</v>
      </c>
      <c r="G250" s="428" t="s">
        <v>2890</v>
      </c>
      <c r="H250" s="428" t="s">
        <v>2891</v>
      </c>
      <c r="I250" s="431">
        <v>8745.6900699013149</v>
      </c>
      <c r="J250" s="431">
        <v>41</v>
      </c>
      <c r="K250" s="432">
        <v>358573.15625</v>
      </c>
    </row>
    <row r="251" spans="1:11" ht="14.45" customHeight="1" x14ac:dyDescent="0.2">
      <c r="A251" s="426" t="s">
        <v>411</v>
      </c>
      <c r="B251" s="427" t="s">
        <v>412</v>
      </c>
      <c r="C251" s="428" t="s">
        <v>413</v>
      </c>
      <c r="D251" s="429" t="s">
        <v>414</v>
      </c>
      <c r="E251" s="428" t="s">
        <v>2423</v>
      </c>
      <c r="F251" s="429" t="s">
        <v>2424</v>
      </c>
      <c r="G251" s="428" t="s">
        <v>2892</v>
      </c>
      <c r="H251" s="428" t="s">
        <v>2893</v>
      </c>
      <c r="I251" s="431">
        <v>8828.1617838541661</v>
      </c>
      <c r="J251" s="431">
        <v>7</v>
      </c>
      <c r="K251" s="432">
        <v>61797.140625</v>
      </c>
    </row>
    <row r="252" spans="1:11" ht="14.45" customHeight="1" x14ac:dyDescent="0.2">
      <c r="A252" s="426" t="s">
        <v>411</v>
      </c>
      <c r="B252" s="427" t="s">
        <v>412</v>
      </c>
      <c r="C252" s="428" t="s">
        <v>413</v>
      </c>
      <c r="D252" s="429" t="s">
        <v>414</v>
      </c>
      <c r="E252" s="428" t="s">
        <v>2423</v>
      </c>
      <c r="F252" s="429" t="s">
        <v>2424</v>
      </c>
      <c r="G252" s="428" t="s">
        <v>2894</v>
      </c>
      <c r="H252" s="428" t="s">
        <v>2895</v>
      </c>
      <c r="I252" s="431">
        <v>4424.0984584263397</v>
      </c>
      <c r="J252" s="431">
        <v>16</v>
      </c>
      <c r="K252" s="432">
        <v>70935.12841796875</v>
      </c>
    </row>
    <row r="253" spans="1:11" ht="14.45" customHeight="1" x14ac:dyDescent="0.2">
      <c r="A253" s="426" t="s">
        <v>411</v>
      </c>
      <c r="B253" s="427" t="s">
        <v>412</v>
      </c>
      <c r="C253" s="428" t="s">
        <v>413</v>
      </c>
      <c r="D253" s="429" t="s">
        <v>414</v>
      </c>
      <c r="E253" s="428" t="s">
        <v>2423</v>
      </c>
      <c r="F253" s="429" t="s">
        <v>2424</v>
      </c>
      <c r="G253" s="428" t="s">
        <v>2896</v>
      </c>
      <c r="H253" s="428" t="s">
        <v>2897</v>
      </c>
      <c r="I253" s="431">
        <v>8225.2442491319453</v>
      </c>
      <c r="J253" s="431">
        <v>17</v>
      </c>
      <c r="K253" s="432">
        <v>139838.8310546875</v>
      </c>
    </row>
    <row r="254" spans="1:11" ht="14.45" customHeight="1" x14ac:dyDescent="0.2">
      <c r="A254" s="426" t="s">
        <v>411</v>
      </c>
      <c r="B254" s="427" t="s">
        <v>412</v>
      </c>
      <c r="C254" s="428" t="s">
        <v>413</v>
      </c>
      <c r="D254" s="429" t="s">
        <v>414</v>
      </c>
      <c r="E254" s="428" t="s">
        <v>2423</v>
      </c>
      <c r="F254" s="429" t="s">
        <v>2424</v>
      </c>
      <c r="G254" s="428" t="s">
        <v>2898</v>
      </c>
      <c r="H254" s="428" t="s">
        <v>2899</v>
      </c>
      <c r="I254" s="431">
        <v>3129.35009765625</v>
      </c>
      <c r="J254" s="431">
        <v>6</v>
      </c>
      <c r="K254" s="432">
        <v>18776.1005859375</v>
      </c>
    </row>
    <row r="255" spans="1:11" ht="14.45" customHeight="1" x14ac:dyDescent="0.2">
      <c r="A255" s="426" t="s">
        <v>411</v>
      </c>
      <c r="B255" s="427" t="s">
        <v>412</v>
      </c>
      <c r="C255" s="428" t="s">
        <v>413</v>
      </c>
      <c r="D255" s="429" t="s">
        <v>414</v>
      </c>
      <c r="E255" s="428" t="s">
        <v>2423</v>
      </c>
      <c r="F255" s="429" t="s">
        <v>2424</v>
      </c>
      <c r="G255" s="428" t="s">
        <v>2900</v>
      </c>
      <c r="H255" s="428" t="s">
        <v>2901</v>
      </c>
      <c r="I255" s="431">
        <v>12313.032581676136</v>
      </c>
      <c r="J255" s="431">
        <v>20</v>
      </c>
      <c r="K255" s="432">
        <v>245728.77734375</v>
      </c>
    </row>
    <row r="256" spans="1:11" ht="14.45" customHeight="1" x14ac:dyDescent="0.2">
      <c r="A256" s="426" t="s">
        <v>411</v>
      </c>
      <c r="B256" s="427" t="s">
        <v>412</v>
      </c>
      <c r="C256" s="428" t="s">
        <v>413</v>
      </c>
      <c r="D256" s="429" t="s">
        <v>414</v>
      </c>
      <c r="E256" s="428" t="s">
        <v>2423</v>
      </c>
      <c r="F256" s="429" t="s">
        <v>2424</v>
      </c>
      <c r="G256" s="428" t="s">
        <v>2902</v>
      </c>
      <c r="H256" s="428" t="s">
        <v>2903</v>
      </c>
      <c r="I256" s="431">
        <v>13158.486328125</v>
      </c>
      <c r="J256" s="431">
        <v>39</v>
      </c>
      <c r="K256" s="432">
        <v>513180.7685546875</v>
      </c>
    </row>
    <row r="257" spans="1:11" ht="14.45" customHeight="1" x14ac:dyDescent="0.2">
      <c r="A257" s="426" t="s">
        <v>411</v>
      </c>
      <c r="B257" s="427" t="s">
        <v>412</v>
      </c>
      <c r="C257" s="428" t="s">
        <v>413</v>
      </c>
      <c r="D257" s="429" t="s">
        <v>414</v>
      </c>
      <c r="E257" s="428" t="s">
        <v>2423</v>
      </c>
      <c r="F257" s="429" t="s">
        <v>2424</v>
      </c>
      <c r="G257" s="428" t="s">
        <v>2904</v>
      </c>
      <c r="H257" s="428" t="s">
        <v>2905</v>
      </c>
      <c r="I257" s="431">
        <v>13547.584350585938</v>
      </c>
      <c r="J257" s="431">
        <v>10</v>
      </c>
      <c r="K257" s="432">
        <v>136286.9697265625</v>
      </c>
    </row>
    <row r="258" spans="1:11" ht="14.45" customHeight="1" x14ac:dyDescent="0.2">
      <c r="A258" s="426" t="s">
        <v>411</v>
      </c>
      <c r="B258" s="427" t="s">
        <v>412</v>
      </c>
      <c r="C258" s="428" t="s">
        <v>413</v>
      </c>
      <c r="D258" s="429" t="s">
        <v>414</v>
      </c>
      <c r="E258" s="428" t="s">
        <v>2423</v>
      </c>
      <c r="F258" s="429" t="s">
        <v>2424</v>
      </c>
      <c r="G258" s="428" t="s">
        <v>2906</v>
      </c>
      <c r="H258" s="428" t="s">
        <v>2907</v>
      </c>
      <c r="I258" s="431">
        <v>3212.986572265625</v>
      </c>
      <c r="J258" s="431">
        <v>40</v>
      </c>
      <c r="K258" s="432">
        <v>128519.45703125</v>
      </c>
    </row>
    <row r="259" spans="1:11" ht="14.45" customHeight="1" x14ac:dyDescent="0.2">
      <c r="A259" s="426" t="s">
        <v>411</v>
      </c>
      <c r="B259" s="427" t="s">
        <v>412</v>
      </c>
      <c r="C259" s="428" t="s">
        <v>413</v>
      </c>
      <c r="D259" s="429" t="s">
        <v>414</v>
      </c>
      <c r="E259" s="428" t="s">
        <v>2423</v>
      </c>
      <c r="F259" s="429" t="s">
        <v>2424</v>
      </c>
      <c r="G259" s="428" t="s">
        <v>2908</v>
      </c>
      <c r="H259" s="428" t="s">
        <v>2909</v>
      </c>
      <c r="I259" s="431">
        <v>8745.690142463236</v>
      </c>
      <c r="J259" s="431">
        <v>40</v>
      </c>
      <c r="K259" s="432">
        <v>349827.4775390625</v>
      </c>
    </row>
    <row r="260" spans="1:11" ht="14.45" customHeight="1" x14ac:dyDescent="0.2">
      <c r="A260" s="426" t="s">
        <v>411</v>
      </c>
      <c r="B260" s="427" t="s">
        <v>412</v>
      </c>
      <c r="C260" s="428" t="s">
        <v>413</v>
      </c>
      <c r="D260" s="429" t="s">
        <v>414</v>
      </c>
      <c r="E260" s="428" t="s">
        <v>2423</v>
      </c>
      <c r="F260" s="429" t="s">
        <v>2424</v>
      </c>
      <c r="G260" s="428" t="s">
        <v>2910</v>
      </c>
      <c r="H260" s="428" t="s">
        <v>2911</v>
      </c>
      <c r="I260" s="431">
        <v>5141.2423270089284</v>
      </c>
      <c r="J260" s="431">
        <v>15</v>
      </c>
      <c r="K260" s="432">
        <v>77118.6318359375</v>
      </c>
    </row>
    <row r="261" spans="1:11" ht="14.45" customHeight="1" x14ac:dyDescent="0.2">
      <c r="A261" s="426" t="s">
        <v>411</v>
      </c>
      <c r="B261" s="427" t="s">
        <v>412</v>
      </c>
      <c r="C261" s="428" t="s">
        <v>413</v>
      </c>
      <c r="D261" s="429" t="s">
        <v>414</v>
      </c>
      <c r="E261" s="428" t="s">
        <v>2423</v>
      </c>
      <c r="F261" s="429" t="s">
        <v>2424</v>
      </c>
      <c r="G261" s="428" t="s">
        <v>2912</v>
      </c>
      <c r="H261" s="428" t="s">
        <v>2913</v>
      </c>
      <c r="I261" s="431">
        <v>5850</v>
      </c>
      <c r="J261" s="431">
        <v>30</v>
      </c>
      <c r="K261" s="432">
        <v>169000</v>
      </c>
    </row>
    <row r="262" spans="1:11" ht="14.45" customHeight="1" x14ac:dyDescent="0.2">
      <c r="A262" s="426" t="s">
        <v>411</v>
      </c>
      <c r="B262" s="427" t="s">
        <v>412</v>
      </c>
      <c r="C262" s="428" t="s">
        <v>413</v>
      </c>
      <c r="D262" s="429" t="s">
        <v>414</v>
      </c>
      <c r="E262" s="428" t="s">
        <v>2423</v>
      </c>
      <c r="F262" s="429" t="s">
        <v>2424</v>
      </c>
      <c r="G262" s="428" t="s">
        <v>2914</v>
      </c>
      <c r="H262" s="428" t="s">
        <v>2913</v>
      </c>
      <c r="I262" s="431">
        <v>6210.479166666667</v>
      </c>
      <c r="J262" s="431">
        <v>44</v>
      </c>
      <c r="K262" s="432">
        <v>-170950</v>
      </c>
    </row>
    <row r="263" spans="1:11" ht="14.45" customHeight="1" x14ac:dyDescent="0.2">
      <c r="A263" s="426" t="s">
        <v>411</v>
      </c>
      <c r="B263" s="427" t="s">
        <v>412</v>
      </c>
      <c r="C263" s="428" t="s">
        <v>413</v>
      </c>
      <c r="D263" s="429" t="s">
        <v>414</v>
      </c>
      <c r="E263" s="428" t="s">
        <v>2423</v>
      </c>
      <c r="F263" s="429" t="s">
        <v>2424</v>
      </c>
      <c r="G263" s="428" t="s">
        <v>2915</v>
      </c>
      <c r="H263" s="428" t="s">
        <v>2916</v>
      </c>
      <c r="I263" s="431">
        <v>274.67001342773438</v>
      </c>
      <c r="J263" s="431">
        <v>4</v>
      </c>
      <c r="K263" s="432">
        <v>1098.6800537109375</v>
      </c>
    </row>
    <row r="264" spans="1:11" ht="14.45" customHeight="1" x14ac:dyDescent="0.2">
      <c r="A264" s="426" t="s">
        <v>411</v>
      </c>
      <c r="B264" s="427" t="s">
        <v>412</v>
      </c>
      <c r="C264" s="428" t="s">
        <v>413</v>
      </c>
      <c r="D264" s="429" t="s">
        <v>414</v>
      </c>
      <c r="E264" s="428" t="s">
        <v>2423</v>
      </c>
      <c r="F264" s="429" t="s">
        <v>2424</v>
      </c>
      <c r="G264" s="428" t="s">
        <v>2917</v>
      </c>
      <c r="H264" s="428" t="s">
        <v>2918</v>
      </c>
      <c r="I264" s="431">
        <v>2878.4095865885415</v>
      </c>
      <c r="J264" s="431">
        <v>43</v>
      </c>
      <c r="K264" s="432">
        <v>123771.5703125</v>
      </c>
    </row>
    <row r="265" spans="1:11" ht="14.45" customHeight="1" x14ac:dyDescent="0.2">
      <c r="A265" s="426" t="s">
        <v>411</v>
      </c>
      <c r="B265" s="427" t="s">
        <v>412</v>
      </c>
      <c r="C265" s="428" t="s">
        <v>413</v>
      </c>
      <c r="D265" s="429" t="s">
        <v>414</v>
      </c>
      <c r="E265" s="428" t="s">
        <v>2423</v>
      </c>
      <c r="F265" s="429" t="s">
        <v>2424</v>
      </c>
      <c r="G265" s="428" t="s">
        <v>2919</v>
      </c>
      <c r="H265" s="428" t="s">
        <v>2920</v>
      </c>
      <c r="I265" s="431">
        <v>1247.56005859375</v>
      </c>
      <c r="J265" s="431">
        <v>1</v>
      </c>
      <c r="K265" s="432">
        <v>1247.56005859375</v>
      </c>
    </row>
    <row r="266" spans="1:11" ht="14.45" customHeight="1" x14ac:dyDescent="0.2">
      <c r="A266" s="426" t="s">
        <v>411</v>
      </c>
      <c r="B266" s="427" t="s">
        <v>412</v>
      </c>
      <c r="C266" s="428" t="s">
        <v>413</v>
      </c>
      <c r="D266" s="429" t="s">
        <v>414</v>
      </c>
      <c r="E266" s="428" t="s">
        <v>2423</v>
      </c>
      <c r="F266" s="429" t="s">
        <v>2424</v>
      </c>
      <c r="G266" s="428" t="s">
        <v>2495</v>
      </c>
      <c r="H266" s="428" t="s">
        <v>2921</v>
      </c>
      <c r="I266" s="431">
        <v>1432.1428571428571</v>
      </c>
      <c r="J266" s="431">
        <v>18</v>
      </c>
      <c r="K266" s="432">
        <v>26600</v>
      </c>
    </row>
    <row r="267" spans="1:11" ht="14.45" customHeight="1" x14ac:dyDescent="0.2">
      <c r="A267" s="426" t="s">
        <v>411</v>
      </c>
      <c r="B267" s="427" t="s">
        <v>412</v>
      </c>
      <c r="C267" s="428" t="s">
        <v>413</v>
      </c>
      <c r="D267" s="429" t="s">
        <v>414</v>
      </c>
      <c r="E267" s="428" t="s">
        <v>2423</v>
      </c>
      <c r="F267" s="429" t="s">
        <v>2424</v>
      </c>
      <c r="G267" s="428" t="s">
        <v>2495</v>
      </c>
      <c r="H267" s="428" t="s">
        <v>2922</v>
      </c>
      <c r="I267" s="431">
        <v>602.75</v>
      </c>
      <c r="J267" s="431">
        <v>2</v>
      </c>
      <c r="K267" s="432">
        <v>1205.5</v>
      </c>
    </row>
    <row r="268" spans="1:11" ht="14.45" customHeight="1" x14ac:dyDescent="0.2">
      <c r="A268" s="426" t="s">
        <v>411</v>
      </c>
      <c r="B268" s="427" t="s">
        <v>412</v>
      </c>
      <c r="C268" s="428" t="s">
        <v>413</v>
      </c>
      <c r="D268" s="429" t="s">
        <v>414</v>
      </c>
      <c r="E268" s="428" t="s">
        <v>2423</v>
      </c>
      <c r="F268" s="429" t="s">
        <v>2424</v>
      </c>
      <c r="G268" s="428" t="s">
        <v>2923</v>
      </c>
      <c r="H268" s="428" t="s">
        <v>2924</v>
      </c>
      <c r="I268" s="431">
        <v>15.549820175170899</v>
      </c>
      <c r="J268" s="431">
        <v>11400</v>
      </c>
      <c r="K268" s="432">
        <v>177252.90856933594</v>
      </c>
    </row>
    <row r="269" spans="1:11" ht="14.45" customHeight="1" x14ac:dyDescent="0.2">
      <c r="A269" s="426" t="s">
        <v>411</v>
      </c>
      <c r="B269" s="427" t="s">
        <v>412</v>
      </c>
      <c r="C269" s="428" t="s">
        <v>413</v>
      </c>
      <c r="D269" s="429" t="s">
        <v>414</v>
      </c>
      <c r="E269" s="428" t="s">
        <v>2423</v>
      </c>
      <c r="F269" s="429" t="s">
        <v>2424</v>
      </c>
      <c r="G269" s="428" t="s">
        <v>2925</v>
      </c>
      <c r="H269" s="428" t="s">
        <v>2926</v>
      </c>
      <c r="I269" s="431">
        <v>18.760000228881836</v>
      </c>
      <c r="J269" s="431">
        <v>3348</v>
      </c>
      <c r="K269" s="432">
        <v>62791.7412109375</v>
      </c>
    </row>
    <row r="270" spans="1:11" ht="14.45" customHeight="1" x14ac:dyDescent="0.2">
      <c r="A270" s="426" t="s">
        <v>411</v>
      </c>
      <c r="B270" s="427" t="s">
        <v>412</v>
      </c>
      <c r="C270" s="428" t="s">
        <v>413</v>
      </c>
      <c r="D270" s="429" t="s">
        <v>414</v>
      </c>
      <c r="E270" s="428" t="s">
        <v>2423</v>
      </c>
      <c r="F270" s="429" t="s">
        <v>2424</v>
      </c>
      <c r="G270" s="428" t="s">
        <v>2927</v>
      </c>
      <c r="H270" s="428" t="s">
        <v>2928</v>
      </c>
      <c r="I270" s="431">
        <v>2588.18994140625</v>
      </c>
      <c r="J270" s="431">
        <v>1</v>
      </c>
      <c r="K270" s="432">
        <v>2588.18994140625</v>
      </c>
    </row>
    <row r="271" spans="1:11" ht="14.45" customHeight="1" x14ac:dyDescent="0.2">
      <c r="A271" s="426" t="s">
        <v>411</v>
      </c>
      <c r="B271" s="427" t="s">
        <v>412</v>
      </c>
      <c r="C271" s="428" t="s">
        <v>413</v>
      </c>
      <c r="D271" s="429" t="s">
        <v>414</v>
      </c>
      <c r="E271" s="428" t="s">
        <v>2423</v>
      </c>
      <c r="F271" s="429" t="s">
        <v>2424</v>
      </c>
      <c r="G271" s="428" t="s">
        <v>2929</v>
      </c>
      <c r="H271" s="428" t="s">
        <v>2930</v>
      </c>
      <c r="I271" s="431">
        <v>129.47000122070313</v>
      </c>
      <c r="J271" s="431">
        <v>4</v>
      </c>
      <c r="K271" s="432">
        <v>517.8800048828125</v>
      </c>
    </row>
    <row r="272" spans="1:11" ht="14.45" customHeight="1" x14ac:dyDescent="0.2">
      <c r="A272" s="426" t="s">
        <v>411</v>
      </c>
      <c r="B272" s="427" t="s">
        <v>412</v>
      </c>
      <c r="C272" s="428" t="s">
        <v>413</v>
      </c>
      <c r="D272" s="429" t="s">
        <v>414</v>
      </c>
      <c r="E272" s="428" t="s">
        <v>2423</v>
      </c>
      <c r="F272" s="429" t="s">
        <v>2424</v>
      </c>
      <c r="G272" s="428" t="s">
        <v>2931</v>
      </c>
      <c r="H272" s="428" t="s">
        <v>2932</v>
      </c>
      <c r="I272" s="431">
        <v>274.67001342773438</v>
      </c>
      <c r="J272" s="431">
        <v>4</v>
      </c>
      <c r="K272" s="432">
        <v>1098.6800537109375</v>
      </c>
    </row>
    <row r="273" spans="1:11" ht="14.45" customHeight="1" x14ac:dyDescent="0.2">
      <c r="A273" s="426" t="s">
        <v>411</v>
      </c>
      <c r="B273" s="427" t="s">
        <v>412</v>
      </c>
      <c r="C273" s="428" t="s">
        <v>413</v>
      </c>
      <c r="D273" s="429" t="s">
        <v>414</v>
      </c>
      <c r="E273" s="428" t="s">
        <v>2423</v>
      </c>
      <c r="F273" s="429" t="s">
        <v>2424</v>
      </c>
      <c r="G273" s="428" t="s">
        <v>2933</v>
      </c>
      <c r="H273" s="428" t="s">
        <v>2934</v>
      </c>
      <c r="I273" s="431">
        <v>2878.4095214843751</v>
      </c>
      <c r="J273" s="431">
        <v>40</v>
      </c>
      <c r="K273" s="432">
        <v>115136.33984375</v>
      </c>
    </row>
    <row r="274" spans="1:11" ht="14.45" customHeight="1" x14ac:dyDescent="0.2">
      <c r="A274" s="426" t="s">
        <v>411</v>
      </c>
      <c r="B274" s="427" t="s">
        <v>412</v>
      </c>
      <c r="C274" s="428" t="s">
        <v>413</v>
      </c>
      <c r="D274" s="429" t="s">
        <v>414</v>
      </c>
      <c r="E274" s="428" t="s">
        <v>2423</v>
      </c>
      <c r="F274" s="429" t="s">
        <v>2424</v>
      </c>
      <c r="G274" s="428" t="s">
        <v>2935</v>
      </c>
      <c r="H274" s="428" t="s">
        <v>2936</v>
      </c>
      <c r="I274" s="431">
        <v>8470</v>
      </c>
      <c r="J274" s="431">
        <v>3</v>
      </c>
      <c r="K274" s="432">
        <v>25410</v>
      </c>
    </row>
    <row r="275" spans="1:11" ht="14.45" customHeight="1" x14ac:dyDescent="0.2">
      <c r="A275" s="426" t="s">
        <v>411</v>
      </c>
      <c r="B275" s="427" t="s">
        <v>412</v>
      </c>
      <c r="C275" s="428" t="s">
        <v>413</v>
      </c>
      <c r="D275" s="429" t="s">
        <v>414</v>
      </c>
      <c r="E275" s="428" t="s">
        <v>2423</v>
      </c>
      <c r="F275" s="429" t="s">
        <v>2424</v>
      </c>
      <c r="G275" s="428" t="s">
        <v>2937</v>
      </c>
      <c r="H275" s="428" t="s">
        <v>2938</v>
      </c>
      <c r="I275" s="431">
        <v>3975.47998046875</v>
      </c>
      <c r="J275" s="431">
        <v>3</v>
      </c>
      <c r="K275" s="432">
        <v>11926.43994140625</v>
      </c>
    </row>
    <row r="276" spans="1:11" ht="14.45" customHeight="1" x14ac:dyDescent="0.2">
      <c r="A276" s="426" t="s">
        <v>411</v>
      </c>
      <c r="B276" s="427" t="s">
        <v>412</v>
      </c>
      <c r="C276" s="428" t="s">
        <v>413</v>
      </c>
      <c r="D276" s="429" t="s">
        <v>414</v>
      </c>
      <c r="E276" s="428" t="s">
        <v>2423</v>
      </c>
      <c r="F276" s="429" t="s">
        <v>2424</v>
      </c>
      <c r="G276" s="428" t="s">
        <v>2939</v>
      </c>
      <c r="H276" s="428" t="s">
        <v>2940</v>
      </c>
      <c r="I276" s="431">
        <v>10.507894716764751</v>
      </c>
      <c r="J276" s="431">
        <v>330</v>
      </c>
      <c r="K276" s="432">
        <v>3504.1599502563477</v>
      </c>
    </row>
    <row r="277" spans="1:11" ht="14.45" customHeight="1" x14ac:dyDescent="0.2">
      <c r="A277" s="426" t="s">
        <v>411</v>
      </c>
      <c r="B277" s="427" t="s">
        <v>412</v>
      </c>
      <c r="C277" s="428" t="s">
        <v>413</v>
      </c>
      <c r="D277" s="429" t="s">
        <v>414</v>
      </c>
      <c r="E277" s="428" t="s">
        <v>2423</v>
      </c>
      <c r="F277" s="429" t="s">
        <v>2424</v>
      </c>
      <c r="G277" s="428" t="s">
        <v>2941</v>
      </c>
      <c r="H277" s="428" t="s">
        <v>2942</v>
      </c>
      <c r="I277" s="431">
        <v>510.6199951171875</v>
      </c>
      <c r="J277" s="431">
        <v>1</v>
      </c>
      <c r="K277" s="432">
        <v>510.6199951171875</v>
      </c>
    </row>
    <row r="278" spans="1:11" ht="14.45" customHeight="1" x14ac:dyDescent="0.2">
      <c r="A278" s="426" t="s">
        <v>411</v>
      </c>
      <c r="B278" s="427" t="s">
        <v>412</v>
      </c>
      <c r="C278" s="428" t="s">
        <v>413</v>
      </c>
      <c r="D278" s="429" t="s">
        <v>414</v>
      </c>
      <c r="E278" s="428" t="s">
        <v>2423</v>
      </c>
      <c r="F278" s="429" t="s">
        <v>2424</v>
      </c>
      <c r="G278" s="428" t="s">
        <v>2943</v>
      </c>
      <c r="H278" s="428" t="s">
        <v>2944</v>
      </c>
      <c r="I278" s="431">
        <v>510.6199951171875</v>
      </c>
      <c r="J278" s="431">
        <v>1</v>
      </c>
      <c r="K278" s="432">
        <v>510.6199951171875</v>
      </c>
    </row>
    <row r="279" spans="1:11" ht="14.45" customHeight="1" x14ac:dyDescent="0.2">
      <c r="A279" s="426" t="s">
        <v>411</v>
      </c>
      <c r="B279" s="427" t="s">
        <v>412</v>
      </c>
      <c r="C279" s="428" t="s">
        <v>413</v>
      </c>
      <c r="D279" s="429" t="s">
        <v>414</v>
      </c>
      <c r="E279" s="428" t="s">
        <v>2423</v>
      </c>
      <c r="F279" s="429" t="s">
        <v>2424</v>
      </c>
      <c r="G279" s="428" t="s">
        <v>2945</v>
      </c>
      <c r="H279" s="428" t="s">
        <v>2946</v>
      </c>
      <c r="I279" s="431">
        <v>598.95001220703125</v>
      </c>
      <c r="J279" s="431">
        <v>1</v>
      </c>
      <c r="K279" s="432">
        <v>598.95001220703125</v>
      </c>
    </row>
    <row r="280" spans="1:11" ht="14.45" customHeight="1" x14ac:dyDescent="0.2">
      <c r="A280" s="426" t="s">
        <v>411</v>
      </c>
      <c r="B280" s="427" t="s">
        <v>412</v>
      </c>
      <c r="C280" s="428" t="s">
        <v>413</v>
      </c>
      <c r="D280" s="429" t="s">
        <v>414</v>
      </c>
      <c r="E280" s="428" t="s">
        <v>2423</v>
      </c>
      <c r="F280" s="429" t="s">
        <v>2424</v>
      </c>
      <c r="G280" s="428" t="s">
        <v>2947</v>
      </c>
      <c r="H280" s="428" t="s">
        <v>2948</v>
      </c>
      <c r="I280" s="431">
        <v>683.6500244140625</v>
      </c>
      <c r="J280" s="431">
        <v>1</v>
      </c>
      <c r="K280" s="432">
        <v>683.6500244140625</v>
      </c>
    </row>
    <row r="281" spans="1:11" ht="14.45" customHeight="1" x14ac:dyDescent="0.2">
      <c r="A281" s="426" t="s">
        <v>411</v>
      </c>
      <c r="B281" s="427" t="s">
        <v>412</v>
      </c>
      <c r="C281" s="428" t="s">
        <v>413</v>
      </c>
      <c r="D281" s="429" t="s">
        <v>414</v>
      </c>
      <c r="E281" s="428" t="s">
        <v>2423</v>
      </c>
      <c r="F281" s="429" t="s">
        <v>2424</v>
      </c>
      <c r="G281" s="428" t="s">
        <v>2949</v>
      </c>
      <c r="H281" s="428" t="s">
        <v>2950</v>
      </c>
      <c r="I281" s="431">
        <v>804.6500244140625</v>
      </c>
      <c r="J281" s="431">
        <v>1</v>
      </c>
      <c r="K281" s="432">
        <v>804.6500244140625</v>
      </c>
    </row>
    <row r="282" spans="1:11" ht="14.45" customHeight="1" x14ac:dyDescent="0.2">
      <c r="A282" s="426" t="s">
        <v>411</v>
      </c>
      <c r="B282" s="427" t="s">
        <v>412</v>
      </c>
      <c r="C282" s="428" t="s">
        <v>413</v>
      </c>
      <c r="D282" s="429" t="s">
        <v>414</v>
      </c>
      <c r="E282" s="428" t="s">
        <v>2423</v>
      </c>
      <c r="F282" s="429" t="s">
        <v>2424</v>
      </c>
      <c r="G282" s="428" t="s">
        <v>2951</v>
      </c>
      <c r="H282" s="428" t="s">
        <v>2952</v>
      </c>
      <c r="I282" s="431">
        <v>13.609999656677246</v>
      </c>
      <c r="J282" s="431">
        <v>6360</v>
      </c>
      <c r="K282" s="432">
        <v>86575.5</v>
      </c>
    </row>
    <row r="283" spans="1:11" ht="14.45" customHeight="1" x14ac:dyDescent="0.2">
      <c r="A283" s="426" t="s">
        <v>411</v>
      </c>
      <c r="B283" s="427" t="s">
        <v>412</v>
      </c>
      <c r="C283" s="428" t="s">
        <v>413</v>
      </c>
      <c r="D283" s="429" t="s">
        <v>414</v>
      </c>
      <c r="E283" s="428" t="s">
        <v>2423</v>
      </c>
      <c r="F283" s="429" t="s">
        <v>2424</v>
      </c>
      <c r="G283" s="428" t="s">
        <v>2953</v>
      </c>
      <c r="H283" s="428" t="s">
        <v>2954</v>
      </c>
      <c r="I283" s="431">
        <v>1744.8199462890625</v>
      </c>
      <c r="J283" s="431">
        <v>13</v>
      </c>
      <c r="K283" s="432">
        <v>22682.6591796875</v>
      </c>
    </row>
    <row r="284" spans="1:11" ht="14.45" customHeight="1" x14ac:dyDescent="0.2">
      <c r="A284" s="426" t="s">
        <v>411</v>
      </c>
      <c r="B284" s="427" t="s">
        <v>412</v>
      </c>
      <c r="C284" s="428" t="s">
        <v>413</v>
      </c>
      <c r="D284" s="429" t="s">
        <v>414</v>
      </c>
      <c r="E284" s="428" t="s">
        <v>2423</v>
      </c>
      <c r="F284" s="429" t="s">
        <v>2424</v>
      </c>
      <c r="G284" s="428" t="s">
        <v>2955</v>
      </c>
      <c r="H284" s="428" t="s">
        <v>2956</v>
      </c>
      <c r="I284" s="431">
        <v>1270.5</v>
      </c>
      <c r="J284" s="431">
        <v>28</v>
      </c>
      <c r="K284" s="432">
        <v>35574</v>
      </c>
    </row>
    <row r="285" spans="1:11" ht="14.45" customHeight="1" x14ac:dyDescent="0.2">
      <c r="A285" s="426" t="s">
        <v>411</v>
      </c>
      <c r="B285" s="427" t="s">
        <v>412</v>
      </c>
      <c r="C285" s="428" t="s">
        <v>413</v>
      </c>
      <c r="D285" s="429" t="s">
        <v>414</v>
      </c>
      <c r="E285" s="428" t="s">
        <v>2423</v>
      </c>
      <c r="F285" s="429" t="s">
        <v>2424</v>
      </c>
      <c r="G285" s="428" t="s">
        <v>2957</v>
      </c>
      <c r="H285" s="428" t="s">
        <v>2958</v>
      </c>
      <c r="I285" s="431">
        <v>16.200000762939453</v>
      </c>
      <c r="J285" s="431">
        <v>3160</v>
      </c>
      <c r="K285" s="432">
        <v>51197.979705810547</v>
      </c>
    </row>
    <row r="286" spans="1:11" ht="14.45" customHeight="1" x14ac:dyDescent="0.2">
      <c r="A286" s="426" t="s">
        <v>411</v>
      </c>
      <c r="B286" s="427" t="s">
        <v>412</v>
      </c>
      <c r="C286" s="428" t="s">
        <v>413</v>
      </c>
      <c r="D286" s="429" t="s">
        <v>414</v>
      </c>
      <c r="E286" s="428" t="s">
        <v>2423</v>
      </c>
      <c r="F286" s="429" t="s">
        <v>2424</v>
      </c>
      <c r="G286" s="428" t="s">
        <v>2959</v>
      </c>
      <c r="H286" s="428" t="s">
        <v>2960</v>
      </c>
      <c r="I286" s="431">
        <v>3769.2482147216797</v>
      </c>
      <c r="J286" s="431">
        <v>64</v>
      </c>
      <c r="K286" s="432">
        <v>241231.734375</v>
      </c>
    </row>
    <row r="287" spans="1:11" ht="14.45" customHeight="1" x14ac:dyDescent="0.2">
      <c r="A287" s="426" t="s">
        <v>411</v>
      </c>
      <c r="B287" s="427" t="s">
        <v>412</v>
      </c>
      <c r="C287" s="428" t="s">
        <v>413</v>
      </c>
      <c r="D287" s="429" t="s">
        <v>414</v>
      </c>
      <c r="E287" s="428" t="s">
        <v>2423</v>
      </c>
      <c r="F287" s="429" t="s">
        <v>2424</v>
      </c>
      <c r="G287" s="428" t="s">
        <v>2961</v>
      </c>
      <c r="H287" s="428" t="s">
        <v>2962</v>
      </c>
      <c r="I287" s="431">
        <v>453.75</v>
      </c>
      <c r="J287" s="431">
        <v>1</v>
      </c>
      <c r="K287" s="432">
        <v>453.75</v>
      </c>
    </row>
    <row r="288" spans="1:11" ht="14.45" customHeight="1" x14ac:dyDescent="0.2">
      <c r="A288" s="426" t="s">
        <v>411</v>
      </c>
      <c r="B288" s="427" t="s">
        <v>412</v>
      </c>
      <c r="C288" s="428" t="s">
        <v>413</v>
      </c>
      <c r="D288" s="429" t="s">
        <v>414</v>
      </c>
      <c r="E288" s="428" t="s">
        <v>2423</v>
      </c>
      <c r="F288" s="429" t="s">
        <v>2424</v>
      </c>
      <c r="G288" s="428" t="s">
        <v>2963</v>
      </c>
      <c r="H288" s="428" t="s">
        <v>2964</v>
      </c>
      <c r="I288" s="431">
        <v>453.75</v>
      </c>
      <c r="J288" s="431">
        <v>2</v>
      </c>
      <c r="K288" s="432">
        <v>907.5</v>
      </c>
    </row>
    <row r="289" spans="1:11" ht="14.45" customHeight="1" x14ac:dyDescent="0.2">
      <c r="A289" s="426" t="s">
        <v>411</v>
      </c>
      <c r="B289" s="427" t="s">
        <v>412</v>
      </c>
      <c r="C289" s="428" t="s">
        <v>413</v>
      </c>
      <c r="D289" s="429" t="s">
        <v>414</v>
      </c>
      <c r="E289" s="428" t="s">
        <v>2423</v>
      </c>
      <c r="F289" s="429" t="s">
        <v>2424</v>
      </c>
      <c r="G289" s="428" t="s">
        <v>2965</v>
      </c>
      <c r="H289" s="428" t="s">
        <v>2966</v>
      </c>
      <c r="I289" s="431">
        <v>453.75</v>
      </c>
      <c r="J289" s="431">
        <v>2</v>
      </c>
      <c r="K289" s="432">
        <v>907.5</v>
      </c>
    </row>
    <row r="290" spans="1:11" ht="14.45" customHeight="1" x14ac:dyDescent="0.2">
      <c r="A290" s="426" t="s">
        <v>411</v>
      </c>
      <c r="B290" s="427" t="s">
        <v>412</v>
      </c>
      <c r="C290" s="428" t="s">
        <v>413</v>
      </c>
      <c r="D290" s="429" t="s">
        <v>414</v>
      </c>
      <c r="E290" s="428" t="s">
        <v>2423</v>
      </c>
      <c r="F290" s="429" t="s">
        <v>2424</v>
      </c>
      <c r="G290" s="428" t="s">
        <v>2967</v>
      </c>
      <c r="H290" s="428" t="s">
        <v>2968</v>
      </c>
      <c r="I290" s="431">
        <v>453.75</v>
      </c>
      <c r="J290" s="431">
        <v>1</v>
      </c>
      <c r="K290" s="432">
        <v>453.75</v>
      </c>
    </row>
    <row r="291" spans="1:11" ht="14.45" customHeight="1" x14ac:dyDescent="0.2">
      <c r="A291" s="426" t="s">
        <v>411</v>
      </c>
      <c r="B291" s="427" t="s">
        <v>412</v>
      </c>
      <c r="C291" s="428" t="s">
        <v>413</v>
      </c>
      <c r="D291" s="429" t="s">
        <v>414</v>
      </c>
      <c r="E291" s="428" t="s">
        <v>2423</v>
      </c>
      <c r="F291" s="429" t="s">
        <v>2424</v>
      </c>
      <c r="G291" s="428" t="s">
        <v>2969</v>
      </c>
      <c r="H291" s="428" t="s">
        <v>2970</v>
      </c>
      <c r="I291" s="431">
        <v>453.75</v>
      </c>
      <c r="J291" s="431">
        <v>1</v>
      </c>
      <c r="K291" s="432">
        <v>453.75</v>
      </c>
    </row>
    <row r="292" spans="1:11" ht="14.45" customHeight="1" x14ac:dyDescent="0.2">
      <c r="A292" s="426" t="s">
        <v>411</v>
      </c>
      <c r="B292" s="427" t="s">
        <v>412</v>
      </c>
      <c r="C292" s="428" t="s">
        <v>413</v>
      </c>
      <c r="D292" s="429" t="s">
        <v>414</v>
      </c>
      <c r="E292" s="428" t="s">
        <v>2423</v>
      </c>
      <c r="F292" s="429" t="s">
        <v>2424</v>
      </c>
      <c r="G292" s="428" t="s">
        <v>2971</v>
      </c>
      <c r="H292" s="428" t="s">
        <v>2972</v>
      </c>
      <c r="I292" s="431">
        <v>7139</v>
      </c>
      <c r="J292" s="431">
        <v>2</v>
      </c>
      <c r="K292" s="432">
        <v>14278</v>
      </c>
    </row>
    <row r="293" spans="1:11" ht="14.45" customHeight="1" x14ac:dyDescent="0.2">
      <c r="A293" s="426" t="s">
        <v>411</v>
      </c>
      <c r="B293" s="427" t="s">
        <v>412</v>
      </c>
      <c r="C293" s="428" t="s">
        <v>413</v>
      </c>
      <c r="D293" s="429" t="s">
        <v>414</v>
      </c>
      <c r="E293" s="428" t="s">
        <v>2423</v>
      </c>
      <c r="F293" s="429" t="s">
        <v>2424</v>
      </c>
      <c r="G293" s="428" t="s">
        <v>2973</v>
      </c>
      <c r="H293" s="428" t="s">
        <v>2974</v>
      </c>
      <c r="I293" s="431">
        <v>647.3499755859375</v>
      </c>
      <c r="J293" s="431">
        <v>3</v>
      </c>
      <c r="K293" s="432">
        <v>1942.0499267578125</v>
      </c>
    </row>
    <row r="294" spans="1:11" ht="14.45" customHeight="1" x14ac:dyDescent="0.2">
      <c r="A294" s="426" t="s">
        <v>411</v>
      </c>
      <c r="B294" s="427" t="s">
        <v>412</v>
      </c>
      <c r="C294" s="428" t="s">
        <v>413</v>
      </c>
      <c r="D294" s="429" t="s">
        <v>414</v>
      </c>
      <c r="E294" s="428" t="s">
        <v>2423</v>
      </c>
      <c r="F294" s="429" t="s">
        <v>2424</v>
      </c>
      <c r="G294" s="428" t="s">
        <v>2975</v>
      </c>
      <c r="H294" s="428" t="s">
        <v>2976</v>
      </c>
      <c r="I294" s="431">
        <v>3418.25</v>
      </c>
      <c r="J294" s="431">
        <v>1</v>
      </c>
      <c r="K294" s="432">
        <v>3418.25</v>
      </c>
    </row>
    <row r="295" spans="1:11" ht="14.45" customHeight="1" x14ac:dyDescent="0.2">
      <c r="A295" s="426" t="s">
        <v>411</v>
      </c>
      <c r="B295" s="427" t="s">
        <v>412</v>
      </c>
      <c r="C295" s="428" t="s">
        <v>413</v>
      </c>
      <c r="D295" s="429" t="s">
        <v>414</v>
      </c>
      <c r="E295" s="428" t="s">
        <v>2423</v>
      </c>
      <c r="F295" s="429" t="s">
        <v>2424</v>
      </c>
      <c r="G295" s="428" t="s">
        <v>2977</v>
      </c>
      <c r="H295" s="428" t="s">
        <v>2978</v>
      </c>
      <c r="I295" s="431">
        <v>3520</v>
      </c>
      <c r="J295" s="431">
        <v>375</v>
      </c>
      <c r="K295" s="432">
        <v>1320000</v>
      </c>
    </row>
    <row r="296" spans="1:11" ht="14.45" customHeight="1" x14ac:dyDescent="0.2">
      <c r="A296" s="426" t="s">
        <v>411</v>
      </c>
      <c r="B296" s="427" t="s">
        <v>412</v>
      </c>
      <c r="C296" s="428" t="s">
        <v>413</v>
      </c>
      <c r="D296" s="429" t="s">
        <v>414</v>
      </c>
      <c r="E296" s="428" t="s">
        <v>2423</v>
      </c>
      <c r="F296" s="429" t="s">
        <v>2424</v>
      </c>
      <c r="G296" s="428" t="s">
        <v>2979</v>
      </c>
      <c r="H296" s="428" t="s">
        <v>2980</v>
      </c>
      <c r="I296" s="431">
        <v>5485.7142857142853</v>
      </c>
      <c r="J296" s="431">
        <v>70</v>
      </c>
      <c r="K296" s="432">
        <v>384000</v>
      </c>
    </row>
    <row r="297" spans="1:11" ht="14.45" customHeight="1" x14ac:dyDescent="0.2">
      <c r="A297" s="426" t="s">
        <v>411</v>
      </c>
      <c r="B297" s="427" t="s">
        <v>412</v>
      </c>
      <c r="C297" s="428" t="s">
        <v>413</v>
      </c>
      <c r="D297" s="429" t="s">
        <v>414</v>
      </c>
      <c r="E297" s="428" t="s">
        <v>2423</v>
      </c>
      <c r="F297" s="429" t="s">
        <v>2424</v>
      </c>
      <c r="G297" s="428" t="s">
        <v>2981</v>
      </c>
      <c r="H297" s="428" t="s">
        <v>2982</v>
      </c>
      <c r="I297" s="431">
        <v>11727.599975585938</v>
      </c>
      <c r="J297" s="431">
        <v>80</v>
      </c>
      <c r="K297" s="432">
        <v>938208</v>
      </c>
    </row>
    <row r="298" spans="1:11" ht="14.45" customHeight="1" x14ac:dyDescent="0.2">
      <c r="A298" s="426" t="s">
        <v>411</v>
      </c>
      <c r="B298" s="427" t="s">
        <v>412</v>
      </c>
      <c r="C298" s="428" t="s">
        <v>413</v>
      </c>
      <c r="D298" s="429" t="s">
        <v>414</v>
      </c>
      <c r="E298" s="428" t="s">
        <v>2423</v>
      </c>
      <c r="F298" s="429" t="s">
        <v>2424</v>
      </c>
      <c r="G298" s="428" t="s">
        <v>2983</v>
      </c>
      <c r="H298" s="428" t="s">
        <v>2984</v>
      </c>
      <c r="I298" s="431">
        <v>197.63333129882813</v>
      </c>
      <c r="J298" s="431">
        <v>3</v>
      </c>
      <c r="K298" s="432">
        <v>592.89999389648438</v>
      </c>
    </row>
    <row r="299" spans="1:11" ht="14.45" customHeight="1" x14ac:dyDescent="0.2">
      <c r="A299" s="426" t="s">
        <v>411</v>
      </c>
      <c r="B299" s="427" t="s">
        <v>412</v>
      </c>
      <c r="C299" s="428" t="s">
        <v>413</v>
      </c>
      <c r="D299" s="429" t="s">
        <v>414</v>
      </c>
      <c r="E299" s="428" t="s">
        <v>2423</v>
      </c>
      <c r="F299" s="429" t="s">
        <v>2424</v>
      </c>
      <c r="G299" s="428" t="s">
        <v>2985</v>
      </c>
      <c r="H299" s="428" t="s">
        <v>2986</v>
      </c>
      <c r="I299" s="431">
        <v>5558.740234375</v>
      </c>
      <c r="J299" s="431">
        <v>4</v>
      </c>
      <c r="K299" s="432">
        <v>22234.9609375</v>
      </c>
    </row>
    <row r="300" spans="1:11" ht="14.45" customHeight="1" x14ac:dyDescent="0.2">
      <c r="A300" s="426" t="s">
        <v>411</v>
      </c>
      <c r="B300" s="427" t="s">
        <v>412</v>
      </c>
      <c r="C300" s="428" t="s">
        <v>413</v>
      </c>
      <c r="D300" s="429" t="s">
        <v>414</v>
      </c>
      <c r="E300" s="428" t="s">
        <v>2423</v>
      </c>
      <c r="F300" s="429" t="s">
        <v>2424</v>
      </c>
      <c r="G300" s="428" t="s">
        <v>2987</v>
      </c>
      <c r="H300" s="428" t="s">
        <v>2988</v>
      </c>
      <c r="I300" s="431">
        <v>5914.18017578125</v>
      </c>
      <c r="J300" s="431">
        <v>4</v>
      </c>
      <c r="K300" s="432">
        <v>23656.720703125</v>
      </c>
    </row>
    <row r="301" spans="1:11" ht="14.45" customHeight="1" x14ac:dyDescent="0.2">
      <c r="A301" s="426" t="s">
        <v>411</v>
      </c>
      <c r="B301" s="427" t="s">
        <v>412</v>
      </c>
      <c r="C301" s="428" t="s">
        <v>413</v>
      </c>
      <c r="D301" s="429" t="s">
        <v>414</v>
      </c>
      <c r="E301" s="428" t="s">
        <v>2423</v>
      </c>
      <c r="F301" s="429" t="s">
        <v>2424</v>
      </c>
      <c r="G301" s="428" t="s">
        <v>2989</v>
      </c>
      <c r="H301" s="428" t="s">
        <v>2990</v>
      </c>
      <c r="I301" s="431">
        <v>204.72266250601459</v>
      </c>
      <c r="J301" s="431">
        <v>11</v>
      </c>
      <c r="K301" s="432">
        <v>734.25956923793865</v>
      </c>
    </row>
    <row r="302" spans="1:11" ht="14.45" customHeight="1" x14ac:dyDescent="0.2">
      <c r="A302" s="426" t="s">
        <v>411</v>
      </c>
      <c r="B302" s="427" t="s">
        <v>412</v>
      </c>
      <c r="C302" s="428" t="s">
        <v>413</v>
      </c>
      <c r="D302" s="429" t="s">
        <v>414</v>
      </c>
      <c r="E302" s="428" t="s">
        <v>2423</v>
      </c>
      <c r="F302" s="429" t="s">
        <v>2424</v>
      </c>
      <c r="G302" s="428" t="s">
        <v>2991</v>
      </c>
      <c r="H302" s="428" t="s">
        <v>2992</v>
      </c>
      <c r="I302" s="431">
        <v>274.67001342773438</v>
      </c>
      <c r="J302" s="431">
        <v>12</v>
      </c>
      <c r="K302" s="432">
        <v>3296.0400390625</v>
      </c>
    </row>
    <row r="303" spans="1:11" ht="14.45" customHeight="1" x14ac:dyDescent="0.2">
      <c r="A303" s="426" t="s">
        <v>411</v>
      </c>
      <c r="B303" s="427" t="s">
        <v>412</v>
      </c>
      <c r="C303" s="428" t="s">
        <v>413</v>
      </c>
      <c r="D303" s="429" t="s">
        <v>414</v>
      </c>
      <c r="E303" s="428" t="s">
        <v>2423</v>
      </c>
      <c r="F303" s="429" t="s">
        <v>2424</v>
      </c>
      <c r="G303" s="428" t="s">
        <v>2993</v>
      </c>
      <c r="H303" s="428" t="s">
        <v>2994</v>
      </c>
      <c r="I303" s="431">
        <v>274.67001342773438</v>
      </c>
      <c r="J303" s="431">
        <v>2</v>
      </c>
      <c r="K303" s="432">
        <v>549.34002685546875</v>
      </c>
    </row>
    <row r="304" spans="1:11" ht="14.45" customHeight="1" x14ac:dyDescent="0.2">
      <c r="A304" s="426" t="s">
        <v>411</v>
      </c>
      <c r="B304" s="427" t="s">
        <v>412</v>
      </c>
      <c r="C304" s="428" t="s">
        <v>413</v>
      </c>
      <c r="D304" s="429" t="s">
        <v>414</v>
      </c>
      <c r="E304" s="428" t="s">
        <v>2423</v>
      </c>
      <c r="F304" s="429" t="s">
        <v>2424</v>
      </c>
      <c r="G304" s="428" t="s">
        <v>2995</v>
      </c>
      <c r="H304" s="428" t="s">
        <v>2996</v>
      </c>
      <c r="I304" s="431">
        <v>5384.5</v>
      </c>
      <c r="J304" s="431">
        <v>5</v>
      </c>
      <c r="K304" s="432">
        <v>26922.5</v>
      </c>
    </row>
    <row r="305" spans="1:11" ht="14.45" customHeight="1" x14ac:dyDescent="0.2">
      <c r="A305" s="426" t="s">
        <v>411</v>
      </c>
      <c r="B305" s="427" t="s">
        <v>412</v>
      </c>
      <c r="C305" s="428" t="s">
        <v>413</v>
      </c>
      <c r="D305" s="429" t="s">
        <v>414</v>
      </c>
      <c r="E305" s="428" t="s">
        <v>2423</v>
      </c>
      <c r="F305" s="429" t="s">
        <v>2424</v>
      </c>
      <c r="G305" s="428" t="s">
        <v>2997</v>
      </c>
      <c r="H305" s="428" t="s">
        <v>2998</v>
      </c>
      <c r="I305" s="431">
        <v>16089.3671875</v>
      </c>
      <c r="J305" s="431">
        <v>7</v>
      </c>
      <c r="K305" s="432">
        <v>112625.5703125</v>
      </c>
    </row>
    <row r="306" spans="1:11" ht="14.45" customHeight="1" x14ac:dyDescent="0.2">
      <c r="A306" s="426" t="s">
        <v>411</v>
      </c>
      <c r="B306" s="427" t="s">
        <v>412</v>
      </c>
      <c r="C306" s="428" t="s">
        <v>413</v>
      </c>
      <c r="D306" s="429" t="s">
        <v>414</v>
      </c>
      <c r="E306" s="428" t="s">
        <v>2423</v>
      </c>
      <c r="F306" s="429" t="s">
        <v>2424</v>
      </c>
      <c r="G306" s="428" t="s">
        <v>2999</v>
      </c>
      <c r="H306" s="428" t="s">
        <v>3000</v>
      </c>
      <c r="I306" s="431">
        <v>3418.25</v>
      </c>
      <c r="J306" s="431">
        <v>1</v>
      </c>
      <c r="K306" s="432">
        <v>3418.25</v>
      </c>
    </row>
    <row r="307" spans="1:11" ht="14.45" customHeight="1" x14ac:dyDescent="0.2">
      <c r="A307" s="426" t="s">
        <v>411</v>
      </c>
      <c r="B307" s="427" t="s">
        <v>412</v>
      </c>
      <c r="C307" s="428" t="s">
        <v>413</v>
      </c>
      <c r="D307" s="429" t="s">
        <v>414</v>
      </c>
      <c r="E307" s="428" t="s">
        <v>2423</v>
      </c>
      <c r="F307" s="429" t="s">
        <v>2424</v>
      </c>
      <c r="G307" s="428" t="s">
        <v>3001</v>
      </c>
      <c r="H307" s="428" t="s">
        <v>3002</v>
      </c>
      <c r="I307" s="431">
        <v>12533.601143973214</v>
      </c>
      <c r="J307" s="431">
        <v>8</v>
      </c>
      <c r="K307" s="432">
        <v>100512.8076171875</v>
      </c>
    </row>
    <row r="308" spans="1:11" ht="14.45" customHeight="1" x14ac:dyDescent="0.2">
      <c r="A308" s="426" t="s">
        <v>411</v>
      </c>
      <c r="B308" s="427" t="s">
        <v>412</v>
      </c>
      <c r="C308" s="428" t="s">
        <v>413</v>
      </c>
      <c r="D308" s="429" t="s">
        <v>414</v>
      </c>
      <c r="E308" s="428" t="s">
        <v>2423</v>
      </c>
      <c r="F308" s="429" t="s">
        <v>2424</v>
      </c>
      <c r="G308" s="428" t="s">
        <v>3003</v>
      </c>
      <c r="H308" s="428" t="s">
        <v>3004</v>
      </c>
      <c r="I308" s="431">
        <v>3975.47998046875</v>
      </c>
      <c r="J308" s="431">
        <v>1</v>
      </c>
      <c r="K308" s="432">
        <v>3975.47998046875</v>
      </c>
    </row>
    <row r="309" spans="1:11" ht="14.45" customHeight="1" x14ac:dyDescent="0.2">
      <c r="A309" s="426" t="s">
        <v>411</v>
      </c>
      <c r="B309" s="427" t="s">
        <v>412</v>
      </c>
      <c r="C309" s="428" t="s">
        <v>413</v>
      </c>
      <c r="D309" s="429" t="s">
        <v>414</v>
      </c>
      <c r="E309" s="428" t="s">
        <v>2423</v>
      </c>
      <c r="F309" s="429" t="s">
        <v>2424</v>
      </c>
      <c r="G309" s="428" t="s">
        <v>3005</v>
      </c>
      <c r="H309" s="428" t="s">
        <v>3006</v>
      </c>
      <c r="I309" s="431">
        <v>284.1654451</v>
      </c>
      <c r="J309" s="431">
        <v>1</v>
      </c>
      <c r="K309" s="432">
        <v>284.1654451</v>
      </c>
    </row>
    <row r="310" spans="1:11" ht="14.45" customHeight="1" x14ac:dyDescent="0.2">
      <c r="A310" s="426" t="s">
        <v>411</v>
      </c>
      <c r="B310" s="427" t="s">
        <v>412</v>
      </c>
      <c r="C310" s="428" t="s">
        <v>413</v>
      </c>
      <c r="D310" s="429" t="s">
        <v>414</v>
      </c>
      <c r="E310" s="428" t="s">
        <v>2423</v>
      </c>
      <c r="F310" s="429" t="s">
        <v>2424</v>
      </c>
      <c r="G310" s="428" t="s">
        <v>3007</v>
      </c>
      <c r="H310" s="428" t="s">
        <v>3008</v>
      </c>
      <c r="I310" s="431">
        <v>186.47183086764636</v>
      </c>
      <c r="J310" s="431">
        <v>1</v>
      </c>
      <c r="K310" s="432">
        <v>186.47183086764636</v>
      </c>
    </row>
    <row r="311" spans="1:11" ht="14.45" customHeight="1" x14ac:dyDescent="0.2">
      <c r="A311" s="426" t="s">
        <v>411</v>
      </c>
      <c r="B311" s="427" t="s">
        <v>412</v>
      </c>
      <c r="C311" s="428" t="s">
        <v>413</v>
      </c>
      <c r="D311" s="429" t="s">
        <v>414</v>
      </c>
      <c r="E311" s="428" t="s">
        <v>2423</v>
      </c>
      <c r="F311" s="429" t="s">
        <v>2424</v>
      </c>
      <c r="G311" s="428" t="s">
        <v>3009</v>
      </c>
      <c r="H311" s="428" t="s">
        <v>3010</v>
      </c>
      <c r="I311" s="431">
        <v>380.22814525195787</v>
      </c>
      <c r="J311" s="431">
        <v>11</v>
      </c>
      <c r="K311" s="432">
        <v>4182.5095977715364</v>
      </c>
    </row>
    <row r="312" spans="1:11" ht="14.45" customHeight="1" x14ac:dyDescent="0.2">
      <c r="A312" s="426" t="s">
        <v>411</v>
      </c>
      <c r="B312" s="427" t="s">
        <v>412</v>
      </c>
      <c r="C312" s="428" t="s">
        <v>413</v>
      </c>
      <c r="D312" s="429" t="s">
        <v>414</v>
      </c>
      <c r="E312" s="428" t="s">
        <v>2423</v>
      </c>
      <c r="F312" s="429" t="s">
        <v>2424</v>
      </c>
      <c r="G312" s="428" t="s">
        <v>3011</v>
      </c>
      <c r="H312" s="428" t="s">
        <v>3012</v>
      </c>
      <c r="I312" s="431">
        <v>8.3499559190538193</v>
      </c>
      <c r="J312" s="431">
        <v>36400</v>
      </c>
      <c r="K312" s="432">
        <v>303903.6318359375</v>
      </c>
    </row>
    <row r="313" spans="1:11" ht="14.45" customHeight="1" x14ac:dyDescent="0.2">
      <c r="A313" s="426" t="s">
        <v>411</v>
      </c>
      <c r="B313" s="427" t="s">
        <v>412</v>
      </c>
      <c r="C313" s="428" t="s">
        <v>413</v>
      </c>
      <c r="D313" s="429" t="s">
        <v>414</v>
      </c>
      <c r="E313" s="428" t="s">
        <v>2423</v>
      </c>
      <c r="F313" s="429" t="s">
        <v>2424</v>
      </c>
      <c r="G313" s="428" t="s">
        <v>3013</v>
      </c>
      <c r="H313" s="428" t="s">
        <v>3014</v>
      </c>
      <c r="I313" s="431">
        <v>24484.349609375</v>
      </c>
      <c r="J313" s="431">
        <v>1</v>
      </c>
      <c r="K313" s="432">
        <v>24484.349609375</v>
      </c>
    </row>
    <row r="314" spans="1:11" ht="14.45" customHeight="1" x14ac:dyDescent="0.2">
      <c r="A314" s="426" t="s">
        <v>411</v>
      </c>
      <c r="B314" s="427" t="s">
        <v>412</v>
      </c>
      <c r="C314" s="428" t="s">
        <v>413</v>
      </c>
      <c r="D314" s="429" t="s">
        <v>414</v>
      </c>
      <c r="E314" s="428" t="s">
        <v>2423</v>
      </c>
      <c r="F314" s="429" t="s">
        <v>2424</v>
      </c>
      <c r="G314" s="428" t="s">
        <v>3015</v>
      </c>
      <c r="H314" s="428" t="s">
        <v>3016</v>
      </c>
      <c r="I314" s="431">
        <v>17039.824951171875</v>
      </c>
      <c r="J314" s="431">
        <v>14</v>
      </c>
      <c r="K314" s="432">
        <v>238515.19921875</v>
      </c>
    </row>
    <row r="315" spans="1:11" ht="14.45" customHeight="1" x14ac:dyDescent="0.2">
      <c r="A315" s="426" t="s">
        <v>411</v>
      </c>
      <c r="B315" s="427" t="s">
        <v>412</v>
      </c>
      <c r="C315" s="428" t="s">
        <v>413</v>
      </c>
      <c r="D315" s="429" t="s">
        <v>414</v>
      </c>
      <c r="E315" s="428" t="s">
        <v>2423</v>
      </c>
      <c r="F315" s="429" t="s">
        <v>2424</v>
      </c>
      <c r="G315" s="428" t="s">
        <v>3017</v>
      </c>
      <c r="H315" s="428" t="s">
        <v>3018</v>
      </c>
      <c r="I315" s="431">
        <v>22340.633246527777</v>
      </c>
      <c r="J315" s="431">
        <v>14</v>
      </c>
      <c r="K315" s="432">
        <v>301344.44921875</v>
      </c>
    </row>
    <row r="316" spans="1:11" ht="14.45" customHeight="1" x14ac:dyDescent="0.2">
      <c r="A316" s="426" t="s">
        <v>411</v>
      </c>
      <c r="B316" s="427" t="s">
        <v>412</v>
      </c>
      <c r="C316" s="428" t="s">
        <v>413</v>
      </c>
      <c r="D316" s="429" t="s">
        <v>414</v>
      </c>
      <c r="E316" s="428" t="s">
        <v>2423</v>
      </c>
      <c r="F316" s="429" t="s">
        <v>2424</v>
      </c>
      <c r="G316" s="428" t="s">
        <v>3019</v>
      </c>
      <c r="H316" s="428" t="s">
        <v>3020</v>
      </c>
      <c r="I316" s="431">
        <v>5526.06982421875</v>
      </c>
      <c r="J316" s="431">
        <v>2</v>
      </c>
      <c r="K316" s="432">
        <v>11052.1396484375</v>
      </c>
    </row>
    <row r="317" spans="1:11" ht="14.45" customHeight="1" x14ac:dyDescent="0.2">
      <c r="A317" s="426" t="s">
        <v>411</v>
      </c>
      <c r="B317" s="427" t="s">
        <v>412</v>
      </c>
      <c r="C317" s="428" t="s">
        <v>413</v>
      </c>
      <c r="D317" s="429" t="s">
        <v>414</v>
      </c>
      <c r="E317" s="428" t="s">
        <v>2423</v>
      </c>
      <c r="F317" s="429" t="s">
        <v>2424</v>
      </c>
      <c r="G317" s="428" t="s">
        <v>3021</v>
      </c>
      <c r="H317" s="428" t="s">
        <v>3022</v>
      </c>
      <c r="I317" s="431">
        <v>7042.2001953125</v>
      </c>
      <c r="J317" s="431">
        <v>4</v>
      </c>
      <c r="K317" s="432">
        <v>28168.80078125</v>
      </c>
    </row>
    <row r="318" spans="1:11" ht="14.45" customHeight="1" x14ac:dyDescent="0.2">
      <c r="A318" s="426" t="s">
        <v>411</v>
      </c>
      <c r="B318" s="427" t="s">
        <v>412</v>
      </c>
      <c r="C318" s="428" t="s">
        <v>413</v>
      </c>
      <c r="D318" s="429" t="s">
        <v>414</v>
      </c>
      <c r="E318" s="428" t="s">
        <v>2423</v>
      </c>
      <c r="F318" s="429" t="s">
        <v>2424</v>
      </c>
      <c r="G318" s="428" t="s">
        <v>3023</v>
      </c>
      <c r="H318" s="428" t="s">
        <v>3024</v>
      </c>
      <c r="I318" s="431">
        <v>25.270000457763672</v>
      </c>
      <c r="J318" s="431">
        <v>240</v>
      </c>
      <c r="K318" s="432">
        <v>6063.599853515625</v>
      </c>
    </row>
    <row r="319" spans="1:11" ht="14.45" customHeight="1" x14ac:dyDescent="0.2">
      <c r="A319" s="426" t="s">
        <v>411</v>
      </c>
      <c r="B319" s="427" t="s">
        <v>412</v>
      </c>
      <c r="C319" s="428" t="s">
        <v>413</v>
      </c>
      <c r="D319" s="429" t="s">
        <v>414</v>
      </c>
      <c r="E319" s="428" t="s">
        <v>2423</v>
      </c>
      <c r="F319" s="429" t="s">
        <v>2424</v>
      </c>
      <c r="G319" s="428" t="s">
        <v>3025</v>
      </c>
      <c r="H319" s="428" t="s">
        <v>3026</v>
      </c>
      <c r="I319" s="431">
        <v>24200</v>
      </c>
      <c r="J319" s="431">
        <v>7</v>
      </c>
      <c r="K319" s="432">
        <v>169400</v>
      </c>
    </row>
    <row r="320" spans="1:11" ht="14.45" customHeight="1" x14ac:dyDescent="0.2">
      <c r="A320" s="426" t="s">
        <v>411</v>
      </c>
      <c r="B320" s="427" t="s">
        <v>412</v>
      </c>
      <c r="C320" s="428" t="s">
        <v>413</v>
      </c>
      <c r="D320" s="429" t="s">
        <v>414</v>
      </c>
      <c r="E320" s="428" t="s">
        <v>2423</v>
      </c>
      <c r="F320" s="429" t="s">
        <v>2424</v>
      </c>
      <c r="G320" s="428" t="s">
        <v>3027</v>
      </c>
      <c r="H320" s="428" t="s">
        <v>3028</v>
      </c>
      <c r="I320" s="431">
        <v>36590.3984375</v>
      </c>
      <c r="J320" s="431">
        <v>1</v>
      </c>
      <c r="K320" s="432">
        <v>36590.3984375</v>
      </c>
    </row>
    <row r="321" spans="1:11" ht="14.45" customHeight="1" x14ac:dyDescent="0.2">
      <c r="A321" s="426" t="s">
        <v>411</v>
      </c>
      <c r="B321" s="427" t="s">
        <v>412</v>
      </c>
      <c r="C321" s="428" t="s">
        <v>413</v>
      </c>
      <c r="D321" s="429" t="s">
        <v>414</v>
      </c>
      <c r="E321" s="428" t="s">
        <v>2423</v>
      </c>
      <c r="F321" s="429" t="s">
        <v>2424</v>
      </c>
      <c r="G321" s="428" t="s">
        <v>3029</v>
      </c>
      <c r="H321" s="428" t="s">
        <v>3030</v>
      </c>
      <c r="I321" s="431">
        <v>36590.3984375</v>
      </c>
      <c r="J321" s="431">
        <v>1</v>
      </c>
      <c r="K321" s="432">
        <v>36590.3984375</v>
      </c>
    </row>
    <row r="322" spans="1:11" ht="14.45" customHeight="1" x14ac:dyDescent="0.2">
      <c r="A322" s="426" t="s">
        <v>411</v>
      </c>
      <c r="B322" s="427" t="s">
        <v>412</v>
      </c>
      <c r="C322" s="428" t="s">
        <v>413</v>
      </c>
      <c r="D322" s="429" t="s">
        <v>414</v>
      </c>
      <c r="E322" s="428" t="s">
        <v>2423</v>
      </c>
      <c r="F322" s="429" t="s">
        <v>2424</v>
      </c>
      <c r="G322" s="428" t="s">
        <v>3031</v>
      </c>
      <c r="H322" s="428" t="s">
        <v>3032</v>
      </c>
      <c r="I322" s="431">
        <v>36590.3984375</v>
      </c>
      <c r="J322" s="431">
        <v>10</v>
      </c>
      <c r="K322" s="432">
        <v>365903.984375</v>
      </c>
    </row>
    <row r="323" spans="1:11" ht="14.45" customHeight="1" x14ac:dyDescent="0.2">
      <c r="A323" s="426" t="s">
        <v>411</v>
      </c>
      <c r="B323" s="427" t="s">
        <v>412</v>
      </c>
      <c r="C323" s="428" t="s">
        <v>413</v>
      </c>
      <c r="D323" s="429" t="s">
        <v>414</v>
      </c>
      <c r="E323" s="428" t="s">
        <v>2423</v>
      </c>
      <c r="F323" s="429" t="s">
        <v>2424</v>
      </c>
      <c r="G323" s="428" t="s">
        <v>3033</v>
      </c>
      <c r="H323" s="428" t="s">
        <v>3034</v>
      </c>
      <c r="I323" s="431">
        <v>3971.219970703125</v>
      </c>
      <c r="J323" s="431">
        <v>1</v>
      </c>
      <c r="K323" s="432">
        <v>3971.219970703125</v>
      </c>
    </row>
    <row r="324" spans="1:11" ht="14.45" customHeight="1" x14ac:dyDescent="0.2">
      <c r="A324" s="426" t="s">
        <v>411</v>
      </c>
      <c r="B324" s="427" t="s">
        <v>412</v>
      </c>
      <c r="C324" s="428" t="s">
        <v>413</v>
      </c>
      <c r="D324" s="429" t="s">
        <v>414</v>
      </c>
      <c r="E324" s="428" t="s">
        <v>2423</v>
      </c>
      <c r="F324" s="429" t="s">
        <v>2424</v>
      </c>
      <c r="G324" s="428" t="s">
        <v>3035</v>
      </c>
      <c r="H324" s="428" t="s">
        <v>3036</v>
      </c>
      <c r="I324" s="431">
        <v>274.67001342773438</v>
      </c>
      <c r="J324" s="431">
        <v>1</v>
      </c>
      <c r="K324" s="432">
        <v>274.67001342773438</v>
      </c>
    </row>
    <row r="325" spans="1:11" ht="14.45" customHeight="1" x14ac:dyDescent="0.2">
      <c r="A325" s="426" t="s">
        <v>411</v>
      </c>
      <c r="B325" s="427" t="s">
        <v>412</v>
      </c>
      <c r="C325" s="428" t="s">
        <v>413</v>
      </c>
      <c r="D325" s="429" t="s">
        <v>414</v>
      </c>
      <c r="E325" s="428" t="s">
        <v>2423</v>
      </c>
      <c r="F325" s="429" t="s">
        <v>2424</v>
      </c>
      <c r="G325" s="428" t="s">
        <v>3037</v>
      </c>
      <c r="H325" s="428" t="s">
        <v>3038</v>
      </c>
      <c r="I325" s="431">
        <v>3000.800048828125</v>
      </c>
      <c r="J325" s="431">
        <v>82</v>
      </c>
      <c r="K325" s="432">
        <v>246065.60693359375</v>
      </c>
    </row>
    <row r="326" spans="1:11" ht="14.45" customHeight="1" x14ac:dyDescent="0.2">
      <c r="A326" s="426" t="s">
        <v>411</v>
      </c>
      <c r="B326" s="427" t="s">
        <v>412</v>
      </c>
      <c r="C326" s="428" t="s">
        <v>413</v>
      </c>
      <c r="D326" s="429" t="s">
        <v>414</v>
      </c>
      <c r="E326" s="428" t="s">
        <v>2423</v>
      </c>
      <c r="F326" s="429" t="s">
        <v>2424</v>
      </c>
      <c r="G326" s="428" t="s">
        <v>3039</v>
      </c>
      <c r="H326" s="428" t="s">
        <v>3040</v>
      </c>
      <c r="I326" s="431">
        <v>196.40239225115096</v>
      </c>
      <c r="J326" s="431">
        <v>61</v>
      </c>
      <c r="K326" s="432">
        <v>4230.1601524353027</v>
      </c>
    </row>
    <row r="327" spans="1:11" ht="14.45" customHeight="1" x14ac:dyDescent="0.2">
      <c r="A327" s="426" t="s">
        <v>411</v>
      </c>
      <c r="B327" s="427" t="s">
        <v>412</v>
      </c>
      <c r="C327" s="428" t="s">
        <v>413</v>
      </c>
      <c r="D327" s="429" t="s">
        <v>414</v>
      </c>
      <c r="E327" s="428" t="s">
        <v>2423</v>
      </c>
      <c r="F327" s="429" t="s">
        <v>2424</v>
      </c>
      <c r="G327" s="428" t="s">
        <v>3041</v>
      </c>
      <c r="H327" s="428" t="s">
        <v>3042</v>
      </c>
      <c r="I327" s="431">
        <v>592.17399291992183</v>
      </c>
      <c r="J327" s="431">
        <v>19</v>
      </c>
      <c r="K327" s="432">
        <v>11351.009857177734</v>
      </c>
    </row>
    <row r="328" spans="1:11" ht="14.45" customHeight="1" x14ac:dyDescent="0.2">
      <c r="A328" s="426" t="s">
        <v>411</v>
      </c>
      <c r="B328" s="427" t="s">
        <v>412</v>
      </c>
      <c r="C328" s="428" t="s">
        <v>413</v>
      </c>
      <c r="D328" s="429" t="s">
        <v>414</v>
      </c>
      <c r="E328" s="428" t="s">
        <v>2423</v>
      </c>
      <c r="F328" s="429" t="s">
        <v>2424</v>
      </c>
      <c r="G328" s="428" t="s">
        <v>3043</v>
      </c>
      <c r="H328" s="428" t="s">
        <v>3044</v>
      </c>
      <c r="I328" s="431">
        <v>592.17399291992183</v>
      </c>
      <c r="J328" s="431">
        <v>18</v>
      </c>
      <c r="K328" s="432">
        <v>10858.539855957031</v>
      </c>
    </row>
    <row r="329" spans="1:11" ht="14.45" customHeight="1" x14ac:dyDescent="0.2">
      <c r="A329" s="426" t="s">
        <v>411</v>
      </c>
      <c r="B329" s="427" t="s">
        <v>412</v>
      </c>
      <c r="C329" s="428" t="s">
        <v>413</v>
      </c>
      <c r="D329" s="429" t="s">
        <v>414</v>
      </c>
      <c r="E329" s="428" t="s">
        <v>2423</v>
      </c>
      <c r="F329" s="429" t="s">
        <v>2424</v>
      </c>
      <c r="G329" s="428" t="s">
        <v>3045</v>
      </c>
      <c r="H329" s="428" t="s">
        <v>3046</v>
      </c>
      <c r="I329" s="431">
        <v>1028.5</v>
      </c>
      <c r="J329" s="431">
        <v>2</v>
      </c>
      <c r="K329" s="432">
        <v>2057</v>
      </c>
    </row>
    <row r="330" spans="1:11" ht="14.45" customHeight="1" x14ac:dyDescent="0.2">
      <c r="A330" s="426" t="s">
        <v>411</v>
      </c>
      <c r="B330" s="427" t="s">
        <v>412</v>
      </c>
      <c r="C330" s="428" t="s">
        <v>413</v>
      </c>
      <c r="D330" s="429" t="s">
        <v>414</v>
      </c>
      <c r="E330" s="428" t="s">
        <v>2423</v>
      </c>
      <c r="F330" s="429" t="s">
        <v>2424</v>
      </c>
      <c r="G330" s="428" t="s">
        <v>3047</v>
      </c>
      <c r="H330" s="428" t="s">
        <v>3048</v>
      </c>
      <c r="I330" s="431">
        <v>2541</v>
      </c>
      <c r="J330" s="431">
        <v>1</v>
      </c>
      <c r="K330" s="432">
        <v>2541</v>
      </c>
    </row>
    <row r="331" spans="1:11" ht="14.45" customHeight="1" x14ac:dyDescent="0.2">
      <c r="A331" s="426" t="s">
        <v>411</v>
      </c>
      <c r="B331" s="427" t="s">
        <v>412</v>
      </c>
      <c r="C331" s="428" t="s">
        <v>413</v>
      </c>
      <c r="D331" s="429" t="s">
        <v>414</v>
      </c>
      <c r="E331" s="428" t="s">
        <v>2423</v>
      </c>
      <c r="F331" s="429" t="s">
        <v>2424</v>
      </c>
      <c r="G331" s="428" t="s">
        <v>3049</v>
      </c>
      <c r="H331" s="428" t="s">
        <v>3050</v>
      </c>
      <c r="I331" s="431">
        <v>1028.5</v>
      </c>
      <c r="J331" s="431">
        <v>1</v>
      </c>
      <c r="K331" s="432">
        <v>1028.5</v>
      </c>
    </row>
    <row r="332" spans="1:11" ht="14.45" customHeight="1" x14ac:dyDescent="0.2">
      <c r="A332" s="426" t="s">
        <v>411</v>
      </c>
      <c r="B332" s="427" t="s">
        <v>412</v>
      </c>
      <c r="C332" s="428" t="s">
        <v>413</v>
      </c>
      <c r="D332" s="429" t="s">
        <v>414</v>
      </c>
      <c r="E332" s="428" t="s">
        <v>2423</v>
      </c>
      <c r="F332" s="429" t="s">
        <v>2424</v>
      </c>
      <c r="G332" s="428" t="s">
        <v>3051</v>
      </c>
      <c r="H332" s="428" t="s">
        <v>3052</v>
      </c>
      <c r="I332" s="431">
        <v>1234.199951171875</v>
      </c>
      <c r="J332" s="431">
        <v>1</v>
      </c>
      <c r="K332" s="432">
        <v>1234.199951171875</v>
      </c>
    </row>
    <row r="333" spans="1:11" ht="14.45" customHeight="1" x14ac:dyDescent="0.2">
      <c r="A333" s="426" t="s">
        <v>411</v>
      </c>
      <c r="B333" s="427" t="s">
        <v>412</v>
      </c>
      <c r="C333" s="428" t="s">
        <v>413</v>
      </c>
      <c r="D333" s="429" t="s">
        <v>414</v>
      </c>
      <c r="E333" s="428" t="s">
        <v>2423</v>
      </c>
      <c r="F333" s="429" t="s">
        <v>2424</v>
      </c>
      <c r="G333" s="428" t="s">
        <v>3053</v>
      </c>
      <c r="H333" s="428" t="s">
        <v>3054</v>
      </c>
      <c r="I333" s="431">
        <v>605.76999178799713</v>
      </c>
      <c r="J333" s="431">
        <v>19</v>
      </c>
      <c r="K333" s="432">
        <v>11600.269836425781</v>
      </c>
    </row>
    <row r="334" spans="1:11" ht="14.45" customHeight="1" x14ac:dyDescent="0.2">
      <c r="A334" s="426" t="s">
        <v>411</v>
      </c>
      <c r="B334" s="427" t="s">
        <v>412</v>
      </c>
      <c r="C334" s="428" t="s">
        <v>413</v>
      </c>
      <c r="D334" s="429" t="s">
        <v>414</v>
      </c>
      <c r="E334" s="428" t="s">
        <v>2423</v>
      </c>
      <c r="F334" s="429" t="s">
        <v>2424</v>
      </c>
      <c r="G334" s="428" t="s">
        <v>3055</v>
      </c>
      <c r="H334" s="428" t="s">
        <v>3056</v>
      </c>
      <c r="I334" s="431">
        <v>605.76999178799713</v>
      </c>
      <c r="J334" s="431">
        <v>19</v>
      </c>
      <c r="K334" s="432">
        <v>11600.269836425781</v>
      </c>
    </row>
    <row r="335" spans="1:11" ht="14.45" customHeight="1" x14ac:dyDescent="0.2">
      <c r="A335" s="426" t="s">
        <v>411</v>
      </c>
      <c r="B335" s="427" t="s">
        <v>412</v>
      </c>
      <c r="C335" s="428" t="s">
        <v>413</v>
      </c>
      <c r="D335" s="429" t="s">
        <v>414</v>
      </c>
      <c r="E335" s="428" t="s">
        <v>2423</v>
      </c>
      <c r="F335" s="429" t="s">
        <v>2424</v>
      </c>
      <c r="G335" s="428" t="s">
        <v>3057</v>
      </c>
      <c r="H335" s="428" t="s">
        <v>3058</v>
      </c>
      <c r="I335" s="431">
        <v>605.76999178799713</v>
      </c>
      <c r="J335" s="431">
        <v>18</v>
      </c>
      <c r="K335" s="432">
        <v>10858.539855957031</v>
      </c>
    </row>
    <row r="336" spans="1:11" ht="14.45" customHeight="1" x14ac:dyDescent="0.2">
      <c r="A336" s="426" t="s">
        <v>411</v>
      </c>
      <c r="B336" s="427" t="s">
        <v>412</v>
      </c>
      <c r="C336" s="428" t="s">
        <v>413</v>
      </c>
      <c r="D336" s="429" t="s">
        <v>414</v>
      </c>
      <c r="E336" s="428" t="s">
        <v>2423</v>
      </c>
      <c r="F336" s="429" t="s">
        <v>2424</v>
      </c>
      <c r="G336" s="428" t="s">
        <v>3059</v>
      </c>
      <c r="H336" s="428" t="s">
        <v>3060</v>
      </c>
      <c r="I336" s="431">
        <v>5614.58984375</v>
      </c>
      <c r="J336" s="431">
        <v>5</v>
      </c>
      <c r="K336" s="432">
        <v>28073.12890625</v>
      </c>
    </row>
    <row r="337" spans="1:11" ht="14.45" customHeight="1" x14ac:dyDescent="0.2">
      <c r="A337" s="426" t="s">
        <v>411</v>
      </c>
      <c r="B337" s="427" t="s">
        <v>412</v>
      </c>
      <c r="C337" s="428" t="s">
        <v>413</v>
      </c>
      <c r="D337" s="429" t="s">
        <v>414</v>
      </c>
      <c r="E337" s="428" t="s">
        <v>2423</v>
      </c>
      <c r="F337" s="429" t="s">
        <v>2424</v>
      </c>
      <c r="G337" s="428" t="s">
        <v>3061</v>
      </c>
      <c r="H337" s="428" t="s">
        <v>3062</v>
      </c>
      <c r="I337" s="431">
        <v>11.640302889274828</v>
      </c>
      <c r="J337" s="431">
        <v>730</v>
      </c>
      <c r="K337" s="432">
        <v>8501.9098052978516</v>
      </c>
    </row>
    <row r="338" spans="1:11" ht="14.45" customHeight="1" x14ac:dyDescent="0.2">
      <c r="A338" s="426" t="s">
        <v>411</v>
      </c>
      <c r="B338" s="427" t="s">
        <v>412</v>
      </c>
      <c r="C338" s="428" t="s">
        <v>413</v>
      </c>
      <c r="D338" s="429" t="s">
        <v>414</v>
      </c>
      <c r="E338" s="428" t="s">
        <v>2423</v>
      </c>
      <c r="F338" s="429" t="s">
        <v>2424</v>
      </c>
      <c r="G338" s="428" t="s">
        <v>3063</v>
      </c>
      <c r="H338" s="428" t="s">
        <v>3064</v>
      </c>
      <c r="I338" s="431">
        <v>18.139999389648438</v>
      </c>
      <c r="J338" s="431">
        <v>1560</v>
      </c>
      <c r="K338" s="432">
        <v>28295.150634765625</v>
      </c>
    </row>
    <row r="339" spans="1:11" ht="14.45" customHeight="1" x14ac:dyDescent="0.2">
      <c r="A339" s="426" t="s">
        <v>411</v>
      </c>
      <c r="B339" s="427" t="s">
        <v>412</v>
      </c>
      <c r="C339" s="428" t="s">
        <v>413</v>
      </c>
      <c r="D339" s="429" t="s">
        <v>414</v>
      </c>
      <c r="E339" s="428" t="s">
        <v>2423</v>
      </c>
      <c r="F339" s="429" t="s">
        <v>2424</v>
      </c>
      <c r="G339" s="428" t="s">
        <v>3065</v>
      </c>
      <c r="H339" s="428" t="s">
        <v>3066</v>
      </c>
      <c r="I339" s="431">
        <v>17.549999237060547</v>
      </c>
      <c r="J339" s="431">
        <v>6680</v>
      </c>
      <c r="K339" s="432">
        <v>117200.59509277344</v>
      </c>
    </row>
    <row r="340" spans="1:11" ht="14.45" customHeight="1" x14ac:dyDescent="0.2">
      <c r="A340" s="426" t="s">
        <v>411</v>
      </c>
      <c r="B340" s="427" t="s">
        <v>412</v>
      </c>
      <c r="C340" s="428" t="s">
        <v>413</v>
      </c>
      <c r="D340" s="429" t="s">
        <v>414</v>
      </c>
      <c r="E340" s="428" t="s">
        <v>2423</v>
      </c>
      <c r="F340" s="429" t="s">
        <v>2424</v>
      </c>
      <c r="G340" s="428" t="s">
        <v>3067</v>
      </c>
      <c r="H340" s="428" t="s">
        <v>3068</v>
      </c>
      <c r="I340" s="431">
        <v>11.371659851074218</v>
      </c>
      <c r="J340" s="431">
        <v>60</v>
      </c>
      <c r="K340" s="432">
        <v>682.43998718261719</v>
      </c>
    </row>
    <row r="341" spans="1:11" ht="14.45" customHeight="1" x14ac:dyDescent="0.2">
      <c r="A341" s="426" t="s">
        <v>411</v>
      </c>
      <c r="B341" s="427" t="s">
        <v>412</v>
      </c>
      <c r="C341" s="428" t="s">
        <v>413</v>
      </c>
      <c r="D341" s="429" t="s">
        <v>414</v>
      </c>
      <c r="E341" s="428" t="s">
        <v>2423</v>
      </c>
      <c r="F341" s="429" t="s">
        <v>2424</v>
      </c>
      <c r="G341" s="428" t="s">
        <v>3069</v>
      </c>
      <c r="H341" s="428" t="s">
        <v>3070</v>
      </c>
      <c r="I341" s="431">
        <v>16.459999084472656</v>
      </c>
      <c r="J341" s="431">
        <v>50</v>
      </c>
      <c r="K341" s="432">
        <v>822.79998779296875</v>
      </c>
    </row>
    <row r="342" spans="1:11" ht="14.45" customHeight="1" x14ac:dyDescent="0.2">
      <c r="A342" s="426" t="s">
        <v>411</v>
      </c>
      <c r="B342" s="427" t="s">
        <v>412</v>
      </c>
      <c r="C342" s="428" t="s">
        <v>413</v>
      </c>
      <c r="D342" s="429" t="s">
        <v>414</v>
      </c>
      <c r="E342" s="428" t="s">
        <v>2423</v>
      </c>
      <c r="F342" s="429" t="s">
        <v>2424</v>
      </c>
      <c r="G342" s="428" t="s">
        <v>3071</v>
      </c>
      <c r="H342" s="428" t="s">
        <v>3072</v>
      </c>
      <c r="I342" s="431">
        <v>5203.04541015625</v>
      </c>
      <c r="J342" s="431">
        <v>17</v>
      </c>
      <c r="K342" s="432">
        <v>88451.580078125</v>
      </c>
    </row>
    <row r="343" spans="1:11" ht="14.45" customHeight="1" x14ac:dyDescent="0.2">
      <c r="A343" s="426" t="s">
        <v>411</v>
      </c>
      <c r="B343" s="427" t="s">
        <v>412</v>
      </c>
      <c r="C343" s="428" t="s">
        <v>413</v>
      </c>
      <c r="D343" s="429" t="s">
        <v>414</v>
      </c>
      <c r="E343" s="428" t="s">
        <v>2423</v>
      </c>
      <c r="F343" s="429" t="s">
        <v>2424</v>
      </c>
      <c r="G343" s="428" t="s">
        <v>3073</v>
      </c>
      <c r="H343" s="428" t="s">
        <v>3074</v>
      </c>
      <c r="I343" s="431">
        <v>5941.137451171875</v>
      </c>
      <c r="J343" s="431">
        <v>3</v>
      </c>
      <c r="K343" s="432">
        <v>17823.39990234375</v>
      </c>
    </row>
    <row r="344" spans="1:11" ht="14.45" customHeight="1" x14ac:dyDescent="0.2">
      <c r="A344" s="426" t="s">
        <v>411</v>
      </c>
      <c r="B344" s="427" t="s">
        <v>412</v>
      </c>
      <c r="C344" s="428" t="s">
        <v>413</v>
      </c>
      <c r="D344" s="429" t="s">
        <v>414</v>
      </c>
      <c r="E344" s="428" t="s">
        <v>2423</v>
      </c>
      <c r="F344" s="429" t="s">
        <v>2424</v>
      </c>
      <c r="G344" s="428" t="s">
        <v>3075</v>
      </c>
      <c r="H344" s="428" t="s">
        <v>3076</v>
      </c>
      <c r="I344" s="431">
        <v>2879.8338012695313</v>
      </c>
      <c r="J344" s="431">
        <v>7</v>
      </c>
      <c r="K344" s="432">
        <v>20158.84033203125</v>
      </c>
    </row>
    <row r="345" spans="1:11" ht="14.45" customHeight="1" x14ac:dyDescent="0.2">
      <c r="A345" s="426" t="s">
        <v>411</v>
      </c>
      <c r="B345" s="427" t="s">
        <v>412</v>
      </c>
      <c r="C345" s="428" t="s">
        <v>413</v>
      </c>
      <c r="D345" s="429" t="s">
        <v>414</v>
      </c>
      <c r="E345" s="428" t="s">
        <v>2423</v>
      </c>
      <c r="F345" s="429" t="s">
        <v>2424</v>
      </c>
      <c r="G345" s="428" t="s">
        <v>3077</v>
      </c>
      <c r="H345" s="428" t="s">
        <v>3078</v>
      </c>
      <c r="I345" s="431">
        <v>1718.199951171875</v>
      </c>
      <c r="J345" s="431">
        <v>1</v>
      </c>
      <c r="K345" s="432">
        <v>1718.199951171875</v>
      </c>
    </row>
    <row r="346" spans="1:11" ht="14.45" customHeight="1" x14ac:dyDescent="0.2">
      <c r="A346" s="426" t="s">
        <v>411</v>
      </c>
      <c r="B346" s="427" t="s">
        <v>412</v>
      </c>
      <c r="C346" s="428" t="s">
        <v>413</v>
      </c>
      <c r="D346" s="429" t="s">
        <v>414</v>
      </c>
      <c r="E346" s="428" t="s">
        <v>2423</v>
      </c>
      <c r="F346" s="429" t="s">
        <v>2424</v>
      </c>
      <c r="G346" s="428" t="s">
        <v>3079</v>
      </c>
      <c r="H346" s="428" t="s">
        <v>3080</v>
      </c>
      <c r="I346" s="431">
        <v>605.76999178799713</v>
      </c>
      <c r="J346" s="431">
        <v>18</v>
      </c>
      <c r="K346" s="432">
        <v>10858.539855957031</v>
      </c>
    </row>
    <row r="347" spans="1:11" ht="14.45" customHeight="1" x14ac:dyDescent="0.2">
      <c r="A347" s="426" t="s">
        <v>411</v>
      </c>
      <c r="B347" s="427" t="s">
        <v>412</v>
      </c>
      <c r="C347" s="428" t="s">
        <v>413</v>
      </c>
      <c r="D347" s="429" t="s">
        <v>414</v>
      </c>
      <c r="E347" s="428" t="s">
        <v>2423</v>
      </c>
      <c r="F347" s="429" t="s">
        <v>2424</v>
      </c>
      <c r="G347" s="428" t="s">
        <v>3081</v>
      </c>
      <c r="H347" s="428" t="s">
        <v>3082</v>
      </c>
      <c r="I347" s="431">
        <v>1234.199951171875</v>
      </c>
      <c r="J347" s="431">
        <v>1</v>
      </c>
      <c r="K347" s="432">
        <v>1234.199951171875</v>
      </c>
    </row>
    <row r="348" spans="1:11" ht="14.45" customHeight="1" x14ac:dyDescent="0.2">
      <c r="A348" s="426" t="s">
        <v>411</v>
      </c>
      <c r="B348" s="427" t="s">
        <v>412</v>
      </c>
      <c r="C348" s="428" t="s">
        <v>413</v>
      </c>
      <c r="D348" s="429" t="s">
        <v>414</v>
      </c>
      <c r="E348" s="428" t="s">
        <v>2423</v>
      </c>
      <c r="F348" s="429" t="s">
        <v>2424</v>
      </c>
      <c r="G348" s="428" t="s">
        <v>3083</v>
      </c>
      <c r="H348" s="428" t="s">
        <v>3084</v>
      </c>
      <c r="I348" s="431">
        <v>1706.0999755859375</v>
      </c>
      <c r="J348" s="431">
        <v>1</v>
      </c>
      <c r="K348" s="432">
        <v>1706.0999755859375</v>
      </c>
    </row>
    <row r="349" spans="1:11" ht="14.45" customHeight="1" x14ac:dyDescent="0.2">
      <c r="A349" s="426" t="s">
        <v>411</v>
      </c>
      <c r="B349" s="427" t="s">
        <v>412</v>
      </c>
      <c r="C349" s="428" t="s">
        <v>413</v>
      </c>
      <c r="D349" s="429" t="s">
        <v>414</v>
      </c>
      <c r="E349" s="428" t="s">
        <v>2423</v>
      </c>
      <c r="F349" s="429" t="s">
        <v>2424</v>
      </c>
      <c r="G349" s="428" t="s">
        <v>3085</v>
      </c>
      <c r="H349" s="428" t="s">
        <v>3086</v>
      </c>
      <c r="I349" s="431">
        <v>1080.530029296875</v>
      </c>
      <c r="J349" s="431">
        <v>1</v>
      </c>
      <c r="K349" s="432">
        <v>1080.530029296875</v>
      </c>
    </row>
    <row r="350" spans="1:11" ht="14.45" customHeight="1" x14ac:dyDescent="0.2">
      <c r="A350" s="426" t="s">
        <v>411</v>
      </c>
      <c r="B350" s="427" t="s">
        <v>412</v>
      </c>
      <c r="C350" s="428" t="s">
        <v>413</v>
      </c>
      <c r="D350" s="429" t="s">
        <v>414</v>
      </c>
      <c r="E350" s="428" t="s">
        <v>2423</v>
      </c>
      <c r="F350" s="429" t="s">
        <v>2424</v>
      </c>
      <c r="G350" s="428" t="s">
        <v>3087</v>
      </c>
      <c r="H350" s="428" t="s">
        <v>3088</v>
      </c>
      <c r="I350" s="431">
        <v>16070</v>
      </c>
      <c r="J350" s="431">
        <v>11</v>
      </c>
      <c r="K350" s="432">
        <v>176770</v>
      </c>
    </row>
    <row r="351" spans="1:11" ht="14.45" customHeight="1" x14ac:dyDescent="0.2">
      <c r="A351" s="426" t="s">
        <v>411</v>
      </c>
      <c r="B351" s="427" t="s">
        <v>412</v>
      </c>
      <c r="C351" s="428" t="s">
        <v>413</v>
      </c>
      <c r="D351" s="429" t="s">
        <v>414</v>
      </c>
      <c r="E351" s="428" t="s">
        <v>2423</v>
      </c>
      <c r="F351" s="429" t="s">
        <v>2424</v>
      </c>
      <c r="G351" s="428" t="s">
        <v>3089</v>
      </c>
      <c r="H351" s="428" t="s">
        <v>3090</v>
      </c>
      <c r="I351" s="431">
        <v>10.369999885559082</v>
      </c>
      <c r="J351" s="431">
        <v>4940</v>
      </c>
      <c r="K351" s="432">
        <v>51226.398803710938</v>
      </c>
    </row>
    <row r="352" spans="1:11" ht="14.45" customHeight="1" x14ac:dyDescent="0.2">
      <c r="A352" s="426" t="s">
        <v>411</v>
      </c>
      <c r="B352" s="427" t="s">
        <v>412</v>
      </c>
      <c r="C352" s="428" t="s">
        <v>413</v>
      </c>
      <c r="D352" s="429" t="s">
        <v>414</v>
      </c>
      <c r="E352" s="428" t="s">
        <v>2423</v>
      </c>
      <c r="F352" s="429" t="s">
        <v>2424</v>
      </c>
      <c r="G352" s="428" t="s">
        <v>3091</v>
      </c>
      <c r="H352" s="428" t="s">
        <v>3092</v>
      </c>
      <c r="I352" s="431">
        <v>3581.60009765625</v>
      </c>
      <c r="J352" s="431">
        <v>9</v>
      </c>
      <c r="K352" s="432">
        <v>32234.3994140625</v>
      </c>
    </row>
    <row r="353" spans="1:11" ht="14.45" customHeight="1" x14ac:dyDescent="0.2">
      <c r="A353" s="426" t="s">
        <v>411</v>
      </c>
      <c r="B353" s="427" t="s">
        <v>412</v>
      </c>
      <c r="C353" s="428" t="s">
        <v>413</v>
      </c>
      <c r="D353" s="429" t="s">
        <v>414</v>
      </c>
      <c r="E353" s="428" t="s">
        <v>2423</v>
      </c>
      <c r="F353" s="429" t="s">
        <v>2424</v>
      </c>
      <c r="G353" s="428" t="s">
        <v>3093</v>
      </c>
      <c r="H353" s="428" t="s">
        <v>3094</v>
      </c>
      <c r="I353" s="431">
        <v>51.429889170328778</v>
      </c>
      <c r="J353" s="431">
        <v>1330</v>
      </c>
      <c r="K353" s="432">
        <v>68395.25</v>
      </c>
    </row>
    <row r="354" spans="1:11" ht="14.45" customHeight="1" x14ac:dyDescent="0.2">
      <c r="A354" s="426" t="s">
        <v>411</v>
      </c>
      <c r="B354" s="427" t="s">
        <v>412</v>
      </c>
      <c r="C354" s="428" t="s">
        <v>413</v>
      </c>
      <c r="D354" s="429" t="s">
        <v>414</v>
      </c>
      <c r="E354" s="428" t="s">
        <v>2423</v>
      </c>
      <c r="F354" s="429" t="s">
        <v>2424</v>
      </c>
      <c r="G354" s="428" t="s">
        <v>3095</v>
      </c>
      <c r="H354" s="428" t="s">
        <v>3096</v>
      </c>
      <c r="I354" s="431">
        <v>51.429889170328778</v>
      </c>
      <c r="J354" s="431">
        <v>1350</v>
      </c>
      <c r="K354" s="432">
        <v>69423.75</v>
      </c>
    </row>
    <row r="355" spans="1:11" ht="14.45" customHeight="1" x14ac:dyDescent="0.2">
      <c r="A355" s="426" t="s">
        <v>411</v>
      </c>
      <c r="B355" s="427" t="s">
        <v>412</v>
      </c>
      <c r="C355" s="428" t="s">
        <v>413</v>
      </c>
      <c r="D355" s="429" t="s">
        <v>414</v>
      </c>
      <c r="E355" s="428" t="s">
        <v>2423</v>
      </c>
      <c r="F355" s="429" t="s">
        <v>2424</v>
      </c>
      <c r="G355" s="428" t="s">
        <v>3097</v>
      </c>
      <c r="H355" s="428" t="s">
        <v>3098</v>
      </c>
      <c r="I355" s="431">
        <v>51.429889170328778</v>
      </c>
      <c r="J355" s="431">
        <v>450</v>
      </c>
      <c r="K355" s="432">
        <v>23141.25</v>
      </c>
    </row>
    <row r="356" spans="1:11" ht="14.45" customHeight="1" x14ac:dyDescent="0.2">
      <c r="A356" s="426" t="s">
        <v>411</v>
      </c>
      <c r="B356" s="427" t="s">
        <v>412</v>
      </c>
      <c r="C356" s="428" t="s">
        <v>413</v>
      </c>
      <c r="D356" s="429" t="s">
        <v>414</v>
      </c>
      <c r="E356" s="428" t="s">
        <v>2423</v>
      </c>
      <c r="F356" s="429" t="s">
        <v>2424</v>
      </c>
      <c r="G356" s="428" t="s">
        <v>3099</v>
      </c>
      <c r="H356" s="428" t="s">
        <v>3100</v>
      </c>
      <c r="I356" s="431">
        <v>51.429889170328778</v>
      </c>
      <c r="J356" s="431">
        <v>470</v>
      </c>
      <c r="K356" s="432">
        <v>24169.75</v>
      </c>
    </row>
    <row r="357" spans="1:11" ht="14.45" customHeight="1" x14ac:dyDescent="0.2">
      <c r="A357" s="426" t="s">
        <v>411</v>
      </c>
      <c r="B357" s="427" t="s">
        <v>412</v>
      </c>
      <c r="C357" s="428" t="s">
        <v>413</v>
      </c>
      <c r="D357" s="429" t="s">
        <v>414</v>
      </c>
      <c r="E357" s="428" t="s">
        <v>2423</v>
      </c>
      <c r="F357" s="429" t="s">
        <v>2424</v>
      </c>
      <c r="G357" s="428" t="s">
        <v>3101</v>
      </c>
      <c r="H357" s="428" t="s">
        <v>3102</v>
      </c>
      <c r="I357" s="431">
        <v>51.429891586303711</v>
      </c>
      <c r="J357" s="431">
        <v>460</v>
      </c>
      <c r="K357" s="432">
        <v>23655.5</v>
      </c>
    </row>
    <row r="358" spans="1:11" ht="14.45" customHeight="1" x14ac:dyDescent="0.2">
      <c r="A358" s="426" t="s">
        <v>411</v>
      </c>
      <c r="B358" s="427" t="s">
        <v>412</v>
      </c>
      <c r="C358" s="428" t="s">
        <v>413</v>
      </c>
      <c r="D358" s="429" t="s">
        <v>414</v>
      </c>
      <c r="E358" s="428" t="s">
        <v>2423</v>
      </c>
      <c r="F358" s="429" t="s">
        <v>2424</v>
      </c>
      <c r="G358" s="428" t="s">
        <v>3103</v>
      </c>
      <c r="H358" s="428" t="s">
        <v>3104</v>
      </c>
      <c r="I358" s="431">
        <v>51.429886644536801</v>
      </c>
      <c r="J358" s="431">
        <v>440</v>
      </c>
      <c r="K358" s="432">
        <v>22627</v>
      </c>
    </row>
    <row r="359" spans="1:11" ht="14.45" customHeight="1" x14ac:dyDescent="0.2">
      <c r="A359" s="426" t="s">
        <v>411</v>
      </c>
      <c r="B359" s="427" t="s">
        <v>412</v>
      </c>
      <c r="C359" s="428" t="s">
        <v>413</v>
      </c>
      <c r="D359" s="429" t="s">
        <v>414</v>
      </c>
      <c r="E359" s="428" t="s">
        <v>2423</v>
      </c>
      <c r="F359" s="429" t="s">
        <v>2424</v>
      </c>
      <c r="G359" s="428" t="s">
        <v>3105</v>
      </c>
      <c r="H359" s="428" t="s">
        <v>3106</v>
      </c>
      <c r="I359" s="431">
        <v>1743.7900390625</v>
      </c>
      <c r="J359" s="431">
        <v>1</v>
      </c>
      <c r="K359" s="432">
        <v>1743.7900390625</v>
      </c>
    </row>
    <row r="360" spans="1:11" ht="14.45" customHeight="1" x14ac:dyDescent="0.2">
      <c r="A360" s="426" t="s">
        <v>411</v>
      </c>
      <c r="B360" s="427" t="s">
        <v>412</v>
      </c>
      <c r="C360" s="428" t="s">
        <v>413</v>
      </c>
      <c r="D360" s="429" t="s">
        <v>414</v>
      </c>
      <c r="E360" s="428" t="s">
        <v>2423</v>
      </c>
      <c r="F360" s="429" t="s">
        <v>2424</v>
      </c>
      <c r="G360" s="428" t="s">
        <v>3107</v>
      </c>
      <c r="H360" s="428" t="s">
        <v>3108</v>
      </c>
      <c r="I360" s="431">
        <v>9.6800003051757813</v>
      </c>
      <c r="J360" s="431">
        <v>150</v>
      </c>
      <c r="K360" s="432">
        <v>1452.0000457763672</v>
      </c>
    </row>
    <row r="361" spans="1:11" ht="14.45" customHeight="1" x14ac:dyDescent="0.2">
      <c r="A361" s="426" t="s">
        <v>411</v>
      </c>
      <c r="B361" s="427" t="s">
        <v>412</v>
      </c>
      <c r="C361" s="428" t="s">
        <v>413</v>
      </c>
      <c r="D361" s="429" t="s">
        <v>414</v>
      </c>
      <c r="E361" s="428" t="s">
        <v>2423</v>
      </c>
      <c r="F361" s="429" t="s">
        <v>2424</v>
      </c>
      <c r="G361" s="428" t="s">
        <v>3109</v>
      </c>
      <c r="H361" s="428" t="s">
        <v>3110</v>
      </c>
      <c r="I361" s="431">
        <v>383.32998657226563</v>
      </c>
      <c r="J361" s="431">
        <v>1</v>
      </c>
      <c r="K361" s="432">
        <v>383.32998657226563</v>
      </c>
    </row>
    <row r="362" spans="1:11" ht="14.45" customHeight="1" x14ac:dyDescent="0.2">
      <c r="A362" s="426" t="s">
        <v>411</v>
      </c>
      <c r="B362" s="427" t="s">
        <v>412</v>
      </c>
      <c r="C362" s="428" t="s">
        <v>413</v>
      </c>
      <c r="D362" s="429" t="s">
        <v>414</v>
      </c>
      <c r="E362" s="428" t="s">
        <v>2423</v>
      </c>
      <c r="F362" s="429" t="s">
        <v>2424</v>
      </c>
      <c r="G362" s="428" t="s">
        <v>3111</v>
      </c>
      <c r="H362" s="428" t="s">
        <v>3112</v>
      </c>
      <c r="I362" s="431">
        <v>480.60000610351563</v>
      </c>
      <c r="J362" s="431">
        <v>1</v>
      </c>
      <c r="K362" s="432">
        <v>480.60000610351563</v>
      </c>
    </row>
    <row r="363" spans="1:11" ht="14.45" customHeight="1" x14ac:dyDescent="0.2">
      <c r="A363" s="426" t="s">
        <v>411</v>
      </c>
      <c r="B363" s="427" t="s">
        <v>412</v>
      </c>
      <c r="C363" s="428" t="s">
        <v>413</v>
      </c>
      <c r="D363" s="429" t="s">
        <v>414</v>
      </c>
      <c r="E363" s="428" t="s">
        <v>2423</v>
      </c>
      <c r="F363" s="429" t="s">
        <v>2424</v>
      </c>
      <c r="G363" s="428" t="s">
        <v>3113</v>
      </c>
      <c r="H363" s="428" t="s">
        <v>3114</v>
      </c>
      <c r="I363" s="431">
        <v>4688.2001953125</v>
      </c>
      <c r="J363" s="431">
        <v>3</v>
      </c>
      <c r="K363" s="432">
        <v>14064.599609375</v>
      </c>
    </row>
    <row r="364" spans="1:11" ht="14.45" customHeight="1" x14ac:dyDescent="0.2">
      <c r="A364" s="426" t="s">
        <v>411</v>
      </c>
      <c r="B364" s="427" t="s">
        <v>412</v>
      </c>
      <c r="C364" s="428" t="s">
        <v>413</v>
      </c>
      <c r="D364" s="429" t="s">
        <v>414</v>
      </c>
      <c r="E364" s="428" t="s">
        <v>2423</v>
      </c>
      <c r="F364" s="429" t="s">
        <v>2424</v>
      </c>
      <c r="G364" s="428" t="s">
        <v>3115</v>
      </c>
      <c r="H364" s="428" t="s">
        <v>3116</v>
      </c>
      <c r="I364" s="431">
        <v>5880.599934895833</v>
      </c>
      <c r="J364" s="431">
        <v>3</v>
      </c>
      <c r="K364" s="432">
        <v>17641.7998046875</v>
      </c>
    </row>
    <row r="365" spans="1:11" ht="14.45" customHeight="1" x14ac:dyDescent="0.2">
      <c r="A365" s="426" t="s">
        <v>411</v>
      </c>
      <c r="B365" s="427" t="s">
        <v>412</v>
      </c>
      <c r="C365" s="428" t="s">
        <v>413</v>
      </c>
      <c r="D365" s="429" t="s">
        <v>414</v>
      </c>
      <c r="E365" s="428" t="s">
        <v>2423</v>
      </c>
      <c r="F365" s="429" t="s">
        <v>2424</v>
      </c>
      <c r="G365" s="428" t="s">
        <v>3117</v>
      </c>
      <c r="H365" s="428" t="s">
        <v>3118</v>
      </c>
      <c r="I365" s="431">
        <v>756.24000549316406</v>
      </c>
      <c r="J365" s="431">
        <v>5</v>
      </c>
      <c r="K365" s="432">
        <v>3781.2100219726563</v>
      </c>
    </row>
    <row r="366" spans="1:11" ht="14.45" customHeight="1" x14ac:dyDescent="0.2">
      <c r="A366" s="426" t="s">
        <v>411</v>
      </c>
      <c r="B366" s="427" t="s">
        <v>412</v>
      </c>
      <c r="C366" s="428" t="s">
        <v>413</v>
      </c>
      <c r="D366" s="429" t="s">
        <v>414</v>
      </c>
      <c r="E366" s="428" t="s">
        <v>2423</v>
      </c>
      <c r="F366" s="429" t="s">
        <v>2424</v>
      </c>
      <c r="G366" s="428" t="s">
        <v>3119</v>
      </c>
      <c r="H366" s="428" t="s">
        <v>3120</v>
      </c>
      <c r="I366" s="431">
        <v>1064.800048828125</v>
      </c>
      <c r="J366" s="431">
        <v>30</v>
      </c>
      <c r="K366" s="432">
        <v>31944.0009765625</v>
      </c>
    </row>
    <row r="367" spans="1:11" ht="14.45" customHeight="1" x14ac:dyDescent="0.2">
      <c r="A367" s="426" t="s">
        <v>411</v>
      </c>
      <c r="B367" s="427" t="s">
        <v>412</v>
      </c>
      <c r="C367" s="428" t="s">
        <v>413</v>
      </c>
      <c r="D367" s="429" t="s">
        <v>414</v>
      </c>
      <c r="E367" s="428" t="s">
        <v>2423</v>
      </c>
      <c r="F367" s="429" t="s">
        <v>2424</v>
      </c>
      <c r="G367" s="428" t="s">
        <v>3121</v>
      </c>
      <c r="H367" s="428" t="s">
        <v>3122</v>
      </c>
      <c r="I367" s="431">
        <v>274.67001342773438</v>
      </c>
      <c r="J367" s="431">
        <v>19</v>
      </c>
      <c r="K367" s="432">
        <v>5218.72998046875</v>
      </c>
    </row>
    <row r="368" spans="1:11" ht="14.45" customHeight="1" x14ac:dyDescent="0.2">
      <c r="A368" s="426" t="s">
        <v>411</v>
      </c>
      <c r="B368" s="427" t="s">
        <v>412</v>
      </c>
      <c r="C368" s="428" t="s">
        <v>413</v>
      </c>
      <c r="D368" s="429" t="s">
        <v>414</v>
      </c>
      <c r="E368" s="428" t="s">
        <v>2423</v>
      </c>
      <c r="F368" s="429" t="s">
        <v>2424</v>
      </c>
      <c r="G368" s="428" t="s">
        <v>3123</v>
      </c>
      <c r="H368" s="428" t="s">
        <v>3124</v>
      </c>
      <c r="I368" s="431">
        <v>2878.409912109375</v>
      </c>
      <c r="J368" s="431">
        <v>2</v>
      </c>
      <c r="K368" s="432">
        <v>5756.81982421875</v>
      </c>
    </row>
    <row r="369" spans="1:11" ht="14.45" customHeight="1" x14ac:dyDescent="0.2">
      <c r="A369" s="426" t="s">
        <v>411</v>
      </c>
      <c r="B369" s="427" t="s">
        <v>412</v>
      </c>
      <c r="C369" s="428" t="s">
        <v>413</v>
      </c>
      <c r="D369" s="429" t="s">
        <v>414</v>
      </c>
      <c r="E369" s="428" t="s">
        <v>2423</v>
      </c>
      <c r="F369" s="429" t="s">
        <v>2424</v>
      </c>
      <c r="G369" s="428" t="s">
        <v>3125</v>
      </c>
      <c r="H369" s="428" t="s">
        <v>3126</v>
      </c>
      <c r="I369" s="431">
        <v>1899.6650390625</v>
      </c>
      <c r="J369" s="431">
        <v>2</v>
      </c>
      <c r="K369" s="432">
        <v>3799.330078125</v>
      </c>
    </row>
    <row r="370" spans="1:11" ht="14.45" customHeight="1" x14ac:dyDescent="0.2">
      <c r="A370" s="426" t="s">
        <v>411</v>
      </c>
      <c r="B370" s="427" t="s">
        <v>412</v>
      </c>
      <c r="C370" s="428" t="s">
        <v>413</v>
      </c>
      <c r="D370" s="429" t="s">
        <v>414</v>
      </c>
      <c r="E370" s="428" t="s">
        <v>2423</v>
      </c>
      <c r="F370" s="429" t="s">
        <v>2424</v>
      </c>
      <c r="G370" s="428" t="s">
        <v>3127</v>
      </c>
      <c r="H370" s="428" t="s">
        <v>3128</v>
      </c>
      <c r="I370" s="431">
        <v>11.659999847412109</v>
      </c>
      <c r="J370" s="431">
        <v>1610</v>
      </c>
      <c r="K370" s="432">
        <v>18779.699661254883</v>
      </c>
    </row>
    <row r="371" spans="1:11" ht="14.45" customHeight="1" x14ac:dyDescent="0.2">
      <c r="A371" s="426" t="s">
        <v>411</v>
      </c>
      <c r="B371" s="427" t="s">
        <v>412</v>
      </c>
      <c r="C371" s="428" t="s">
        <v>413</v>
      </c>
      <c r="D371" s="429" t="s">
        <v>414</v>
      </c>
      <c r="E371" s="428" t="s">
        <v>2423</v>
      </c>
      <c r="F371" s="429" t="s">
        <v>2424</v>
      </c>
      <c r="G371" s="428" t="s">
        <v>3129</v>
      </c>
      <c r="H371" s="428" t="s">
        <v>3130</v>
      </c>
      <c r="I371" s="431">
        <v>274.67001342773438</v>
      </c>
      <c r="J371" s="431">
        <v>3</v>
      </c>
      <c r="K371" s="432">
        <v>824.01004028320313</v>
      </c>
    </row>
    <row r="372" spans="1:11" ht="14.45" customHeight="1" x14ac:dyDescent="0.2">
      <c r="A372" s="426" t="s">
        <v>411</v>
      </c>
      <c r="B372" s="427" t="s">
        <v>412</v>
      </c>
      <c r="C372" s="428" t="s">
        <v>413</v>
      </c>
      <c r="D372" s="429" t="s">
        <v>414</v>
      </c>
      <c r="E372" s="428" t="s">
        <v>2423</v>
      </c>
      <c r="F372" s="429" t="s">
        <v>2424</v>
      </c>
      <c r="G372" s="428" t="s">
        <v>3131</v>
      </c>
      <c r="H372" s="428" t="s">
        <v>3132</v>
      </c>
      <c r="I372" s="431">
        <v>3984.919921875</v>
      </c>
      <c r="J372" s="431">
        <v>38</v>
      </c>
      <c r="K372" s="432">
        <v>151426.859375</v>
      </c>
    </row>
    <row r="373" spans="1:11" ht="14.45" customHeight="1" x14ac:dyDescent="0.2">
      <c r="A373" s="426" t="s">
        <v>411</v>
      </c>
      <c r="B373" s="427" t="s">
        <v>412</v>
      </c>
      <c r="C373" s="428" t="s">
        <v>413</v>
      </c>
      <c r="D373" s="429" t="s">
        <v>414</v>
      </c>
      <c r="E373" s="428" t="s">
        <v>2423</v>
      </c>
      <c r="F373" s="429" t="s">
        <v>2424</v>
      </c>
      <c r="G373" s="428" t="s">
        <v>3133</v>
      </c>
      <c r="H373" s="428" t="s">
        <v>3134</v>
      </c>
      <c r="I373" s="431">
        <v>3776.64990234375</v>
      </c>
      <c r="J373" s="431">
        <v>1</v>
      </c>
      <c r="K373" s="432">
        <v>3776.64990234375</v>
      </c>
    </row>
    <row r="374" spans="1:11" ht="14.45" customHeight="1" x14ac:dyDescent="0.2">
      <c r="A374" s="426" t="s">
        <v>411</v>
      </c>
      <c r="B374" s="427" t="s">
        <v>412</v>
      </c>
      <c r="C374" s="428" t="s">
        <v>413</v>
      </c>
      <c r="D374" s="429" t="s">
        <v>414</v>
      </c>
      <c r="E374" s="428" t="s">
        <v>2423</v>
      </c>
      <c r="F374" s="429" t="s">
        <v>2424</v>
      </c>
      <c r="G374" s="428" t="s">
        <v>3135</v>
      </c>
      <c r="H374" s="428" t="s">
        <v>3136</v>
      </c>
      <c r="I374" s="431">
        <v>12959.1201171875</v>
      </c>
      <c r="J374" s="431">
        <v>1</v>
      </c>
      <c r="K374" s="432">
        <v>12959.1201171875</v>
      </c>
    </row>
    <row r="375" spans="1:11" ht="14.45" customHeight="1" x14ac:dyDescent="0.2">
      <c r="A375" s="426" t="s">
        <v>411</v>
      </c>
      <c r="B375" s="427" t="s">
        <v>412</v>
      </c>
      <c r="C375" s="428" t="s">
        <v>413</v>
      </c>
      <c r="D375" s="429" t="s">
        <v>414</v>
      </c>
      <c r="E375" s="428" t="s">
        <v>2423</v>
      </c>
      <c r="F375" s="429" t="s">
        <v>2424</v>
      </c>
      <c r="G375" s="428" t="s">
        <v>3137</v>
      </c>
      <c r="H375" s="428" t="s">
        <v>3138</v>
      </c>
      <c r="I375" s="431">
        <v>2646.280029296875</v>
      </c>
      <c r="J375" s="431">
        <v>1</v>
      </c>
      <c r="K375" s="432">
        <v>2646.280029296875</v>
      </c>
    </row>
    <row r="376" spans="1:11" ht="14.45" customHeight="1" x14ac:dyDescent="0.2">
      <c r="A376" s="426" t="s">
        <v>411</v>
      </c>
      <c r="B376" s="427" t="s">
        <v>412</v>
      </c>
      <c r="C376" s="428" t="s">
        <v>413</v>
      </c>
      <c r="D376" s="429" t="s">
        <v>414</v>
      </c>
      <c r="E376" s="428" t="s">
        <v>2423</v>
      </c>
      <c r="F376" s="429" t="s">
        <v>2424</v>
      </c>
      <c r="G376" s="428" t="s">
        <v>3139</v>
      </c>
      <c r="H376" s="428" t="s">
        <v>3140</v>
      </c>
      <c r="I376" s="431">
        <v>215.74000549316406</v>
      </c>
      <c r="J376" s="431">
        <v>4</v>
      </c>
      <c r="K376" s="432">
        <v>862.96002197265625</v>
      </c>
    </row>
    <row r="377" spans="1:11" ht="14.45" customHeight="1" x14ac:dyDescent="0.2">
      <c r="A377" s="426" t="s">
        <v>411</v>
      </c>
      <c r="B377" s="427" t="s">
        <v>412</v>
      </c>
      <c r="C377" s="428" t="s">
        <v>413</v>
      </c>
      <c r="D377" s="429" t="s">
        <v>414</v>
      </c>
      <c r="E377" s="428" t="s">
        <v>2423</v>
      </c>
      <c r="F377" s="429" t="s">
        <v>2424</v>
      </c>
      <c r="G377" s="428" t="s">
        <v>3141</v>
      </c>
      <c r="H377" s="428" t="s">
        <v>3142</v>
      </c>
      <c r="I377" s="431">
        <v>274.67001342773438</v>
      </c>
      <c r="J377" s="431">
        <v>21</v>
      </c>
      <c r="K377" s="432">
        <v>5768.0699462890625</v>
      </c>
    </row>
    <row r="378" spans="1:11" ht="14.45" customHeight="1" x14ac:dyDescent="0.2">
      <c r="A378" s="426" t="s">
        <v>411</v>
      </c>
      <c r="B378" s="427" t="s">
        <v>412</v>
      </c>
      <c r="C378" s="428" t="s">
        <v>413</v>
      </c>
      <c r="D378" s="429" t="s">
        <v>414</v>
      </c>
      <c r="E378" s="428" t="s">
        <v>2423</v>
      </c>
      <c r="F378" s="429" t="s">
        <v>2424</v>
      </c>
      <c r="G378" s="428" t="s">
        <v>3143</v>
      </c>
      <c r="H378" s="428" t="s">
        <v>3144</v>
      </c>
      <c r="I378" s="431">
        <v>897.82000732421875</v>
      </c>
      <c r="J378" s="431">
        <v>1</v>
      </c>
      <c r="K378" s="432">
        <v>897.82000732421875</v>
      </c>
    </row>
    <row r="379" spans="1:11" ht="14.45" customHeight="1" x14ac:dyDescent="0.2">
      <c r="A379" s="426" t="s">
        <v>411</v>
      </c>
      <c r="B379" s="427" t="s">
        <v>412</v>
      </c>
      <c r="C379" s="428" t="s">
        <v>413</v>
      </c>
      <c r="D379" s="429" t="s">
        <v>414</v>
      </c>
      <c r="E379" s="428" t="s">
        <v>2423</v>
      </c>
      <c r="F379" s="429" t="s">
        <v>2424</v>
      </c>
      <c r="G379" s="428" t="s">
        <v>3145</v>
      </c>
      <c r="H379" s="428" t="s">
        <v>3146</v>
      </c>
      <c r="I379" s="431">
        <v>12.960000038146973</v>
      </c>
      <c r="J379" s="431">
        <v>1430</v>
      </c>
      <c r="K379" s="432">
        <v>18531.540069580078</v>
      </c>
    </row>
    <row r="380" spans="1:11" ht="14.45" customHeight="1" x14ac:dyDescent="0.2">
      <c r="A380" s="426" t="s">
        <v>411</v>
      </c>
      <c r="B380" s="427" t="s">
        <v>412</v>
      </c>
      <c r="C380" s="428" t="s">
        <v>413</v>
      </c>
      <c r="D380" s="429" t="s">
        <v>414</v>
      </c>
      <c r="E380" s="428" t="s">
        <v>2423</v>
      </c>
      <c r="F380" s="429" t="s">
        <v>2424</v>
      </c>
      <c r="G380" s="428" t="s">
        <v>3147</v>
      </c>
      <c r="H380" s="428" t="s">
        <v>3148</v>
      </c>
      <c r="I380" s="431">
        <v>12.959976704915364</v>
      </c>
      <c r="J380" s="431">
        <v>1420</v>
      </c>
      <c r="K380" s="432">
        <v>18401.960083007813</v>
      </c>
    </row>
    <row r="381" spans="1:11" ht="14.45" customHeight="1" x14ac:dyDescent="0.2">
      <c r="A381" s="426" t="s">
        <v>411</v>
      </c>
      <c r="B381" s="427" t="s">
        <v>412</v>
      </c>
      <c r="C381" s="428" t="s">
        <v>413</v>
      </c>
      <c r="D381" s="429" t="s">
        <v>414</v>
      </c>
      <c r="E381" s="428" t="s">
        <v>2423</v>
      </c>
      <c r="F381" s="429" t="s">
        <v>2424</v>
      </c>
      <c r="G381" s="428" t="s">
        <v>3149</v>
      </c>
      <c r="H381" s="428" t="s">
        <v>3150</v>
      </c>
      <c r="I381" s="431">
        <v>2878.409912109375</v>
      </c>
      <c r="J381" s="431">
        <v>10</v>
      </c>
      <c r="K381" s="432">
        <v>28784.080078125</v>
      </c>
    </row>
    <row r="382" spans="1:11" ht="14.45" customHeight="1" x14ac:dyDescent="0.2">
      <c r="A382" s="426" t="s">
        <v>411</v>
      </c>
      <c r="B382" s="427" t="s">
        <v>412</v>
      </c>
      <c r="C382" s="428" t="s">
        <v>413</v>
      </c>
      <c r="D382" s="429" t="s">
        <v>414</v>
      </c>
      <c r="E382" s="428" t="s">
        <v>2423</v>
      </c>
      <c r="F382" s="429" t="s">
        <v>2424</v>
      </c>
      <c r="G382" s="428" t="s">
        <v>3151</v>
      </c>
      <c r="H382" s="428" t="s">
        <v>3152</v>
      </c>
      <c r="I382" s="431">
        <v>980.0999755859375</v>
      </c>
      <c r="J382" s="431">
        <v>3</v>
      </c>
      <c r="K382" s="432">
        <v>2940.300048828125</v>
      </c>
    </row>
    <row r="383" spans="1:11" ht="14.45" customHeight="1" x14ac:dyDescent="0.2">
      <c r="A383" s="426" t="s">
        <v>411</v>
      </c>
      <c r="B383" s="427" t="s">
        <v>412</v>
      </c>
      <c r="C383" s="428" t="s">
        <v>413</v>
      </c>
      <c r="D383" s="429" t="s">
        <v>414</v>
      </c>
      <c r="E383" s="428" t="s">
        <v>2423</v>
      </c>
      <c r="F383" s="429" t="s">
        <v>2424</v>
      </c>
      <c r="G383" s="428" t="s">
        <v>3153</v>
      </c>
      <c r="H383" s="428" t="s">
        <v>3154</v>
      </c>
      <c r="I383" s="431">
        <v>4712.0355360243057</v>
      </c>
      <c r="J383" s="431">
        <v>16</v>
      </c>
      <c r="K383" s="432">
        <v>75524.93017578125</v>
      </c>
    </row>
    <row r="384" spans="1:11" ht="14.45" customHeight="1" x14ac:dyDescent="0.2">
      <c r="A384" s="426" t="s">
        <v>411</v>
      </c>
      <c r="B384" s="427" t="s">
        <v>412</v>
      </c>
      <c r="C384" s="428" t="s">
        <v>413</v>
      </c>
      <c r="D384" s="429" t="s">
        <v>414</v>
      </c>
      <c r="E384" s="428" t="s">
        <v>2423</v>
      </c>
      <c r="F384" s="429" t="s">
        <v>2424</v>
      </c>
      <c r="G384" s="428" t="s">
        <v>3155</v>
      </c>
      <c r="H384" s="428" t="s">
        <v>3156</v>
      </c>
      <c r="I384" s="431">
        <v>15.550000190734863</v>
      </c>
      <c r="J384" s="431">
        <v>160</v>
      </c>
      <c r="K384" s="432">
        <v>2487.800048828125</v>
      </c>
    </row>
    <row r="385" spans="1:11" ht="14.45" customHeight="1" x14ac:dyDescent="0.2">
      <c r="A385" s="426" t="s">
        <v>411</v>
      </c>
      <c r="B385" s="427" t="s">
        <v>412</v>
      </c>
      <c r="C385" s="428" t="s">
        <v>413</v>
      </c>
      <c r="D385" s="429" t="s">
        <v>414</v>
      </c>
      <c r="E385" s="428" t="s">
        <v>2423</v>
      </c>
      <c r="F385" s="429" t="s">
        <v>2424</v>
      </c>
      <c r="G385" s="428" t="s">
        <v>3157</v>
      </c>
      <c r="H385" s="428" t="s">
        <v>3158</v>
      </c>
      <c r="I385" s="431">
        <v>4137.9501953125</v>
      </c>
      <c r="J385" s="431">
        <v>2</v>
      </c>
      <c r="K385" s="432">
        <v>8275.900390625</v>
      </c>
    </row>
    <row r="386" spans="1:11" ht="14.45" customHeight="1" x14ac:dyDescent="0.2">
      <c r="A386" s="426" t="s">
        <v>411</v>
      </c>
      <c r="B386" s="427" t="s">
        <v>412</v>
      </c>
      <c r="C386" s="428" t="s">
        <v>413</v>
      </c>
      <c r="D386" s="429" t="s">
        <v>414</v>
      </c>
      <c r="E386" s="428" t="s">
        <v>2423</v>
      </c>
      <c r="F386" s="429" t="s">
        <v>2424</v>
      </c>
      <c r="G386" s="428" t="s">
        <v>3159</v>
      </c>
      <c r="H386" s="428" t="s">
        <v>3160</v>
      </c>
      <c r="I386" s="431">
        <v>12511.39990234375</v>
      </c>
      <c r="J386" s="431">
        <v>2</v>
      </c>
      <c r="K386" s="432">
        <v>25022.7998046875</v>
      </c>
    </row>
    <row r="387" spans="1:11" ht="14.45" customHeight="1" x14ac:dyDescent="0.2">
      <c r="A387" s="426" t="s">
        <v>411</v>
      </c>
      <c r="B387" s="427" t="s">
        <v>412</v>
      </c>
      <c r="C387" s="428" t="s">
        <v>413</v>
      </c>
      <c r="D387" s="429" t="s">
        <v>414</v>
      </c>
      <c r="E387" s="428" t="s">
        <v>2423</v>
      </c>
      <c r="F387" s="429" t="s">
        <v>2424</v>
      </c>
      <c r="G387" s="428" t="s">
        <v>3161</v>
      </c>
      <c r="H387" s="428" t="s">
        <v>3162</v>
      </c>
      <c r="I387" s="431">
        <v>6564.25</v>
      </c>
      <c r="J387" s="431">
        <v>1</v>
      </c>
      <c r="K387" s="432">
        <v>6564.25</v>
      </c>
    </row>
    <row r="388" spans="1:11" ht="14.45" customHeight="1" x14ac:dyDescent="0.2">
      <c r="A388" s="426" t="s">
        <v>411</v>
      </c>
      <c r="B388" s="427" t="s">
        <v>412</v>
      </c>
      <c r="C388" s="428" t="s">
        <v>413</v>
      </c>
      <c r="D388" s="429" t="s">
        <v>414</v>
      </c>
      <c r="E388" s="428" t="s">
        <v>2423</v>
      </c>
      <c r="F388" s="429" t="s">
        <v>2424</v>
      </c>
      <c r="G388" s="428" t="s">
        <v>3163</v>
      </c>
      <c r="H388" s="428" t="s">
        <v>3164</v>
      </c>
      <c r="I388" s="431">
        <v>16906.999644886364</v>
      </c>
      <c r="J388" s="431">
        <v>20</v>
      </c>
      <c r="K388" s="432">
        <v>338170.794921875</v>
      </c>
    </row>
    <row r="389" spans="1:11" ht="14.45" customHeight="1" x14ac:dyDescent="0.2">
      <c r="A389" s="426" t="s">
        <v>411</v>
      </c>
      <c r="B389" s="427" t="s">
        <v>412</v>
      </c>
      <c r="C389" s="428" t="s">
        <v>413</v>
      </c>
      <c r="D389" s="429" t="s">
        <v>414</v>
      </c>
      <c r="E389" s="428" t="s">
        <v>2423</v>
      </c>
      <c r="F389" s="429" t="s">
        <v>2424</v>
      </c>
      <c r="G389" s="428" t="s">
        <v>3165</v>
      </c>
      <c r="H389" s="428" t="s">
        <v>3166</v>
      </c>
      <c r="I389" s="431">
        <v>13309.98876953125</v>
      </c>
      <c r="J389" s="431">
        <v>29</v>
      </c>
      <c r="K389" s="432">
        <v>385989.328125</v>
      </c>
    </row>
    <row r="390" spans="1:11" ht="14.45" customHeight="1" x14ac:dyDescent="0.2">
      <c r="A390" s="426" t="s">
        <v>411</v>
      </c>
      <c r="B390" s="427" t="s">
        <v>412</v>
      </c>
      <c r="C390" s="428" t="s">
        <v>413</v>
      </c>
      <c r="D390" s="429" t="s">
        <v>414</v>
      </c>
      <c r="E390" s="428" t="s">
        <v>2423</v>
      </c>
      <c r="F390" s="429" t="s">
        <v>2424</v>
      </c>
      <c r="G390" s="428" t="s">
        <v>3167</v>
      </c>
      <c r="H390" s="428" t="s">
        <v>3168</v>
      </c>
      <c r="I390" s="431">
        <v>12900</v>
      </c>
      <c r="J390" s="431">
        <v>11</v>
      </c>
      <c r="K390" s="432">
        <v>141000</v>
      </c>
    </row>
    <row r="391" spans="1:11" ht="14.45" customHeight="1" x14ac:dyDescent="0.2">
      <c r="A391" s="426" t="s">
        <v>411</v>
      </c>
      <c r="B391" s="427" t="s">
        <v>412</v>
      </c>
      <c r="C391" s="428" t="s">
        <v>413</v>
      </c>
      <c r="D391" s="429" t="s">
        <v>414</v>
      </c>
      <c r="E391" s="428" t="s">
        <v>2423</v>
      </c>
      <c r="F391" s="429" t="s">
        <v>2424</v>
      </c>
      <c r="G391" s="428" t="s">
        <v>3169</v>
      </c>
      <c r="H391" s="428" t="s">
        <v>3170</v>
      </c>
      <c r="I391" s="431">
        <v>11135.135135135135</v>
      </c>
      <c r="J391" s="431">
        <v>314</v>
      </c>
      <c r="K391" s="432">
        <v>3486000</v>
      </c>
    </row>
    <row r="392" spans="1:11" ht="14.45" customHeight="1" x14ac:dyDescent="0.2">
      <c r="A392" s="426" t="s">
        <v>411</v>
      </c>
      <c r="B392" s="427" t="s">
        <v>412</v>
      </c>
      <c r="C392" s="428" t="s">
        <v>413</v>
      </c>
      <c r="D392" s="429" t="s">
        <v>414</v>
      </c>
      <c r="E392" s="428" t="s">
        <v>2423</v>
      </c>
      <c r="F392" s="429" t="s">
        <v>2424</v>
      </c>
      <c r="G392" s="428" t="s">
        <v>3171</v>
      </c>
      <c r="H392" s="428" t="s">
        <v>3172</v>
      </c>
      <c r="I392" s="431">
        <v>93.169998168945313</v>
      </c>
      <c r="J392" s="431">
        <v>6</v>
      </c>
      <c r="K392" s="432">
        <v>559.01998901367188</v>
      </c>
    </row>
    <row r="393" spans="1:11" ht="14.45" customHeight="1" x14ac:dyDescent="0.2">
      <c r="A393" s="426" t="s">
        <v>411</v>
      </c>
      <c r="B393" s="427" t="s">
        <v>412</v>
      </c>
      <c r="C393" s="428" t="s">
        <v>413</v>
      </c>
      <c r="D393" s="429" t="s">
        <v>414</v>
      </c>
      <c r="E393" s="428" t="s">
        <v>2423</v>
      </c>
      <c r="F393" s="429" t="s">
        <v>2424</v>
      </c>
      <c r="G393" s="428" t="s">
        <v>3173</v>
      </c>
      <c r="H393" s="428" t="s">
        <v>3174</v>
      </c>
      <c r="I393" s="431">
        <v>1419.3299560546875</v>
      </c>
      <c r="J393" s="431">
        <v>1</v>
      </c>
      <c r="K393" s="432">
        <v>1419.3299560546875</v>
      </c>
    </row>
    <row r="394" spans="1:11" ht="14.45" customHeight="1" x14ac:dyDescent="0.2">
      <c r="A394" s="426" t="s">
        <v>411</v>
      </c>
      <c r="B394" s="427" t="s">
        <v>412</v>
      </c>
      <c r="C394" s="428" t="s">
        <v>413</v>
      </c>
      <c r="D394" s="429" t="s">
        <v>414</v>
      </c>
      <c r="E394" s="428" t="s">
        <v>3175</v>
      </c>
      <c r="F394" s="429" t="s">
        <v>3176</v>
      </c>
      <c r="G394" s="428" t="s">
        <v>3177</v>
      </c>
      <c r="H394" s="428" t="s">
        <v>3178</v>
      </c>
      <c r="I394" s="431">
        <v>1575</v>
      </c>
      <c r="J394" s="431">
        <v>19</v>
      </c>
      <c r="K394" s="432">
        <v>30750</v>
      </c>
    </row>
    <row r="395" spans="1:11" ht="14.45" customHeight="1" x14ac:dyDescent="0.2">
      <c r="A395" s="426" t="s">
        <v>411</v>
      </c>
      <c r="B395" s="427" t="s">
        <v>412</v>
      </c>
      <c r="C395" s="428" t="s">
        <v>413</v>
      </c>
      <c r="D395" s="429" t="s">
        <v>414</v>
      </c>
      <c r="E395" s="428" t="s">
        <v>3175</v>
      </c>
      <c r="F395" s="429" t="s">
        <v>3176</v>
      </c>
      <c r="G395" s="428" t="s">
        <v>3177</v>
      </c>
      <c r="H395" s="428" t="s">
        <v>3179</v>
      </c>
      <c r="I395" s="431">
        <v>479.60000610351563</v>
      </c>
      <c r="J395" s="431">
        <v>4</v>
      </c>
      <c r="K395" s="432">
        <v>1918.4000244140625</v>
      </c>
    </row>
    <row r="396" spans="1:11" ht="14.45" customHeight="1" x14ac:dyDescent="0.2">
      <c r="A396" s="426" t="s">
        <v>411</v>
      </c>
      <c r="B396" s="427" t="s">
        <v>412</v>
      </c>
      <c r="C396" s="428" t="s">
        <v>413</v>
      </c>
      <c r="D396" s="429" t="s">
        <v>414</v>
      </c>
      <c r="E396" s="428" t="s">
        <v>3180</v>
      </c>
      <c r="F396" s="429" t="s">
        <v>3181</v>
      </c>
      <c r="G396" s="428" t="s">
        <v>3182</v>
      </c>
      <c r="H396" s="428" t="s">
        <v>3183</v>
      </c>
      <c r="I396" s="431">
        <v>135.42999267578125</v>
      </c>
      <c r="J396" s="431">
        <v>50</v>
      </c>
      <c r="K396" s="432">
        <v>6771.7001953125</v>
      </c>
    </row>
    <row r="397" spans="1:11" ht="14.45" customHeight="1" x14ac:dyDescent="0.2">
      <c r="A397" s="426" t="s">
        <v>411</v>
      </c>
      <c r="B397" s="427" t="s">
        <v>412</v>
      </c>
      <c r="C397" s="428" t="s">
        <v>413</v>
      </c>
      <c r="D397" s="429" t="s">
        <v>414</v>
      </c>
      <c r="E397" s="428" t="s">
        <v>3180</v>
      </c>
      <c r="F397" s="429" t="s">
        <v>3181</v>
      </c>
      <c r="G397" s="428" t="s">
        <v>3184</v>
      </c>
      <c r="H397" s="428" t="s">
        <v>3185</v>
      </c>
      <c r="I397" s="431">
        <v>64.129997253417969</v>
      </c>
      <c r="J397" s="431">
        <v>3</v>
      </c>
      <c r="K397" s="432">
        <v>192.38999938964844</v>
      </c>
    </row>
    <row r="398" spans="1:11" ht="14.45" customHeight="1" x14ac:dyDescent="0.2">
      <c r="A398" s="426" t="s">
        <v>411</v>
      </c>
      <c r="B398" s="427" t="s">
        <v>412</v>
      </c>
      <c r="C398" s="428" t="s">
        <v>413</v>
      </c>
      <c r="D398" s="429" t="s">
        <v>414</v>
      </c>
      <c r="E398" s="428" t="s">
        <v>3180</v>
      </c>
      <c r="F398" s="429" t="s">
        <v>3181</v>
      </c>
      <c r="G398" s="428" t="s">
        <v>3186</v>
      </c>
      <c r="H398" s="428" t="s">
        <v>3187</v>
      </c>
      <c r="I398" s="431">
        <v>9.6799999237060543</v>
      </c>
      <c r="J398" s="431">
        <v>350</v>
      </c>
      <c r="K398" s="432">
        <v>3363.780029296875</v>
      </c>
    </row>
    <row r="399" spans="1:11" ht="14.45" customHeight="1" x14ac:dyDescent="0.2">
      <c r="A399" s="426" t="s">
        <v>411</v>
      </c>
      <c r="B399" s="427" t="s">
        <v>412</v>
      </c>
      <c r="C399" s="428" t="s">
        <v>413</v>
      </c>
      <c r="D399" s="429" t="s">
        <v>414</v>
      </c>
      <c r="E399" s="428" t="s">
        <v>3180</v>
      </c>
      <c r="F399" s="429" t="s">
        <v>3181</v>
      </c>
      <c r="G399" s="428" t="s">
        <v>3188</v>
      </c>
      <c r="H399" s="428" t="s">
        <v>3189</v>
      </c>
      <c r="I399" s="431">
        <v>9.9488887786865234</v>
      </c>
      <c r="J399" s="431">
        <v>1000</v>
      </c>
      <c r="K399" s="432">
        <v>9704.219970703125</v>
      </c>
    </row>
    <row r="400" spans="1:11" ht="14.45" customHeight="1" x14ac:dyDescent="0.2">
      <c r="A400" s="426" t="s">
        <v>411</v>
      </c>
      <c r="B400" s="427" t="s">
        <v>412</v>
      </c>
      <c r="C400" s="428" t="s">
        <v>413</v>
      </c>
      <c r="D400" s="429" t="s">
        <v>414</v>
      </c>
      <c r="E400" s="428" t="s">
        <v>3180</v>
      </c>
      <c r="F400" s="429" t="s">
        <v>3181</v>
      </c>
      <c r="G400" s="428" t="s">
        <v>3190</v>
      </c>
      <c r="H400" s="428" t="s">
        <v>3191</v>
      </c>
      <c r="I400" s="431">
        <v>0.28999999165534973</v>
      </c>
      <c r="J400" s="431">
        <v>2000</v>
      </c>
      <c r="K400" s="432">
        <v>580.79998779296875</v>
      </c>
    </row>
    <row r="401" spans="1:11" ht="14.45" customHeight="1" x14ac:dyDescent="0.2">
      <c r="A401" s="426" t="s">
        <v>411</v>
      </c>
      <c r="B401" s="427" t="s">
        <v>412</v>
      </c>
      <c r="C401" s="428" t="s">
        <v>413</v>
      </c>
      <c r="D401" s="429" t="s">
        <v>414</v>
      </c>
      <c r="E401" s="428" t="s">
        <v>3180</v>
      </c>
      <c r="F401" s="429" t="s">
        <v>3181</v>
      </c>
      <c r="G401" s="428" t="s">
        <v>3192</v>
      </c>
      <c r="H401" s="428" t="s">
        <v>3193</v>
      </c>
      <c r="I401" s="431">
        <v>0.5</v>
      </c>
      <c r="J401" s="431">
        <v>5000</v>
      </c>
      <c r="K401" s="432">
        <v>2480.5000610351563</v>
      </c>
    </row>
    <row r="402" spans="1:11" ht="14.45" customHeight="1" x14ac:dyDescent="0.2">
      <c r="A402" s="426" t="s">
        <v>411</v>
      </c>
      <c r="B402" s="427" t="s">
        <v>412</v>
      </c>
      <c r="C402" s="428" t="s">
        <v>413</v>
      </c>
      <c r="D402" s="429" t="s">
        <v>414</v>
      </c>
      <c r="E402" s="428" t="s">
        <v>3180</v>
      </c>
      <c r="F402" s="429" t="s">
        <v>3181</v>
      </c>
      <c r="G402" s="428" t="s">
        <v>3192</v>
      </c>
      <c r="H402" s="428" t="s">
        <v>3194</v>
      </c>
      <c r="I402" s="431">
        <v>0.5</v>
      </c>
      <c r="J402" s="431">
        <v>1000</v>
      </c>
      <c r="K402" s="432">
        <v>496.10000610351563</v>
      </c>
    </row>
    <row r="403" spans="1:11" ht="14.45" customHeight="1" x14ac:dyDescent="0.2">
      <c r="A403" s="426" t="s">
        <v>411</v>
      </c>
      <c r="B403" s="427" t="s">
        <v>412</v>
      </c>
      <c r="C403" s="428" t="s">
        <v>413</v>
      </c>
      <c r="D403" s="429" t="s">
        <v>414</v>
      </c>
      <c r="E403" s="428" t="s">
        <v>3180</v>
      </c>
      <c r="F403" s="429" t="s">
        <v>3181</v>
      </c>
      <c r="G403" s="428" t="s">
        <v>3192</v>
      </c>
      <c r="H403" s="428" t="s">
        <v>3195</v>
      </c>
      <c r="I403" s="431">
        <v>0.5</v>
      </c>
      <c r="J403" s="431">
        <v>24000</v>
      </c>
      <c r="K403" s="432">
        <v>11906.400207519531</v>
      </c>
    </row>
    <row r="404" spans="1:11" ht="14.45" customHeight="1" x14ac:dyDescent="0.2">
      <c r="A404" s="426" t="s">
        <v>411</v>
      </c>
      <c r="B404" s="427" t="s">
        <v>412</v>
      </c>
      <c r="C404" s="428" t="s">
        <v>413</v>
      </c>
      <c r="D404" s="429" t="s">
        <v>414</v>
      </c>
      <c r="E404" s="428" t="s">
        <v>3180</v>
      </c>
      <c r="F404" s="429" t="s">
        <v>3181</v>
      </c>
      <c r="G404" s="428" t="s">
        <v>3196</v>
      </c>
      <c r="H404" s="428" t="s">
        <v>3197</v>
      </c>
      <c r="I404" s="431">
        <v>2.0559999465942385</v>
      </c>
      <c r="J404" s="431">
        <v>30720</v>
      </c>
      <c r="K404" s="432">
        <v>63068.601318359375</v>
      </c>
    </row>
    <row r="405" spans="1:11" ht="14.45" customHeight="1" x14ac:dyDescent="0.2">
      <c r="A405" s="426" t="s">
        <v>411</v>
      </c>
      <c r="B405" s="427" t="s">
        <v>412</v>
      </c>
      <c r="C405" s="428" t="s">
        <v>413</v>
      </c>
      <c r="D405" s="429" t="s">
        <v>414</v>
      </c>
      <c r="E405" s="428" t="s">
        <v>3180</v>
      </c>
      <c r="F405" s="429" t="s">
        <v>3181</v>
      </c>
      <c r="G405" s="428" t="s">
        <v>3198</v>
      </c>
      <c r="H405" s="428" t="s">
        <v>3199</v>
      </c>
      <c r="I405" s="431">
        <v>2.231111102634006</v>
      </c>
      <c r="J405" s="431">
        <v>28320</v>
      </c>
      <c r="K405" s="432">
        <v>79432.559692382813</v>
      </c>
    </row>
    <row r="406" spans="1:11" ht="14.45" customHeight="1" x14ac:dyDescent="0.2">
      <c r="A406" s="426" t="s">
        <v>411</v>
      </c>
      <c r="B406" s="427" t="s">
        <v>412</v>
      </c>
      <c r="C406" s="428" t="s">
        <v>413</v>
      </c>
      <c r="D406" s="429" t="s">
        <v>414</v>
      </c>
      <c r="E406" s="428" t="s">
        <v>3180</v>
      </c>
      <c r="F406" s="429" t="s">
        <v>3181</v>
      </c>
      <c r="G406" s="428" t="s">
        <v>3200</v>
      </c>
      <c r="H406" s="428" t="s">
        <v>3201</v>
      </c>
      <c r="I406" s="431">
        <v>0.17000000178813934</v>
      </c>
      <c r="J406" s="431">
        <v>5000</v>
      </c>
      <c r="K406" s="432">
        <v>831.80999755859375</v>
      </c>
    </row>
    <row r="407" spans="1:11" ht="14.45" customHeight="1" x14ac:dyDescent="0.2">
      <c r="A407" s="426" t="s">
        <v>411</v>
      </c>
      <c r="B407" s="427" t="s">
        <v>412</v>
      </c>
      <c r="C407" s="428" t="s">
        <v>413</v>
      </c>
      <c r="D407" s="429" t="s">
        <v>414</v>
      </c>
      <c r="E407" s="428" t="s">
        <v>3180</v>
      </c>
      <c r="F407" s="429" t="s">
        <v>3181</v>
      </c>
      <c r="G407" s="428" t="s">
        <v>3202</v>
      </c>
      <c r="H407" s="428" t="s">
        <v>3203</v>
      </c>
      <c r="I407" s="431">
        <v>4.333333333333333</v>
      </c>
      <c r="J407" s="431">
        <v>12480</v>
      </c>
      <c r="K407" s="432">
        <v>54174.8193359375</v>
      </c>
    </row>
    <row r="408" spans="1:11" ht="14.45" customHeight="1" x14ac:dyDescent="0.2">
      <c r="A408" s="426" t="s">
        <v>411</v>
      </c>
      <c r="B408" s="427" t="s">
        <v>412</v>
      </c>
      <c r="C408" s="428" t="s">
        <v>413</v>
      </c>
      <c r="D408" s="429" t="s">
        <v>414</v>
      </c>
      <c r="E408" s="428" t="s">
        <v>3180</v>
      </c>
      <c r="F408" s="429" t="s">
        <v>3181</v>
      </c>
      <c r="G408" s="428" t="s">
        <v>3204</v>
      </c>
      <c r="H408" s="428" t="s">
        <v>3205</v>
      </c>
      <c r="I408" s="431">
        <v>3.1179999828338625</v>
      </c>
      <c r="J408" s="431">
        <v>19200</v>
      </c>
      <c r="K408" s="432">
        <v>74208.00048828125</v>
      </c>
    </row>
    <row r="409" spans="1:11" ht="14.45" customHeight="1" x14ac:dyDescent="0.2">
      <c r="A409" s="426" t="s">
        <v>411</v>
      </c>
      <c r="B409" s="427" t="s">
        <v>412</v>
      </c>
      <c r="C409" s="428" t="s">
        <v>413</v>
      </c>
      <c r="D409" s="429" t="s">
        <v>414</v>
      </c>
      <c r="E409" s="428" t="s">
        <v>3180</v>
      </c>
      <c r="F409" s="429" t="s">
        <v>3181</v>
      </c>
      <c r="G409" s="428" t="s">
        <v>3206</v>
      </c>
      <c r="H409" s="428" t="s">
        <v>3205</v>
      </c>
      <c r="I409" s="431">
        <v>4.1150000095367432</v>
      </c>
      <c r="J409" s="431">
        <v>14400</v>
      </c>
      <c r="K409" s="432">
        <v>59855.681640625</v>
      </c>
    </row>
    <row r="410" spans="1:11" ht="14.45" customHeight="1" x14ac:dyDescent="0.2">
      <c r="A410" s="426" t="s">
        <v>411</v>
      </c>
      <c r="B410" s="427" t="s">
        <v>412</v>
      </c>
      <c r="C410" s="428" t="s">
        <v>413</v>
      </c>
      <c r="D410" s="429" t="s">
        <v>414</v>
      </c>
      <c r="E410" s="428" t="s">
        <v>3180</v>
      </c>
      <c r="F410" s="429" t="s">
        <v>3181</v>
      </c>
      <c r="G410" s="428" t="s">
        <v>3207</v>
      </c>
      <c r="H410" s="428" t="s">
        <v>3208</v>
      </c>
      <c r="I410" s="431">
        <v>1.9199999570846558</v>
      </c>
      <c r="J410" s="431">
        <v>4800</v>
      </c>
      <c r="K410" s="432">
        <v>18432</v>
      </c>
    </row>
    <row r="411" spans="1:11" ht="14.45" customHeight="1" x14ac:dyDescent="0.2">
      <c r="A411" s="426" t="s">
        <v>411</v>
      </c>
      <c r="B411" s="427" t="s">
        <v>412</v>
      </c>
      <c r="C411" s="428" t="s">
        <v>413</v>
      </c>
      <c r="D411" s="429" t="s">
        <v>414</v>
      </c>
      <c r="E411" s="428" t="s">
        <v>3180</v>
      </c>
      <c r="F411" s="429" t="s">
        <v>3181</v>
      </c>
      <c r="G411" s="428" t="s">
        <v>3209</v>
      </c>
      <c r="H411" s="428" t="s">
        <v>3208</v>
      </c>
      <c r="I411" s="431">
        <v>3.940000057220459</v>
      </c>
      <c r="J411" s="431">
        <v>4800</v>
      </c>
      <c r="K411" s="432">
        <v>18912</v>
      </c>
    </row>
    <row r="412" spans="1:11" ht="14.45" customHeight="1" x14ac:dyDescent="0.2">
      <c r="A412" s="426" t="s">
        <v>411</v>
      </c>
      <c r="B412" s="427" t="s">
        <v>412</v>
      </c>
      <c r="C412" s="428" t="s">
        <v>413</v>
      </c>
      <c r="D412" s="429" t="s">
        <v>414</v>
      </c>
      <c r="E412" s="428" t="s">
        <v>3180</v>
      </c>
      <c r="F412" s="429" t="s">
        <v>3181</v>
      </c>
      <c r="G412" s="428" t="s">
        <v>3210</v>
      </c>
      <c r="H412" s="428" t="s">
        <v>3211</v>
      </c>
      <c r="I412" s="431">
        <v>2.0028571401323592</v>
      </c>
      <c r="J412" s="431">
        <v>38400</v>
      </c>
      <c r="K412" s="432">
        <v>76828.94775390625</v>
      </c>
    </row>
    <row r="413" spans="1:11" ht="14.45" customHeight="1" x14ac:dyDescent="0.2">
      <c r="A413" s="426" t="s">
        <v>411</v>
      </c>
      <c r="B413" s="427" t="s">
        <v>412</v>
      </c>
      <c r="C413" s="428" t="s">
        <v>413</v>
      </c>
      <c r="D413" s="429" t="s">
        <v>414</v>
      </c>
      <c r="E413" s="428" t="s">
        <v>3180</v>
      </c>
      <c r="F413" s="429" t="s">
        <v>3181</v>
      </c>
      <c r="G413" s="428" t="s">
        <v>3212</v>
      </c>
      <c r="H413" s="428" t="s">
        <v>3213</v>
      </c>
      <c r="I413" s="431">
        <v>2.0399999618530273</v>
      </c>
      <c r="J413" s="431">
        <v>13440</v>
      </c>
      <c r="K413" s="432">
        <v>27358.099609375</v>
      </c>
    </row>
    <row r="414" spans="1:11" ht="14.45" customHeight="1" x14ac:dyDescent="0.2">
      <c r="A414" s="426" t="s">
        <v>411</v>
      </c>
      <c r="B414" s="427" t="s">
        <v>412</v>
      </c>
      <c r="C414" s="428" t="s">
        <v>413</v>
      </c>
      <c r="D414" s="429" t="s">
        <v>414</v>
      </c>
      <c r="E414" s="428" t="s">
        <v>3180</v>
      </c>
      <c r="F414" s="429" t="s">
        <v>3181</v>
      </c>
      <c r="G414" s="428" t="s">
        <v>3212</v>
      </c>
      <c r="H414" s="428" t="s">
        <v>3214</v>
      </c>
      <c r="I414" s="431">
        <v>1.9299999475479126</v>
      </c>
      <c r="J414" s="431">
        <v>19200</v>
      </c>
      <c r="K414" s="432">
        <v>37128.83984375</v>
      </c>
    </row>
    <row r="415" spans="1:11" ht="14.45" customHeight="1" x14ac:dyDescent="0.2">
      <c r="A415" s="426" t="s">
        <v>411</v>
      </c>
      <c r="B415" s="427" t="s">
        <v>412</v>
      </c>
      <c r="C415" s="428" t="s">
        <v>413</v>
      </c>
      <c r="D415" s="429" t="s">
        <v>414</v>
      </c>
      <c r="E415" s="428" t="s">
        <v>3180</v>
      </c>
      <c r="F415" s="429" t="s">
        <v>3181</v>
      </c>
      <c r="G415" s="428" t="s">
        <v>3215</v>
      </c>
      <c r="H415" s="428" t="s">
        <v>3216</v>
      </c>
      <c r="I415" s="431">
        <v>3.3300000429153442</v>
      </c>
      <c r="J415" s="431">
        <v>1920</v>
      </c>
      <c r="K415" s="432">
        <v>6452.999755859375</v>
      </c>
    </row>
    <row r="416" spans="1:11" ht="14.45" customHeight="1" x14ac:dyDescent="0.2">
      <c r="A416" s="426" t="s">
        <v>411</v>
      </c>
      <c r="B416" s="427" t="s">
        <v>412</v>
      </c>
      <c r="C416" s="428" t="s">
        <v>413</v>
      </c>
      <c r="D416" s="429" t="s">
        <v>414</v>
      </c>
      <c r="E416" s="428" t="s">
        <v>3180</v>
      </c>
      <c r="F416" s="429" t="s">
        <v>3181</v>
      </c>
      <c r="G416" s="428" t="s">
        <v>3217</v>
      </c>
      <c r="H416" s="428" t="s">
        <v>3218</v>
      </c>
      <c r="I416" s="431">
        <v>0.41999998688697815</v>
      </c>
      <c r="J416" s="431">
        <v>1000</v>
      </c>
      <c r="K416" s="432">
        <v>423.5</v>
      </c>
    </row>
    <row r="417" spans="1:11" ht="14.45" customHeight="1" x14ac:dyDescent="0.2">
      <c r="A417" s="426" t="s">
        <v>411</v>
      </c>
      <c r="B417" s="427" t="s">
        <v>412</v>
      </c>
      <c r="C417" s="428" t="s">
        <v>413</v>
      </c>
      <c r="D417" s="429" t="s">
        <v>414</v>
      </c>
      <c r="E417" s="428" t="s">
        <v>3180</v>
      </c>
      <c r="F417" s="429" t="s">
        <v>3181</v>
      </c>
      <c r="G417" s="428" t="s">
        <v>3219</v>
      </c>
      <c r="H417" s="428" t="s">
        <v>3220</v>
      </c>
      <c r="I417" s="431">
        <v>2.4700000286102295</v>
      </c>
      <c r="J417" s="431">
        <v>9600</v>
      </c>
      <c r="K417" s="432">
        <v>23712</v>
      </c>
    </row>
    <row r="418" spans="1:11" ht="14.45" customHeight="1" x14ac:dyDescent="0.2">
      <c r="A418" s="426" t="s">
        <v>411</v>
      </c>
      <c r="B418" s="427" t="s">
        <v>412</v>
      </c>
      <c r="C418" s="428" t="s">
        <v>413</v>
      </c>
      <c r="D418" s="429" t="s">
        <v>414</v>
      </c>
      <c r="E418" s="428" t="s">
        <v>3180</v>
      </c>
      <c r="F418" s="429" t="s">
        <v>3181</v>
      </c>
      <c r="G418" s="428" t="s">
        <v>3221</v>
      </c>
      <c r="H418" s="428" t="s">
        <v>3222</v>
      </c>
      <c r="I418" s="431">
        <v>2.4700000286102295</v>
      </c>
      <c r="J418" s="431">
        <v>11520</v>
      </c>
      <c r="K418" s="432">
        <v>28454.39990234375</v>
      </c>
    </row>
    <row r="419" spans="1:11" ht="14.45" customHeight="1" x14ac:dyDescent="0.2">
      <c r="A419" s="426" t="s">
        <v>411</v>
      </c>
      <c r="B419" s="427" t="s">
        <v>412</v>
      </c>
      <c r="C419" s="428" t="s">
        <v>413</v>
      </c>
      <c r="D419" s="429" t="s">
        <v>414</v>
      </c>
      <c r="E419" s="428" t="s">
        <v>3180</v>
      </c>
      <c r="F419" s="429" t="s">
        <v>3181</v>
      </c>
      <c r="G419" s="428" t="s">
        <v>3223</v>
      </c>
      <c r="H419" s="428" t="s">
        <v>3224</v>
      </c>
      <c r="I419" s="431">
        <v>1.6277777751286824</v>
      </c>
      <c r="J419" s="431">
        <v>57600</v>
      </c>
      <c r="K419" s="432">
        <v>93654</v>
      </c>
    </row>
    <row r="420" spans="1:11" ht="14.45" customHeight="1" x14ac:dyDescent="0.2">
      <c r="A420" s="426" t="s">
        <v>411</v>
      </c>
      <c r="B420" s="427" t="s">
        <v>412</v>
      </c>
      <c r="C420" s="428" t="s">
        <v>413</v>
      </c>
      <c r="D420" s="429" t="s">
        <v>414</v>
      </c>
      <c r="E420" s="428" t="s">
        <v>3180</v>
      </c>
      <c r="F420" s="429" t="s">
        <v>3181</v>
      </c>
      <c r="G420" s="428" t="s">
        <v>3225</v>
      </c>
      <c r="H420" s="428" t="s">
        <v>3226</v>
      </c>
      <c r="I420" s="431">
        <v>3.2949999570846558</v>
      </c>
      <c r="J420" s="431">
        <v>5952</v>
      </c>
      <c r="K420" s="432">
        <v>19343.35986328125</v>
      </c>
    </row>
    <row r="421" spans="1:11" ht="14.45" customHeight="1" x14ac:dyDescent="0.2">
      <c r="A421" s="426" t="s">
        <v>411</v>
      </c>
      <c r="B421" s="427" t="s">
        <v>412</v>
      </c>
      <c r="C421" s="428" t="s">
        <v>413</v>
      </c>
      <c r="D421" s="429" t="s">
        <v>414</v>
      </c>
      <c r="E421" s="428" t="s">
        <v>3180</v>
      </c>
      <c r="F421" s="429" t="s">
        <v>3181</v>
      </c>
      <c r="G421" s="428" t="s">
        <v>3227</v>
      </c>
      <c r="H421" s="428" t="s">
        <v>3228</v>
      </c>
      <c r="I421" s="431">
        <v>2.7799999713897705</v>
      </c>
      <c r="J421" s="431">
        <v>960</v>
      </c>
      <c r="K421" s="432">
        <v>2668.800048828125</v>
      </c>
    </row>
    <row r="422" spans="1:11" ht="14.45" customHeight="1" x14ac:dyDescent="0.2">
      <c r="A422" s="426" t="s">
        <v>411</v>
      </c>
      <c r="B422" s="427" t="s">
        <v>412</v>
      </c>
      <c r="C422" s="428" t="s">
        <v>413</v>
      </c>
      <c r="D422" s="429" t="s">
        <v>414</v>
      </c>
      <c r="E422" s="428" t="s">
        <v>3180</v>
      </c>
      <c r="F422" s="429" t="s">
        <v>3181</v>
      </c>
      <c r="G422" s="428" t="s">
        <v>3229</v>
      </c>
      <c r="H422" s="428" t="s">
        <v>3230</v>
      </c>
      <c r="I422" s="431">
        <v>2.6500000953674316</v>
      </c>
      <c r="J422" s="431">
        <v>960</v>
      </c>
      <c r="K422" s="432">
        <v>2541</v>
      </c>
    </row>
    <row r="423" spans="1:11" ht="14.45" customHeight="1" x14ac:dyDescent="0.2">
      <c r="A423" s="426" t="s">
        <v>411</v>
      </c>
      <c r="B423" s="427" t="s">
        <v>412</v>
      </c>
      <c r="C423" s="428" t="s">
        <v>413</v>
      </c>
      <c r="D423" s="429" t="s">
        <v>414</v>
      </c>
      <c r="E423" s="428" t="s">
        <v>3180</v>
      </c>
      <c r="F423" s="429" t="s">
        <v>3181</v>
      </c>
      <c r="G423" s="428" t="s">
        <v>3231</v>
      </c>
      <c r="H423" s="428" t="s">
        <v>3232</v>
      </c>
      <c r="I423" s="431">
        <v>2.6500000953674316</v>
      </c>
      <c r="J423" s="431">
        <v>960</v>
      </c>
      <c r="K423" s="432">
        <v>2541</v>
      </c>
    </row>
    <row r="424" spans="1:11" ht="14.45" customHeight="1" x14ac:dyDescent="0.2">
      <c r="A424" s="426" t="s">
        <v>411</v>
      </c>
      <c r="B424" s="427" t="s">
        <v>412</v>
      </c>
      <c r="C424" s="428" t="s">
        <v>413</v>
      </c>
      <c r="D424" s="429" t="s">
        <v>414</v>
      </c>
      <c r="E424" s="428" t="s">
        <v>3180</v>
      </c>
      <c r="F424" s="429" t="s">
        <v>3181</v>
      </c>
      <c r="G424" s="428" t="s">
        <v>3233</v>
      </c>
      <c r="H424" s="428" t="s">
        <v>3234</v>
      </c>
      <c r="I424" s="431">
        <v>1.2649999856948853</v>
      </c>
      <c r="J424" s="431">
        <v>3840</v>
      </c>
      <c r="K424" s="432">
        <v>9705.599609375</v>
      </c>
    </row>
    <row r="425" spans="1:11" ht="14.45" customHeight="1" x14ac:dyDescent="0.2">
      <c r="A425" s="426" t="s">
        <v>411</v>
      </c>
      <c r="B425" s="427" t="s">
        <v>412</v>
      </c>
      <c r="C425" s="428" t="s">
        <v>413</v>
      </c>
      <c r="D425" s="429" t="s">
        <v>414</v>
      </c>
      <c r="E425" s="428" t="s">
        <v>3180</v>
      </c>
      <c r="F425" s="429" t="s">
        <v>3181</v>
      </c>
      <c r="G425" s="428" t="s">
        <v>3235</v>
      </c>
      <c r="H425" s="428" t="s">
        <v>3236</v>
      </c>
      <c r="I425" s="431">
        <v>3.2300000190734863</v>
      </c>
      <c r="J425" s="431">
        <v>7680</v>
      </c>
      <c r="K425" s="432">
        <v>24805</v>
      </c>
    </row>
    <row r="426" spans="1:11" ht="14.45" customHeight="1" x14ac:dyDescent="0.2">
      <c r="A426" s="426" t="s">
        <v>411</v>
      </c>
      <c r="B426" s="427" t="s">
        <v>412</v>
      </c>
      <c r="C426" s="428" t="s">
        <v>413</v>
      </c>
      <c r="D426" s="429" t="s">
        <v>414</v>
      </c>
      <c r="E426" s="428" t="s">
        <v>3180</v>
      </c>
      <c r="F426" s="429" t="s">
        <v>3181</v>
      </c>
      <c r="G426" s="428" t="s">
        <v>3200</v>
      </c>
      <c r="H426" s="428" t="s">
        <v>3237</v>
      </c>
      <c r="I426" s="431">
        <v>0.17000000178813934</v>
      </c>
      <c r="J426" s="431">
        <v>49000</v>
      </c>
      <c r="K426" s="432">
        <v>8156.5899047851563</v>
      </c>
    </row>
    <row r="427" spans="1:11" ht="14.45" customHeight="1" x14ac:dyDescent="0.2">
      <c r="A427" s="426" t="s">
        <v>411</v>
      </c>
      <c r="B427" s="427" t="s">
        <v>412</v>
      </c>
      <c r="C427" s="428" t="s">
        <v>413</v>
      </c>
      <c r="D427" s="429" t="s">
        <v>414</v>
      </c>
      <c r="E427" s="428" t="s">
        <v>3180</v>
      </c>
      <c r="F427" s="429" t="s">
        <v>3181</v>
      </c>
      <c r="G427" s="428" t="s">
        <v>3200</v>
      </c>
      <c r="H427" s="428" t="s">
        <v>3238</v>
      </c>
      <c r="I427" s="431">
        <v>0.15999999642372131</v>
      </c>
      <c r="J427" s="431">
        <v>3000</v>
      </c>
      <c r="K427" s="432">
        <v>473.8699951171875</v>
      </c>
    </row>
    <row r="428" spans="1:11" ht="14.45" customHeight="1" x14ac:dyDescent="0.2">
      <c r="A428" s="426" t="s">
        <v>411</v>
      </c>
      <c r="B428" s="427" t="s">
        <v>412</v>
      </c>
      <c r="C428" s="428" t="s">
        <v>413</v>
      </c>
      <c r="D428" s="429" t="s">
        <v>414</v>
      </c>
      <c r="E428" s="428" t="s">
        <v>3180</v>
      </c>
      <c r="F428" s="429" t="s">
        <v>3181</v>
      </c>
      <c r="G428" s="428" t="s">
        <v>3239</v>
      </c>
      <c r="H428" s="428" t="s">
        <v>3240</v>
      </c>
      <c r="I428" s="431">
        <v>2.630000114440918</v>
      </c>
      <c r="J428" s="431">
        <v>13440</v>
      </c>
      <c r="K428" s="432">
        <v>35320.69921875</v>
      </c>
    </row>
    <row r="429" spans="1:11" ht="14.45" customHeight="1" x14ac:dyDescent="0.2">
      <c r="A429" s="426" t="s">
        <v>411</v>
      </c>
      <c r="B429" s="427" t="s">
        <v>412</v>
      </c>
      <c r="C429" s="428" t="s">
        <v>413</v>
      </c>
      <c r="D429" s="429" t="s">
        <v>414</v>
      </c>
      <c r="E429" s="428" t="s">
        <v>3180</v>
      </c>
      <c r="F429" s="429" t="s">
        <v>3181</v>
      </c>
      <c r="G429" s="428" t="s">
        <v>3241</v>
      </c>
      <c r="H429" s="428" t="s">
        <v>3242</v>
      </c>
      <c r="I429" s="431">
        <v>2.559999942779541</v>
      </c>
      <c r="J429" s="431">
        <v>16320</v>
      </c>
      <c r="K429" s="432">
        <v>41763.80078125</v>
      </c>
    </row>
    <row r="430" spans="1:11" ht="14.45" customHeight="1" x14ac:dyDescent="0.2">
      <c r="A430" s="426" t="s">
        <v>411</v>
      </c>
      <c r="B430" s="427" t="s">
        <v>412</v>
      </c>
      <c r="C430" s="428" t="s">
        <v>413</v>
      </c>
      <c r="D430" s="429" t="s">
        <v>414</v>
      </c>
      <c r="E430" s="428" t="s">
        <v>3180</v>
      </c>
      <c r="F430" s="429" t="s">
        <v>3181</v>
      </c>
      <c r="G430" s="428" t="s">
        <v>3243</v>
      </c>
      <c r="H430" s="428" t="s">
        <v>3244</v>
      </c>
      <c r="I430" s="431">
        <v>3.5649999380111694</v>
      </c>
      <c r="J430" s="431">
        <v>2880</v>
      </c>
      <c r="K430" s="432">
        <v>10272</v>
      </c>
    </row>
    <row r="431" spans="1:11" ht="14.45" customHeight="1" x14ac:dyDescent="0.2">
      <c r="A431" s="426" t="s">
        <v>411</v>
      </c>
      <c r="B431" s="427" t="s">
        <v>412</v>
      </c>
      <c r="C431" s="428" t="s">
        <v>413</v>
      </c>
      <c r="D431" s="429" t="s">
        <v>414</v>
      </c>
      <c r="E431" s="428" t="s">
        <v>3180</v>
      </c>
      <c r="F431" s="429" t="s">
        <v>3181</v>
      </c>
      <c r="G431" s="428" t="s">
        <v>3245</v>
      </c>
      <c r="H431" s="428" t="s">
        <v>3246</v>
      </c>
      <c r="I431" s="431">
        <v>2.6400001049041748</v>
      </c>
      <c r="J431" s="431">
        <v>7680</v>
      </c>
      <c r="K431" s="432">
        <v>20278.390625</v>
      </c>
    </row>
    <row r="432" spans="1:11" ht="14.45" customHeight="1" x14ac:dyDescent="0.2">
      <c r="A432" s="426" t="s">
        <v>411</v>
      </c>
      <c r="B432" s="427" t="s">
        <v>412</v>
      </c>
      <c r="C432" s="428" t="s">
        <v>413</v>
      </c>
      <c r="D432" s="429" t="s">
        <v>414</v>
      </c>
      <c r="E432" s="428" t="s">
        <v>3180</v>
      </c>
      <c r="F432" s="429" t="s">
        <v>3181</v>
      </c>
      <c r="G432" s="428" t="s">
        <v>3247</v>
      </c>
      <c r="H432" s="428" t="s">
        <v>3248</v>
      </c>
      <c r="I432" s="431">
        <v>2.2150000333786011</v>
      </c>
      <c r="J432" s="431">
        <v>4096</v>
      </c>
      <c r="K432" s="432">
        <v>9072.64013671875</v>
      </c>
    </row>
    <row r="433" spans="1:11" ht="14.45" customHeight="1" x14ac:dyDescent="0.2">
      <c r="A433" s="426" t="s">
        <v>411</v>
      </c>
      <c r="B433" s="427" t="s">
        <v>412</v>
      </c>
      <c r="C433" s="428" t="s">
        <v>413</v>
      </c>
      <c r="D433" s="429" t="s">
        <v>414</v>
      </c>
      <c r="E433" s="428" t="s">
        <v>3180</v>
      </c>
      <c r="F433" s="429" t="s">
        <v>3181</v>
      </c>
      <c r="G433" s="428" t="s">
        <v>3249</v>
      </c>
      <c r="H433" s="428" t="s">
        <v>3250</v>
      </c>
      <c r="I433" s="431">
        <v>0.28999999165534973</v>
      </c>
      <c r="J433" s="431">
        <v>1000</v>
      </c>
      <c r="K433" s="432">
        <v>290</v>
      </c>
    </row>
    <row r="434" spans="1:11" ht="14.45" customHeight="1" x14ac:dyDescent="0.2">
      <c r="A434" s="426" t="s">
        <v>411</v>
      </c>
      <c r="B434" s="427" t="s">
        <v>412</v>
      </c>
      <c r="C434" s="428" t="s">
        <v>413</v>
      </c>
      <c r="D434" s="429" t="s">
        <v>414</v>
      </c>
      <c r="E434" s="428" t="s">
        <v>3180</v>
      </c>
      <c r="F434" s="429" t="s">
        <v>3181</v>
      </c>
      <c r="G434" s="428" t="s">
        <v>3251</v>
      </c>
      <c r="H434" s="428" t="s">
        <v>3250</v>
      </c>
      <c r="I434" s="431">
        <v>0.31999999284744263</v>
      </c>
      <c r="J434" s="431">
        <v>1000</v>
      </c>
      <c r="K434" s="432">
        <v>324.27999877929688</v>
      </c>
    </row>
    <row r="435" spans="1:11" ht="14.45" customHeight="1" x14ac:dyDescent="0.2">
      <c r="A435" s="426" t="s">
        <v>411</v>
      </c>
      <c r="B435" s="427" t="s">
        <v>412</v>
      </c>
      <c r="C435" s="428" t="s">
        <v>413</v>
      </c>
      <c r="D435" s="429" t="s">
        <v>414</v>
      </c>
      <c r="E435" s="428" t="s">
        <v>3180</v>
      </c>
      <c r="F435" s="429" t="s">
        <v>3181</v>
      </c>
      <c r="G435" s="428" t="s">
        <v>3252</v>
      </c>
      <c r="H435" s="428" t="s">
        <v>3253</v>
      </c>
      <c r="I435" s="431">
        <v>0.34000000357627869</v>
      </c>
      <c r="J435" s="431">
        <v>1000</v>
      </c>
      <c r="K435" s="432">
        <v>341.85000610351563</v>
      </c>
    </row>
    <row r="436" spans="1:11" ht="14.45" customHeight="1" x14ac:dyDescent="0.2">
      <c r="A436" s="426" t="s">
        <v>411</v>
      </c>
      <c r="B436" s="427" t="s">
        <v>412</v>
      </c>
      <c r="C436" s="428" t="s">
        <v>413</v>
      </c>
      <c r="D436" s="429" t="s">
        <v>414</v>
      </c>
      <c r="E436" s="428" t="s">
        <v>3180</v>
      </c>
      <c r="F436" s="429" t="s">
        <v>3181</v>
      </c>
      <c r="G436" s="428" t="s">
        <v>3254</v>
      </c>
      <c r="H436" s="428" t="s">
        <v>3255</v>
      </c>
      <c r="I436" s="431">
        <v>0.25999999046325684</v>
      </c>
      <c r="J436" s="431">
        <v>10500</v>
      </c>
      <c r="K436" s="432">
        <v>2730</v>
      </c>
    </row>
    <row r="437" spans="1:11" ht="14.45" customHeight="1" x14ac:dyDescent="0.2">
      <c r="A437" s="426" t="s">
        <v>411</v>
      </c>
      <c r="B437" s="427" t="s">
        <v>412</v>
      </c>
      <c r="C437" s="428" t="s">
        <v>413</v>
      </c>
      <c r="D437" s="429" t="s">
        <v>414</v>
      </c>
      <c r="E437" s="428" t="s">
        <v>3180</v>
      </c>
      <c r="F437" s="429" t="s">
        <v>3181</v>
      </c>
      <c r="G437" s="428" t="s">
        <v>3256</v>
      </c>
      <c r="H437" s="428" t="s">
        <v>3255</v>
      </c>
      <c r="I437" s="431">
        <v>0.25999999046325684</v>
      </c>
      <c r="J437" s="431">
        <v>5500</v>
      </c>
      <c r="K437" s="432">
        <v>1424.1699829101563</v>
      </c>
    </row>
    <row r="438" spans="1:11" ht="14.45" customHeight="1" x14ac:dyDescent="0.2">
      <c r="A438" s="426" t="s">
        <v>411</v>
      </c>
      <c r="B438" s="427" t="s">
        <v>412</v>
      </c>
      <c r="C438" s="428" t="s">
        <v>413</v>
      </c>
      <c r="D438" s="429" t="s">
        <v>414</v>
      </c>
      <c r="E438" s="428" t="s">
        <v>3180</v>
      </c>
      <c r="F438" s="429" t="s">
        <v>3181</v>
      </c>
      <c r="G438" s="428" t="s">
        <v>3257</v>
      </c>
      <c r="H438" s="428" t="s">
        <v>3258</v>
      </c>
      <c r="I438" s="431">
        <v>1.2699999809265137</v>
      </c>
      <c r="J438" s="431">
        <v>2000</v>
      </c>
      <c r="K438" s="432">
        <v>2541</v>
      </c>
    </row>
    <row r="439" spans="1:11" ht="14.45" customHeight="1" x14ac:dyDescent="0.2">
      <c r="A439" s="426" t="s">
        <v>411</v>
      </c>
      <c r="B439" s="427" t="s">
        <v>412</v>
      </c>
      <c r="C439" s="428" t="s">
        <v>413</v>
      </c>
      <c r="D439" s="429" t="s">
        <v>414</v>
      </c>
      <c r="E439" s="428" t="s">
        <v>3180</v>
      </c>
      <c r="F439" s="429" t="s">
        <v>3181</v>
      </c>
      <c r="G439" s="428" t="s">
        <v>3259</v>
      </c>
      <c r="H439" s="428" t="s">
        <v>3260</v>
      </c>
      <c r="I439" s="431">
        <v>2.4792307340181789</v>
      </c>
      <c r="J439" s="431">
        <v>14400</v>
      </c>
      <c r="K439" s="432">
        <v>35933.97998046875</v>
      </c>
    </row>
    <row r="440" spans="1:11" ht="14.45" customHeight="1" x14ac:dyDescent="0.2">
      <c r="A440" s="426" t="s">
        <v>411</v>
      </c>
      <c r="B440" s="427" t="s">
        <v>412</v>
      </c>
      <c r="C440" s="428" t="s">
        <v>413</v>
      </c>
      <c r="D440" s="429" t="s">
        <v>414</v>
      </c>
      <c r="E440" s="428" t="s">
        <v>3180</v>
      </c>
      <c r="F440" s="429" t="s">
        <v>3181</v>
      </c>
      <c r="G440" s="428" t="s">
        <v>3261</v>
      </c>
      <c r="H440" s="428" t="s">
        <v>3262</v>
      </c>
      <c r="I440" s="431">
        <v>243.21000671386719</v>
      </c>
      <c r="J440" s="431">
        <v>2</v>
      </c>
      <c r="K440" s="432">
        <v>486.42001342773438</v>
      </c>
    </row>
    <row r="441" spans="1:11" ht="14.45" customHeight="1" x14ac:dyDescent="0.2">
      <c r="A441" s="426" t="s">
        <v>411</v>
      </c>
      <c r="B441" s="427" t="s">
        <v>412</v>
      </c>
      <c r="C441" s="428" t="s">
        <v>413</v>
      </c>
      <c r="D441" s="429" t="s">
        <v>414</v>
      </c>
      <c r="E441" s="428" t="s">
        <v>3180</v>
      </c>
      <c r="F441" s="429" t="s">
        <v>3181</v>
      </c>
      <c r="G441" s="428" t="s">
        <v>3263</v>
      </c>
      <c r="H441" s="428" t="s">
        <v>3264</v>
      </c>
      <c r="I441" s="431">
        <v>0.15999999642372131</v>
      </c>
      <c r="J441" s="431">
        <v>2000</v>
      </c>
      <c r="K441" s="432">
        <v>327.91000366210938</v>
      </c>
    </row>
    <row r="442" spans="1:11" ht="14.45" customHeight="1" x14ac:dyDescent="0.2">
      <c r="A442" s="426" t="s">
        <v>411</v>
      </c>
      <c r="B442" s="427" t="s">
        <v>412</v>
      </c>
      <c r="C442" s="428" t="s">
        <v>413</v>
      </c>
      <c r="D442" s="429" t="s">
        <v>414</v>
      </c>
      <c r="E442" s="428" t="s">
        <v>3180</v>
      </c>
      <c r="F442" s="429" t="s">
        <v>3181</v>
      </c>
      <c r="G442" s="428" t="s">
        <v>3265</v>
      </c>
      <c r="H442" s="428" t="s">
        <v>3266</v>
      </c>
      <c r="I442" s="431">
        <v>0.57999998331069946</v>
      </c>
      <c r="J442" s="431">
        <v>1000</v>
      </c>
      <c r="K442" s="432">
        <v>579.58999633789063</v>
      </c>
    </row>
    <row r="443" spans="1:11" ht="14.45" customHeight="1" x14ac:dyDescent="0.2">
      <c r="A443" s="426" t="s">
        <v>411</v>
      </c>
      <c r="B443" s="427" t="s">
        <v>412</v>
      </c>
      <c r="C443" s="428" t="s">
        <v>413</v>
      </c>
      <c r="D443" s="429" t="s">
        <v>414</v>
      </c>
      <c r="E443" s="428" t="s">
        <v>3180</v>
      </c>
      <c r="F443" s="429" t="s">
        <v>3181</v>
      </c>
      <c r="G443" s="428" t="s">
        <v>3267</v>
      </c>
      <c r="H443" s="428" t="s">
        <v>3268</v>
      </c>
      <c r="I443" s="431">
        <v>0.60600001811981197</v>
      </c>
      <c r="J443" s="431">
        <v>2500</v>
      </c>
      <c r="K443" s="432">
        <v>1508</v>
      </c>
    </row>
    <row r="444" spans="1:11" ht="14.45" customHeight="1" x14ac:dyDescent="0.2">
      <c r="A444" s="426" t="s">
        <v>411</v>
      </c>
      <c r="B444" s="427" t="s">
        <v>412</v>
      </c>
      <c r="C444" s="428" t="s">
        <v>413</v>
      </c>
      <c r="D444" s="429" t="s">
        <v>414</v>
      </c>
      <c r="E444" s="428" t="s">
        <v>3180</v>
      </c>
      <c r="F444" s="429" t="s">
        <v>3181</v>
      </c>
      <c r="G444" s="428" t="s">
        <v>3269</v>
      </c>
      <c r="H444" s="428" t="s">
        <v>3270</v>
      </c>
      <c r="I444" s="431">
        <v>1.5</v>
      </c>
      <c r="J444" s="431">
        <v>1500</v>
      </c>
      <c r="K444" s="432">
        <v>2249.3299560546875</v>
      </c>
    </row>
    <row r="445" spans="1:11" ht="14.45" customHeight="1" x14ac:dyDescent="0.2">
      <c r="A445" s="426" t="s">
        <v>411</v>
      </c>
      <c r="B445" s="427" t="s">
        <v>412</v>
      </c>
      <c r="C445" s="428" t="s">
        <v>413</v>
      </c>
      <c r="D445" s="429" t="s">
        <v>414</v>
      </c>
      <c r="E445" s="428" t="s">
        <v>3180</v>
      </c>
      <c r="F445" s="429" t="s">
        <v>3181</v>
      </c>
      <c r="G445" s="428" t="s">
        <v>3271</v>
      </c>
      <c r="H445" s="428" t="s">
        <v>3272</v>
      </c>
      <c r="I445" s="431">
        <v>28.609999656677246</v>
      </c>
      <c r="J445" s="431">
        <v>2400</v>
      </c>
      <c r="K445" s="432">
        <v>68667.5</v>
      </c>
    </row>
    <row r="446" spans="1:11" ht="14.45" customHeight="1" x14ac:dyDescent="0.2">
      <c r="A446" s="426" t="s">
        <v>411</v>
      </c>
      <c r="B446" s="427" t="s">
        <v>412</v>
      </c>
      <c r="C446" s="428" t="s">
        <v>413</v>
      </c>
      <c r="D446" s="429" t="s">
        <v>414</v>
      </c>
      <c r="E446" s="428" t="s">
        <v>3180</v>
      </c>
      <c r="F446" s="429" t="s">
        <v>3181</v>
      </c>
      <c r="G446" s="428" t="s">
        <v>3273</v>
      </c>
      <c r="H446" s="428" t="s">
        <v>3274</v>
      </c>
      <c r="I446" s="431">
        <v>30.549999237060547</v>
      </c>
      <c r="J446" s="431">
        <v>600</v>
      </c>
      <c r="K446" s="432">
        <v>18331.5</v>
      </c>
    </row>
    <row r="447" spans="1:11" ht="14.45" customHeight="1" x14ac:dyDescent="0.2">
      <c r="A447" s="426" t="s">
        <v>411</v>
      </c>
      <c r="B447" s="427" t="s">
        <v>412</v>
      </c>
      <c r="C447" s="428" t="s">
        <v>413</v>
      </c>
      <c r="D447" s="429" t="s">
        <v>414</v>
      </c>
      <c r="E447" s="428" t="s">
        <v>3180</v>
      </c>
      <c r="F447" s="429" t="s">
        <v>3181</v>
      </c>
      <c r="G447" s="428" t="s">
        <v>3275</v>
      </c>
      <c r="H447" s="428" t="s">
        <v>3274</v>
      </c>
      <c r="I447" s="431">
        <v>27.729999542236328</v>
      </c>
      <c r="J447" s="431">
        <v>1200</v>
      </c>
      <c r="K447" s="432">
        <v>33276</v>
      </c>
    </row>
    <row r="448" spans="1:11" ht="14.45" customHeight="1" x14ac:dyDescent="0.2">
      <c r="A448" s="426" t="s">
        <v>411</v>
      </c>
      <c r="B448" s="427" t="s">
        <v>412</v>
      </c>
      <c r="C448" s="428" t="s">
        <v>413</v>
      </c>
      <c r="D448" s="429" t="s">
        <v>414</v>
      </c>
      <c r="E448" s="428" t="s">
        <v>3180</v>
      </c>
      <c r="F448" s="429" t="s">
        <v>3181</v>
      </c>
      <c r="G448" s="428" t="s">
        <v>3276</v>
      </c>
      <c r="H448" s="428" t="s">
        <v>3277</v>
      </c>
      <c r="I448" s="431">
        <v>13.909999847412109</v>
      </c>
      <c r="J448" s="431">
        <v>1200</v>
      </c>
      <c r="K448" s="432">
        <v>16692</v>
      </c>
    </row>
    <row r="449" spans="1:11" ht="14.45" customHeight="1" x14ac:dyDescent="0.2">
      <c r="A449" s="426" t="s">
        <v>411</v>
      </c>
      <c r="B449" s="427" t="s">
        <v>412</v>
      </c>
      <c r="C449" s="428" t="s">
        <v>413</v>
      </c>
      <c r="D449" s="429" t="s">
        <v>414</v>
      </c>
      <c r="E449" s="428" t="s">
        <v>3180</v>
      </c>
      <c r="F449" s="429" t="s">
        <v>3181</v>
      </c>
      <c r="G449" s="428" t="s">
        <v>3278</v>
      </c>
      <c r="H449" s="428" t="s">
        <v>3279</v>
      </c>
      <c r="I449" s="431">
        <v>15.329999923706055</v>
      </c>
      <c r="J449" s="431">
        <v>600</v>
      </c>
      <c r="K449" s="432">
        <v>9196</v>
      </c>
    </row>
    <row r="450" spans="1:11" ht="14.45" customHeight="1" x14ac:dyDescent="0.2">
      <c r="A450" s="426" t="s">
        <v>411</v>
      </c>
      <c r="B450" s="427" t="s">
        <v>412</v>
      </c>
      <c r="C450" s="428" t="s">
        <v>413</v>
      </c>
      <c r="D450" s="429" t="s">
        <v>414</v>
      </c>
      <c r="E450" s="428" t="s">
        <v>3180</v>
      </c>
      <c r="F450" s="429" t="s">
        <v>3181</v>
      </c>
      <c r="G450" s="428" t="s">
        <v>3280</v>
      </c>
      <c r="H450" s="428" t="s">
        <v>3281</v>
      </c>
      <c r="I450" s="431">
        <v>3.1500000953674316</v>
      </c>
      <c r="J450" s="431">
        <v>8000</v>
      </c>
      <c r="K450" s="432">
        <v>25229.950927734375</v>
      </c>
    </row>
    <row r="451" spans="1:11" ht="14.45" customHeight="1" x14ac:dyDescent="0.2">
      <c r="A451" s="426" t="s">
        <v>411</v>
      </c>
      <c r="B451" s="427" t="s">
        <v>412</v>
      </c>
      <c r="C451" s="428" t="s">
        <v>413</v>
      </c>
      <c r="D451" s="429" t="s">
        <v>414</v>
      </c>
      <c r="E451" s="428" t="s">
        <v>3180</v>
      </c>
      <c r="F451" s="429" t="s">
        <v>3181</v>
      </c>
      <c r="G451" s="428" t="s">
        <v>3282</v>
      </c>
      <c r="H451" s="428" t="s">
        <v>3283</v>
      </c>
      <c r="I451" s="431">
        <v>1.828000044822693</v>
      </c>
      <c r="J451" s="431">
        <v>12000</v>
      </c>
      <c r="K451" s="432">
        <v>21925.199462890625</v>
      </c>
    </row>
    <row r="452" spans="1:11" ht="14.45" customHeight="1" x14ac:dyDescent="0.2">
      <c r="A452" s="426" t="s">
        <v>411</v>
      </c>
      <c r="B452" s="427" t="s">
        <v>412</v>
      </c>
      <c r="C452" s="428" t="s">
        <v>413</v>
      </c>
      <c r="D452" s="429" t="s">
        <v>414</v>
      </c>
      <c r="E452" s="428" t="s">
        <v>2395</v>
      </c>
      <c r="F452" s="429" t="s">
        <v>2396</v>
      </c>
      <c r="G452" s="428" t="s">
        <v>3284</v>
      </c>
      <c r="H452" s="428" t="s">
        <v>3285</v>
      </c>
      <c r="I452" s="431">
        <v>0.61000001430511475</v>
      </c>
      <c r="J452" s="431">
        <v>500</v>
      </c>
      <c r="K452" s="432">
        <v>307.10000610351563</v>
      </c>
    </row>
    <row r="453" spans="1:11" ht="14.45" customHeight="1" x14ac:dyDescent="0.2">
      <c r="A453" s="426" t="s">
        <v>411</v>
      </c>
      <c r="B453" s="427" t="s">
        <v>412</v>
      </c>
      <c r="C453" s="428" t="s">
        <v>413</v>
      </c>
      <c r="D453" s="429" t="s">
        <v>414</v>
      </c>
      <c r="E453" s="428" t="s">
        <v>2395</v>
      </c>
      <c r="F453" s="429" t="s">
        <v>2396</v>
      </c>
      <c r="G453" s="428" t="s">
        <v>2397</v>
      </c>
      <c r="H453" s="428" t="s">
        <v>2398</v>
      </c>
      <c r="I453" s="431">
        <v>13.020000457763672</v>
      </c>
      <c r="J453" s="431">
        <v>5</v>
      </c>
      <c r="K453" s="432">
        <v>65.100002288818359</v>
      </c>
    </row>
    <row r="454" spans="1:11" ht="14.45" customHeight="1" x14ac:dyDescent="0.2">
      <c r="A454" s="426" t="s">
        <v>411</v>
      </c>
      <c r="B454" s="427" t="s">
        <v>412</v>
      </c>
      <c r="C454" s="428" t="s">
        <v>413</v>
      </c>
      <c r="D454" s="429" t="s">
        <v>414</v>
      </c>
      <c r="E454" s="428" t="s">
        <v>2395</v>
      </c>
      <c r="F454" s="429" t="s">
        <v>2396</v>
      </c>
      <c r="G454" s="428" t="s">
        <v>2399</v>
      </c>
      <c r="H454" s="428" t="s">
        <v>2400</v>
      </c>
      <c r="I454" s="431">
        <v>0.85000002384185791</v>
      </c>
      <c r="J454" s="431">
        <v>25</v>
      </c>
      <c r="K454" s="432">
        <v>21.269999980926514</v>
      </c>
    </row>
    <row r="455" spans="1:11" ht="14.45" customHeight="1" x14ac:dyDescent="0.2">
      <c r="A455" s="426" t="s">
        <v>411</v>
      </c>
      <c r="B455" s="427" t="s">
        <v>412</v>
      </c>
      <c r="C455" s="428" t="s">
        <v>413</v>
      </c>
      <c r="D455" s="429" t="s">
        <v>414</v>
      </c>
      <c r="E455" s="428" t="s">
        <v>2395</v>
      </c>
      <c r="F455" s="429" t="s">
        <v>2396</v>
      </c>
      <c r="G455" s="428" t="s">
        <v>2401</v>
      </c>
      <c r="H455" s="428" t="s">
        <v>2402</v>
      </c>
      <c r="I455" s="431">
        <v>15.029999732971191</v>
      </c>
      <c r="J455" s="431">
        <v>24</v>
      </c>
      <c r="K455" s="432">
        <v>360.6199951171875</v>
      </c>
    </row>
    <row r="456" spans="1:11" ht="14.45" customHeight="1" x14ac:dyDescent="0.2">
      <c r="A456" s="426" t="s">
        <v>411</v>
      </c>
      <c r="B456" s="427" t="s">
        <v>412</v>
      </c>
      <c r="C456" s="428" t="s">
        <v>413</v>
      </c>
      <c r="D456" s="429" t="s">
        <v>414</v>
      </c>
      <c r="E456" s="428" t="s">
        <v>2395</v>
      </c>
      <c r="F456" s="429" t="s">
        <v>2396</v>
      </c>
      <c r="G456" s="428" t="s">
        <v>2403</v>
      </c>
      <c r="H456" s="428" t="s">
        <v>2404</v>
      </c>
      <c r="I456" s="431">
        <v>0.37999999523162842</v>
      </c>
      <c r="J456" s="431">
        <v>40</v>
      </c>
      <c r="K456" s="432">
        <v>15.18999981880188</v>
      </c>
    </row>
    <row r="457" spans="1:11" ht="14.45" customHeight="1" x14ac:dyDescent="0.2">
      <c r="A457" s="426" t="s">
        <v>411</v>
      </c>
      <c r="B457" s="427" t="s">
        <v>412</v>
      </c>
      <c r="C457" s="428" t="s">
        <v>413</v>
      </c>
      <c r="D457" s="429" t="s">
        <v>414</v>
      </c>
      <c r="E457" s="428" t="s">
        <v>2395</v>
      </c>
      <c r="F457" s="429" t="s">
        <v>2396</v>
      </c>
      <c r="G457" s="428" t="s">
        <v>2407</v>
      </c>
      <c r="H457" s="428" t="s">
        <v>2408</v>
      </c>
      <c r="I457" s="431">
        <v>7.0900001525878906</v>
      </c>
      <c r="J457" s="431">
        <v>2</v>
      </c>
      <c r="K457" s="432">
        <v>14.170000076293945</v>
      </c>
    </row>
    <row r="458" spans="1:11" ht="14.45" customHeight="1" x14ac:dyDescent="0.2">
      <c r="A458" s="426" t="s">
        <v>411</v>
      </c>
      <c r="B458" s="427" t="s">
        <v>412</v>
      </c>
      <c r="C458" s="428" t="s">
        <v>413</v>
      </c>
      <c r="D458" s="429" t="s">
        <v>414</v>
      </c>
      <c r="E458" s="428" t="s">
        <v>2395</v>
      </c>
      <c r="F458" s="429" t="s">
        <v>2396</v>
      </c>
      <c r="G458" s="428" t="s">
        <v>3286</v>
      </c>
      <c r="H458" s="428" t="s">
        <v>3287</v>
      </c>
      <c r="I458" s="431">
        <v>31.27400016784668</v>
      </c>
      <c r="J458" s="431">
        <v>38</v>
      </c>
      <c r="K458" s="432">
        <v>1190.3100128173828</v>
      </c>
    </row>
    <row r="459" spans="1:11" ht="14.45" customHeight="1" x14ac:dyDescent="0.2">
      <c r="A459" s="426" t="s">
        <v>411</v>
      </c>
      <c r="B459" s="427" t="s">
        <v>412</v>
      </c>
      <c r="C459" s="428" t="s">
        <v>413</v>
      </c>
      <c r="D459" s="429" t="s">
        <v>414</v>
      </c>
      <c r="E459" s="428" t="s">
        <v>2395</v>
      </c>
      <c r="F459" s="429" t="s">
        <v>2396</v>
      </c>
      <c r="G459" s="428" t="s">
        <v>3288</v>
      </c>
      <c r="H459" s="428" t="s">
        <v>3289</v>
      </c>
      <c r="I459" s="431">
        <v>40.38600044250488</v>
      </c>
      <c r="J459" s="431">
        <v>184</v>
      </c>
      <c r="K459" s="432">
        <v>7342.5098876953125</v>
      </c>
    </row>
    <row r="460" spans="1:11" ht="14.45" customHeight="1" x14ac:dyDescent="0.2">
      <c r="A460" s="426" t="s">
        <v>411</v>
      </c>
      <c r="B460" s="427" t="s">
        <v>412</v>
      </c>
      <c r="C460" s="428" t="s">
        <v>413</v>
      </c>
      <c r="D460" s="429" t="s">
        <v>414</v>
      </c>
      <c r="E460" s="428" t="s">
        <v>2395</v>
      </c>
      <c r="F460" s="429" t="s">
        <v>2396</v>
      </c>
      <c r="G460" s="428" t="s">
        <v>3288</v>
      </c>
      <c r="H460" s="428" t="s">
        <v>3290</v>
      </c>
      <c r="I460" s="431">
        <v>30.780000686645508</v>
      </c>
      <c r="J460" s="431">
        <v>228</v>
      </c>
      <c r="K460" s="432">
        <v>7017.8397216796875</v>
      </c>
    </row>
    <row r="461" spans="1:11" ht="14.45" customHeight="1" x14ac:dyDescent="0.2">
      <c r="A461" s="426" t="s">
        <v>411</v>
      </c>
      <c r="B461" s="427" t="s">
        <v>412</v>
      </c>
      <c r="C461" s="428" t="s">
        <v>413</v>
      </c>
      <c r="D461" s="429" t="s">
        <v>414</v>
      </c>
      <c r="E461" s="428" t="s">
        <v>2417</v>
      </c>
      <c r="F461" s="429" t="s">
        <v>2418</v>
      </c>
      <c r="G461" s="428" t="s">
        <v>3291</v>
      </c>
      <c r="H461" s="428" t="s">
        <v>3292</v>
      </c>
      <c r="I461" s="431">
        <v>10.168333053588867</v>
      </c>
      <c r="J461" s="431">
        <v>31680</v>
      </c>
      <c r="K461" s="432">
        <v>322770.30859375</v>
      </c>
    </row>
    <row r="462" spans="1:11" ht="14.45" customHeight="1" x14ac:dyDescent="0.2">
      <c r="A462" s="426" t="s">
        <v>411</v>
      </c>
      <c r="B462" s="427" t="s">
        <v>412</v>
      </c>
      <c r="C462" s="428" t="s">
        <v>413</v>
      </c>
      <c r="D462" s="429" t="s">
        <v>414</v>
      </c>
      <c r="E462" s="428" t="s">
        <v>2417</v>
      </c>
      <c r="F462" s="429" t="s">
        <v>2418</v>
      </c>
      <c r="G462" s="428" t="s">
        <v>3293</v>
      </c>
      <c r="H462" s="428" t="s">
        <v>3292</v>
      </c>
      <c r="I462" s="431">
        <v>9.6050000190734863</v>
      </c>
      <c r="J462" s="431">
        <v>3600</v>
      </c>
      <c r="K462" s="432">
        <v>34582.2900390625</v>
      </c>
    </row>
    <row r="463" spans="1:11" ht="14.45" customHeight="1" x14ac:dyDescent="0.2">
      <c r="A463" s="426" t="s">
        <v>411</v>
      </c>
      <c r="B463" s="427" t="s">
        <v>412</v>
      </c>
      <c r="C463" s="428" t="s">
        <v>413</v>
      </c>
      <c r="D463" s="429" t="s">
        <v>414</v>
      </c>
      <c r="E463" s="428" t="s">
        <v>2417</v>
      </c>
      <c r="F463" s="429" t="s">
        <v>2418</v>
      </c>
      <c r="G463" s="428" t="s">
        <v>3294</v>
      </c>
      <c r="H463" s="428" t="s">
        <v>3295</v>
      </c>
      <c r="I463" s="431">
        <v>9.9999997764825821E-3</v>
      </c>
      <c r="J463" s="431">
        <v>10</v>
      </c>
      <c r="K463" s="432">
        <v>0.10000000149011612</v>
      </c>
    </row>
    <row r="464" spans="1:11" ht="14.45" customHeight="1" x14ac:dyDescent="0.2">
      <c r="A464" s="426" t="s">
        <v>411</v>
      </c>
      <c r="B464" s="427" t="s">
        <v>412</v>
      </c>
      <c r="C464" s="428" t="s">
        <v>413</v>
      </c>
      <c r="D464" s="429" t="s">
        <v>414</v>
      </c>
      <c r="E464" s="428" t="s">
        <v>2417</v>
      </c>
      <c r="F464" s="429" t="s">
        <v>2418</v>
      </c>
      <c r="G464" s="428" t="s">
        <v>3296</v>
      </c>
      <c r="H464" s="428" t="s">
        <v>3297</v>
      </c>
      <c r="I464" s="431">
        <v>136.72999572753906</v>
      </c>
      <c r="J464" s="431">
        <v>2</v>
      </c>
      <c r="K464" s="432">
        <v>273.45999145507813</v>
      </c>
    </row>
    <row r="465" spans="1:11" ht="14.45" customHeight="1" x14ac:dyDescent="0.2">
      <c r="A465" s="426" t="s">
        <v>411</v>
      </c>
      <c r="B465" s="427" t="s">
        <v>412</v>
      </c>
      <c r="C465" s="428" t="s">
        <v>413</v>
      </c>
      <c r="D465" s="429" t="s">
        <v>414</v>
      </c>
      <c r="E465" s="428" t="s">
        <v>2417</v>
      </c>
      <c r="F465" s="429" t="s">
        <v>2418</v>
      </c>
      <c r="G465" s="428" t="s">
        <v>3298</v>
      </c>
      <c r="H465" s="428" t="s">
        <v>3299</v>
      </c>
      <c r="I465" s="431">
        <v>1.0760000109672547</v>
      </c>
      <c r="J465" s="431">
        <v>29000</v>
      </c>
      <c r="K465" s="432">
        <v>31169.600341796875</v>
      </c>
    </row>
    <row r="466" spans="1:11" ht="14.45" customHeight="1" x14ac:dyDescent="0.2">
      <c r="A466" s="426" t="s">
        <v>411</v>
      </c>
      <c r="B466" s="427" t="s">
        <v>412</v>
      </c>
      <c r="C466" s="428" t="s">
        <v>413</v>
      </c>
      <c r="D466" s="429" t="s">
        <v>414</v>
      </c>
      <c r="E466" s="428" t="s">
        <v>2417</v>
      </c>
      <c r="F466" s="429" t="s">
        <v>2418</v>
      </c>
      <c r="G466" s="428" t="s">
        <v>3300</v>
      </c>
      <c r="H466" s="428" t="s">
        <v>3301</v>
      </c>
      <c r="I466" s="431">
        <v>43.560001373291016</v>
      </c>
      <c r="J466" s="431">
        <v>20</v>
      </c>
      <c r="K466" s="432">
        <v>871.20001220703125</v>
      </c>
    </row>
    <row r="467" spans="1:11" ht="14.45" customHeight="1" x14ac:dyDescent="0.2">
      <c r="A467" s="426" t="s">
        <v>411</v>
      </c>
      <c r="B467" s="427" t="s">
        <v>412</v>
      </c>
      <c r="C467" s="428" t="s">
        <v>413</v>
      </c>
      <c r="D467" s="429" t="s">
        <v>414</v>
      </c>
      <c r="E467" s="428" t="s">
        <v>2417</v>
      </c>
      <c r="F467" s="429" t="s">
        <v>2418</v>
      </c>
      <c r="G467" s="428" t="s">
        <v>3302</v>
      </c>
      <c r="H467" s="428" t="s">
        <v>3303</v>
      </c>
      <c r="I467" s="431">
        <v>1.75</v>
      </c>
      <c r="J467" s="431">
        <v>200</v>
      </c>
      <c r="K467" s="432">
        <v>350.89999389648438</v>
      </c>
    </row>
    <row r="468" spans="1:11" ht="14.45" customHeight="1" x14ac:dyDescent="0.2">
      <c r="A468" s="426" t="s">
        <v>411</v>
      </c>
      <c r="B468" s="427" t="s">
        <v>412</v>
      </c>
      <c r="C468" s="428" t="s">
        <v>413</v>
      </c>
      <c r="D468" s="429" t="s">
        <v>414</v>
      </c>
      <c r="E468" s="428" t="s">
        <v>2417</v>
      </c>
      <c r="F468" s="429" t="s">
        <v>2418</v>
      </c>
      <c r="G468" s="428" t="s">
        <v>3304</v>
      </c>
      <c r="H468" s="428" t="s">
        <v>3305</v>
      </c>
      <c r="I468" s="431">
        <v>11.738749742507935</v>
      </c>
      <c r="J468" s="431">
        <v>95</v>
      </c>
      <c r="K468" s="432">
        <v>1115.1000213623047</v>
      </c>
    </row>
    <row r="469" spans="1:11" ht="14.45" customHeight="1" x14ac:dyDescent="0.2">
      <c r="A469" s="426" t="s">
        <v>411</v>
      </c>
      <c r="B469" s="427" t="s">
        <v>412</v>
      </c>
      <c r="C469" s="428" t="s">
        <v>413</v>
      </c>
      <c r="D469" s="429" t="s">
        <v>414</v>
      </c>
      <c r="E469" s="428" t="s">
        <v>2417</v>
      </c>
      <c r="F469" s="429" t="s">
        <v>2418</v>
      </c>
      <c r="G469" s="428" t="s">
        <v>3306</v>
      </c>
      <c r="H469" s="428" t="s">
        <v>3307</v>
      </c>
      <c r="I469" s="431">
        <v>13.310000419616699</v>
      </c>
      <c r="J469" s="431">
        <v>60</v>
      </c>
      <c r="K469" s="432">
        <v>798.60002136230469</v>
      </c>
    </row>
    <row r="470" spans="1:11" ht="14.45" customHeight="1" x14ac:dyDescent="0.2">
      <c r="A470" s="426" t="s">
        <v>411</v>
      </c>
      <c r="B470" s="427" t="s">
        <v>412</v>
      </c>
      <c r="C470" s="428" t="s">
        <v>413</v>
      </c>
      <c r="D470" s="429" t="s">
        <v>414</v>
      </c>
      <c r="E470" s="428" t="s">
        <v>2417</v>
      </c>
      <c r="F470" s="429" t="s">
        <v>2418</v>
      </c>
      <c r="G470" s="428" t="s">
        <v>3308</v>
      </c>
      <c r="H470" s="428" t="s">
        <v>3309</v>
      </c>
      <c r="I470" s="431">
        <v>321.75</v>
      </c>
      <c r="J470" s="431">
        <v>10</v>
      </c>
      <c r="K470" s="432">
        <v>3217.5</v>
      </c>
    </row>
    <row r="471" spans="1:11" ht="14.45" customHeight="1" x14ac:dyDescent="0.2">
      <c r="A471" s="426" t="s">
        <v>411</v>
      </c>
      <c r="B471" s="427" t="s">
        <v>412</v>
      </c>
      <c r="C471" s="428" t="s">
        <v>413</v>
      </c>
      <c r="D471" s="429" t="s">
        <v>414</v>
      </c>
      <c r="E471" s="428" t="s">
        <v>2417</v>
      </c>
      <c r="F471" s="429" t="s">
        <v>2418</v>
      </c>
      <c r="G471" s="428" t="s">
        <v>3310</v>
      </c>
      <c r="H471" s="428" t="s">
        <v>3311</v>
      </c>
      <c r="I471" s="431">
        <v>786.5</v>
      </c>
      <c r="J471" s="431">
        <v>1</v>
      </c>
      <c r="K471" s="432">
        <v>786.5</v>
      </c>
    </row>
    <row r="472" spans="1:11" ht="14.45" customHeight="1" x14ac:dyDescent="0.2">
      <c r="A472" s="426" t="s">
        <v>411</v>
      </c>
      <c r="B472" s="427" t="s">
        <v>412</v>
      </c>
      <c r="C472" s="428" t="s">
        <v>413</v>
      </c>
      <c r="D472" s="429" t="s">
        <v>414</v>
      </c>
      <c r="E472" s="428" t="s">
        <v>2417</v>
      </c>
      <c r="F472" s="429" t="s">
        <v>2418</v>
      </c>
      <c r="G472" s="428" t="s">
        <v>3312</v>
      </c>
      <c r="H472" s="428" t="s">
        <v>3313</v>
      </c>
      <c r="I472" s="431">
        <v>148.22000122070313</v>
      </c>
      <c r="J472" s="431">
        <v>10</v>
      </c>
      <c r="K472" s="432">
        <v>1482.199951171875</v>
      </c>
    </row>
    <row r="473" spans="1:11" ht="14.45" customHeight="1" x14ac:dyDescent="0.2">
      <c r="A473" s="426" t="s">
        <v>411</v>
      </c>
      <c r="B473" s="427" t="s">
        <v>412</v>
      </c>
      <c r="C473" s="428" t="s">
        <v>413</v>
      </c>
      <c r="D473" s="429" t="s">
        <v>414</v>
      </c>
      <c r="E473" s="428" t="s">
        <v>2417</v>
      </c>
      <c r="F473" s="429" t="s">
        <v>2418</v>
      </c>
      <c r="G473" s="428" t="s">
        <v>3314</v>
      </c>
      <c r="H473" s="428" t="s">
        <v>3315</v>
      </c>
      <c r="I473" s="431">
        <v>0.5899999737739563</v>
      </c>
      <c r="J473" s="431">
        <v>21000</v>
      </c>
      <c r="K473" s="432">
        <v>12451.050415039063</v>
      </c>
    </row>
    <row r="474" spans="1:11" ht="14.45" customHeight="1" x14ac:dyDescent="0.2">
      <c r="A474" s="426" t="s">
        <v>411</v>
      </c>
      <c r="B474" s="427" t="s">
        <v>412</v>
      </c>
      <c r="C474" s="428" t="s">
        <v>413</v>
      </c>
      <c r="D474" s="429" t="s">
        <v>414</v>
      </c>
      <c r="E474" s="428" t="s">
        <v>2417</v>
      </c>
      <c r="F474" s="429" t="s">
        <v>2418</v>
      </c>
      <c r="G474" s="428" t="s">
        <v>3316</v>
      </c>
      <c r="H474" s="428" t="s">
        <v>3317</v>
      </c>
      <c r="I474" s="431">
        <v>1.2100000381469727</v>
      </c>
      <c r="J474" s="431">
        <v>4000</v>
      </c>
      <c r="K474" s="432">
        <v>4840</v>
      </c>
    </row>
    <row r="475" spans="1:11" ht="14.45" customHeight="1" x14ac:dyDescent="0.2">
      <c r="A475" s="426" t="s">
        <v>411</v>
      </c>
      <c r="B475" s="427" t="s">
        <v>412</v>
      </c>
      <c r="C475" s="428" t="s">
        <v>413</v>
      </c>
      <c r="D475" s="429" t="s">
        <v>414</v>
      </c>
      <c r="E475" s="428" t="s">
        <v>2417</v>
      </c>
      <c r="F475" s="429" t="s">
        <v>2418</v>
      </c>
      <c r="G475" s="428" t="s">
        <v>3318</v>
      </c>
      <c r="H475" s="428" t="s">
        <v>3319</v>
      </c>
      <c r="I475" s="431">
        <v>1.2100000381469727</v>
      </c>
      <c r="J475" s="431">
        <v>4685</v>
      </c>
      <c r="K475" s="432">
        <v>5668.89990234375</v>
      </c>
    </row>
    <row r="476" spans="1:11" ht="14.45" customHeight="1" x14ac:dyDescent="0.2">
      <c r="A476" s="426" t="s">
        <v>411</v>
      </c>
      <c r="B476" s="427" t="s">
        <v>412</v>
      </c>
      <c r="C476" s="428" t="s">
        <v>413</v>
      </c>
      <c r="D476" s="429" t="s">
        <v>414</v>
      </c>
      <c r="E476" s="428" t="s">
        <v>2417</v>
      </c>
      <c r="F476" s="429" t="s">
        <v>2418</v>
      </c>
      <c r="G476" s="428" t="s">
        <v>3320</v>
      </c>
      <c r="H476" s="428" t="s">
        <v>3321</v>
      </c>
      <c r="I476" s="431">
        <v>4.190000057220459</v>
      </c>
      <c r="J476" s="431">
        <v>960</v>
      </c>
      <c r="K476" s="432">
        <v>4022.39990234375</v>
      </c>
    </row>
    <row r="477" spans="1:11" ht="14.45" customHeight="1" x14ac:dyDescent="0.2">
      <c r="A477" s="426" t="s">
        <v>411</v>
      </c>
      <c r="B477" s="427" t="s">
        <v>412</v>
      </c>
      <c r="C477" s="428" t="s">
        <v>413</v>
      </c>
      <c r="D477" s="429" t="s">
        <v>414</v>
      </c>
      <c r="E477" s="428" t="s">
        <v>2417</v>
      </c>
      <c r="F477" s="429" t="s">
        <v>2418</v>
      </c>
      <c r="G477" s="428" t="s">
        <v>3322</v>
      </c>
      <c r="H477" s="428" t="s">
        <v>3323</v>
      </c>
      <c r="I477" s="431">
        <v>14.159999847412109</v>
      </c>
      <c r="J477" s="431">
        <v>20</v>
      </c>
      <c r="K477" s="432">
        <v>283.1400146484375</v>
      </c>
    </row>
    <row r="478" spans="1:11" ht="14.45" customHeight="1" x14ac:dyDescent="0.2">
      <c r="A478" s="426" t="s">
        <v>411</v>
      </c>
      <c r="B478" s="427" t="s">
        <v>412</v>
      </c>
      <c r="C478" s="428" t="s">
        <v>413</v>
      </c>
      <c r="D478" s="429" t="s">
        <v>414</v>
      </c>
      <c r="E478" s="428" t="s">
        <v>2417</v>
      </c>
      <c r="F478" s="429" t="s">
        <v>2418</v>
      </c>
      <c r="G478" s="428" t="s">
        <v>3324</v>
      </c>
      <c r="H478" s="428" t="s">
        <v>3325</v>
      </c>
      <c r="I478" s="431">
        <v>16.459999084472656</v>
      </c>
      <c r="J478" s="431">
        <v>100</v>
      </c>
      <c r="K478" s="432">
        <v>1646</v>
      </c>
    </row>
    <row r="479" spans="1:11" ht="14.45" customHeight="1" x14ac:dyDescent="0.2">
      <c r="A479" s="426" t="s">
        <v>411</v>
      </c>
      <c r="B479" s="427" t="s">
        <v>412</v>
      </c>
      <c r="C479" s="428" t="s">
        <v>413</v>
      </c>
      <c r="D479" s="429" t="s">
        <v>414</v>
      </c>
      <c r="E479" s="428" t="s">
        <v>2417</v>
      </c>
      <c r="F479" s="429" t="s">
        <v>2418</v>
      </c>
      <c r="G479" s="428" t="s">
        <v>3326</v>
      </c>
      <c r="H479" s="428" t="s">
        <v>3327</v>
      </c>
      <c r="I479" s="431">
        <v>0.80000001192092896</v>
      </c>
      <c r="J479" s="431">
        <v>100</v>
      </c>
      <c r="K479" s="432">
        <v>79.839996337890625</v>
      </c>
    </row>
    <row r="480" spans="1:11" ht="14.45" customHeight="1" x14ac:dyDescent="0.2">
      <c r="A480" s="426" t="s">
        <v>411</v>
      </c>
      <c r="B480" s="427" t="s">
        <v>412</v>
      </c>
      <c r="C480" s="428" t="s">
        <v>413</v>
      </c>
      <c r="D480" s="429" t="s">
        <v>414</v>
      </c>
      <c r="E480" s="428" t="s">
        <v>2417</v>
      </c>
      <c r="F480" s="429" t="s">
        <v>2418</v>
      </c>
      <c r="G480" s="428" t="s">
        <v>3328</v>
      </c>
      <c r="H480" s="428" t="s">
        <v>3329</v>
      </c>
      <c r="I480" s="431">
        <v>0.81999999284744263</v>
      </c>
      <c r="J480" s="431">
        <v>100</v>
      </c>
      <c r="K480" s="432">
        <v>82</v>
      </c>
    </row>
    <row r="481" spans="1:11" ht="14.45" customHeight="1" x14ac:dyDescent="0.2">
      <c r="A481" s="426" t="s">
        <v>411</v>
      </c>
      <c r="B481" s="427" t="s">
        <v>412</v>
      </c>
      <c r="C481" s="428" t="s">
        <v>413</v>
      </c>
      <c r="D481" s="429" t="s">
        <v>414</v>
      </c>
      <c r="E481" s="428" t="s">
        <v>2417</v>
      </c>
      <c r="F481" s="429" t="s">
        <v>2418</v>
      </c>
      <c r="G481" s="428" t="s">
        <v>3328</v>
      </c>
      <c r="H481" s="428" t="s">
        <v>3330</v>
      </c>
      <c r="I481" s="431">
        <v>0.81999999284744263</v>
      </c>
      <c r="J481" s="431">
        <v>200</v>
      </c>
      <c r="K481" s="432">
        <v>164</v>
      </c>
    </row>
    <row r="482" spans="1:11" ht="14.45" customHeight="1" x14ac:dyDescent="0.2">
      <c r="A482" s="426" t="s">
        <v>411</v>
      </c>
      <c r="B482" s="427" t="s">
        <v>412</v>
      </c>
      <c r="C482" s="428" t="s">
        <v>413</v>
      </c>
      <c r="D482" s="429" t="s">
        <v>414</v>
      </c>
      <c r="E482" s="428" t="s">
        <v>2417</v>
      </c>
      <c r="F482" s="429" t="s">
        <v>2418</v>
      </c>
      <c r="G482" s="428" t="s">
        <v>3331</v>
      </c>
      <c r="H482" s="428" t="s">
        <v>3332</v>
      </c>
      <c r="I482" s="431">
        <v>0.43999999761581421</v>
      </c>
      <c r="J482" s="431">
        <v>1000</v>
      </c>
      <c r="K482" s="432">
        <v>440</v>
      </c>
    </row>
    <row r="483" spans="1:11" ht="14.45" customHeight="1" x14ac:dyDescent="0.2">
      <c r="A483" s="426" t="s">
        <v>411</v>
      </c>
      <c r="B483" s="427" t="s">
        <v>412</v>
      </c>
      <c r="C483" s="428" t="s">
        <v>413</v>
      </c>
      <c r="D483" s="429" t="s">
        <v>414</v>
      </c>
      <c r="E483" s="428" t="s">
        <v>2417</v>
      </c>
      <c r="F483" s="429" t="s">
        <v>2418</v>
      </c>
      <c r="G483" s="428" t="s">
        <v>3333</v>
      </c>
      <c r="H483" s="428" t="s">
        <v>3334</v>
      </c>
      <c r="I483" s="431">
        <v>0.56999999284744263</v>
      </c>
      <c r="J483" s="431">
        <v>500</v>
      </c>
      <c r="K483" s="432">
        <v>284.84999847412109</v>
      </c>
    </row>
    <row r="484" spans="1:11" ht="14.45" customHeight="1" x14ac:dyDescent="0.2">
      <c r="A484" s="426" t="s">
        <v>411</v>
      </c>
      <c r="B484" s="427" t="s">
        <v>412</v>
      </c>
      <c r="C484" s="428" t="s">
        <v>413</v>
      </c>
      <c r="D484" s="429" t="s">
        <v>414</v>
      </c>
      <c r="E484" s="428" t="s">
        <v>2417</v>
      </c>
      <c r="F484" s="429" t="s">
        <v>2418</v>
      </c>
      <c r="G484" s="428" t="s">
        <v>3335</v>
      </c>
      <c r="H484" s="428" t="s">
        <v>3336</v>
      </c>
      <c r="I484" s="431">
        <v>0.58499997854232788</v>
      </c>
      <c r="J484" s="431">
        <v>200</v>
      </c>
      <c r="K484" s="432">
        <v>117</v>
      </c>
    </row>
    <row r="485" spans="1:11" ht="14.45" customHeight="1" x14ac:dyDescent="0.2">
      <c r="A485" s="426" t="s">
        <v>411</v>
      </c>
      <c r="B485" s="427" t="s">
        <v>412</v>
      </c>
      <c r="C485" s="428" t="s">
        <v>413</v>
      </c>
      <c r="D485" s="429" t="s">
        <v>414</v>
      </c>
      <c r="E485" s="428" t="s">
        <v>2417</v>
      </c>
      <c r="F485" s="429" t="s">
        <v>2418</v>
      </c>
      <c r="G485" s="428" t="s">
        <v>3337</v>
      </c>
      <c r="H485" s="428" t="s">
        <v>3338</v>
      </c>
      <c r="I485" s="431">
        <v>75.019996643066406</v>
      </c>
      <c r="J485" s="431">
        <v>3</v>
      </c>
      <c r="K485" s="432">
        <v>225.05999755859375</v>
      </c>
    </row>
    <row r="486" spans="1:11" ht="14.45" customHeight="1" x14ac:dyDescent="0.2">
      <c r="A486" s="426" t="s">
        <v>411</v>
      </c>
      <c r="B486" s="427" t="s">
        <v>412</v>
      </c>
      <c r="C486" s="428" t="s">
        <v>413</v>
      </c>
      <c r="D486" s="429" t="s">
        <v>414</v>
      </c>
      <c r="E486" s="428" t="s">
        <v>2417</v>
      </c>
      <c r="F486" s="429" t="s">
        <v>2418</v>
      </c>
      <c r="G486" s="428" t="s">
        <v>3339</v>
      </c>
      <c r="H486" s="428" t="s">
        <v>3340</v>
      </c>
      <c r="I486" s="431">
        <v>10.039999961853027</v>
      </c>
      <c r="J486" s="431">
        <v>100</v>
      </c>
      <c r="K486" s="432">
        <v>1004</v>
      </c>
    </row>
    <row r="487" spans="1:11" ht="14.45" customHeight="1" x14ac:dyDescent="0.2">
      <c r="A487" s="426" t="s">
        <v>411</v>
      </c>
      <c r="B487" s="427" t="s">
        <v>412</v>
      </c>
      <c r="C487" s="428" t="s">
        <v>413</v>
      </c>
      <c r="D487" s="429" t="s">
        <v>414</v>
      </c>
      <c r="E487" s="428" t="s">
        <v>2417</v>
      </c>
      <c r="F487" s="429" t="s">
        <v>2418</v>
      </c>
      <c r="G487" s="428" t="s">
        <v>3341</v>
      </c>
      <c r="H487" s="428" t="s">
        <v>3342</v>
      </c>
      <c r="I487" s="431">
        <v>4.7600002288818359</v>
      </c>
      <c r="J487" s="431">
        <v>200</v>
      </c>
      <c r="K487" s="432">
        <v>951.05999755859375</v>
      </c>
    </row>
    <row r="488" spans="1:11" ht="14.45" customHeight="1" x14ac:dyDescent="0.2">
      <c r="A488" s="426" t="s">
        <v>411</v>
      </c>
      <c r="B488" s="427" t="s">
        <v>412</v>
      </c>
      <c r="C488" s="428" t="s">
        <v>413</v>
      </c>
      <c r="D488" s="429" t="s">
        <v>414</v>
      </c>
      <c r="E488" s="428" t="s">
        <v>2417</v>
      </c>
      <c r="F488" s="429" t="s">
        <v>2418</v>
      </c>
      <c r="G488" s="428" t="s">
        <v>3343</v>
      </c>
      <c r="H488" s="428" t="s">
        <v>3344</v>
      </c>
      <c r="I488" s="431">
        <v>7.2924998998641968</v>
      </c>
      <c r="J488" s="431">
        <v>900</v>
      </c>
      <c r="K488" s="432">
        <v>6717.6699829101563</v>
      </c>
    </row>
    <row r="489" spans="1:11" ht="14.45" customHeight="1" x14ac:dyDescent="0.2">
      <c r="A489" s="426" t="s">
        <v>411</v>
      </c>
      <c r="B489" s="427" t="s">
        <v>412</v>
      </c>
      <c r="C489" s="428" t="s">
        <v>413</v>
      </c>
      <c r="D489" s="429" t="s">
        <v>414</v>
      </c>
      <c r="E489" s="428" t="s">
        <v>2417</v>
      </c>
      <c r="F489" s="429" t="s">
        <v>2418</v>
      </c>
      <c r="G489" s="428" t="s">
        <v>3345</v>
      </c>
      <c r="H489" s="428" t="s">
        <v>3346</v>
      </c>
      <c r="I489" s="431">
        <v>101.88000154495239</v>
      </c>
      <c r="J489" s="431">
        <v>25</v>
      </c>
      <c r="K489" s="432">
        <v>4057.1300783157349</v>
      </c>
    </row>
    <row r="490" spans="1:11" ht="14.45" customHeight="1" x14ac:dyDescent="0.2">
      <c r="A490" s="426" t="s">
        <v>411</v>
      </c>
      <c r="B490" s="427" t="s">
        <v>412</v>
      </c>
      <c r="C490" s="428" t="s">
        <v>413</v>
      </c>
      <c r="D490" s="429" t="s">
        <v>414</v>
      </c>
      <c r="E490" s="428" t="s">
        <v>2417</v>
      </c>
      <c r="F490" s="429" t="s">
        <v>2418</v>
      </c>
      <c r="G490" s="428" t="s">
        <v>3347</v>
      </c>
      <c r="H490" s="428" t="s">
        <v>3348</v>
      </c>
      <c r="I490" s="431">
        <v>3.0099999904632568</v>
      </c>
      <c r="J490" s="431">
        <v>2400</v>
      </c>
      <c r="K490" s="432">
        <v>7213.5400390625</v>
      </c>
    </row>
    <row r="491" spans="1:11" ht="14.45" customHeight="1" x14ac:dyDescent="0.2">
      <c r="A491" s="426" t="s">
        <v>411</v>
      </c>
      <c r="B491" s="427" t="s">
        <v>412</v>
      </c>
      <c r="C491" s="428" t="s">
        <v>413</v>
      </c>
      <c r="D491" s="429" t="s">
        <v>414</v>
      </c>
      <c r="E491" s="428" t="s">
        <v>2417</v>
      </c>
      <c r="F491" s="429" t="s">
        <v>2418</v>
      </c>
      <c r="G491" s="428" t="s">
        <v>3349</v>
      </c>
      <c r="H491" s="428" t="s">
        <v>3350</v>
      </c>
      <c r="I491" s="431">
        <v>4.7800002098083496</v>
      </c>
      <c r="J491" s="431">
        <v>100</v>
      </c>
      <c r="K491" s="432">
        <v>478</v>
      </c>
    </row>
    <row r="492" spans="1:11" ht="14.45" customHeight="1" x14ac:dyDescent="0.2">
      <c r="A492" s="426" t="s">
        <v>411</v>
      </c>
      <c r="B492" s="427" t="s">
        <v>412</v>
      </c>
      <c r="C492" s="428" t="s">
        <v>413</v>
      </c>
      <c r="D492" s="429" t="s">
        <v>414</v>
      </c>
      <c r="E492" s="428" t="s">
        <v>2417</v>
      </c>
      <c r="F492" s="429" t="s">
        <v>2418</v>
      </c>
      <c r="G492" s="428" t="s">
        <v>3351</v>
      </c>
      <c r="H492" s="428" t="s">
        <v>3352</v>
      </c>
      <c r="I492" s="431">
        <v>1.9199999570846558</v>
      </c>
      <c r="J492" s="431">
        <v>100</v>
      </c>
      <c r="K492" s="432">
        <v>192</v>
      </c>
    </row>
    <row r="493" spans="1:11" ht="14.45" customHeight="1" x14ac:dyDescent="0.2">
      <c r="A493" s="426" t="s">
        <v>411</v>
      </c>
      <c r="B493" s="427" t="s">
        <v>412</v>
      </c>
      <c r="C493" s="428" t="s">
        <v>413</v>
      </c>
      <c r="D493" s="429" t="s">
        <v>414</v>
      </c>
      <c r="E493" s="428" t="s">
        <v>2417</v>
      </c>
      <c r="F493" s="429" t="s">
        <v>2418</v>
      </c>
      <c r="G493" s="428" t="s">
        <v>3353</v>
      </c>
      <c r="H493" s="428" t="s">
        <v>3354</v>
      </c>
      <c r="I493" s="431">
        <v>2.0300000309944153</v>
      </c>
      <c r="J493" s="431">
        <v>40</v>
      </c>
      <c r="K493" s="432">
        <v>81.260002136230469</v>
      </c>
    </row>
    <row r="494" spans="1:11" ht="14.45" customHeight="1" x14ac:dyDescent="0.2">
      <c r="A494" s="426" t="s">
        <v>411</v>
      </c>
      <c r="B494" s="427" t="s">
        <v>412</v>
      </c>
      <c r="C494" s="428" t="s">
        <v>413</v>
      </c>
      <c r="D494" s="429" t="s">
        <v>414</v>
      </c>
      <c r="E494" s="428" t="s">
        <v>2417</v>
      </c>
      <c r="F494" s="429" t="s">
        <v>2418</v>
      </c>
      <c r="G494" s="428" t="s">
        <v>3355</v>
      </c>
      <c r="H494" s="428" t="s">
        <v>3356</v>
      </c>
      <c r="I494" s="431">
        <v>0.68999999761581421</v>
      </c>
      <c r="J494" s="431">
        <v>8850</v>
      </c>
      <c r="K494" s="432">
        <v>6275.9900970458984</v>
      </c>
    </row>
    <row r="495" spans="1:11" ht="14.45" customHeight="1" x14ac:dyDescent="0.2">
      <c r="A495" s="426" t="s">
        <v>411</v>
      </c>
      <c r="B495" s="427" t="s">
        <v>412</v>
      </c>
      <c r="C495" s="428" t="s">
        <v>413</v>
      </c>
      <c r="D495" s="429" t="s">
        <v>414</v>
      </c>
      <c r="E495" s="428" t="s">
        <v>2417</v>
      </c>
      <c r="F495" s="429" t="s">
        <v>2418</v>
      </c>
      <c r="G495" s="428" t="s">
        <v>3357</v>
      </c>
      <c r="H495" s="428" t="s">
        <v>3358</v>
      </c>
      <c r="I495" s="431">
        <v>18.899999618530273</v>
      </c>
      <c r="J495" s="431">
        <v>100</v>
      </c>
      <c r="K495" s="432">
        <v>1890</v>
      </c>
    </row>
    <row r="496" spans="1:11" ht="14.45" customHeight="1" x14ac:dyDescent="0.2">
      <c r="A496" s="426" t="s">
        <v>411</v>
      </c>
      <c r="B496" s="427" t="s">
        <v>412</v>
      </c>
      <c r="C496" s="428" t="s">
        <v>413</v>
      </c>
      <c r="D496" s="429" t="s">
        <v>414</v>
      </c>
      <c r="E496" s="428" t="s">
        <v>2417</v>
      </c>
      <c r="F496" s="429" t="s">
        <v>2418</v>
      </c>
      <c r="G496" s="428" t="s">
        <v>3359</v>
      </c>
      <c r="H496" s="428" t="s">
        <v>3360</v>
      </c>
      <c r="I496" s="431">
        <v>0.51999998092651367</v>
      </c>
      <c r="J496" s="431">
        <v>17000</v>
      </c>
      <c r="K496" s="432">
        <v>8844.8001708984375</v>
      </c>
    </row>
    <row r="497" spans="1:11" ht="14.45" customHeight="1" x14ac:dyDescent="0.2">
      <c r="A497" s="426" t="s">
        <v>411</v>
      </c>
      <c r="B497" s="427" t="s">
        <v>412</v>
      </c>
      <c r="C497" s="428" t="s">
        <v>413</v>
      </c>
      <c r="D497" s="429" t="s">
        <v>414</v>
      </c>
      <c r="E497" s="428" t="s">
        <v>3361</v>
      </c>
      <c r="F497" s="429" t="s">
        <v>3362</v>
      </c>
      <c r="G497" s="428" t="s">
        <v>3363</v>
      </c>
      <c r="H497" s="428" t="s">
        <v>3364</v>
      </c>
      <c r="I497" s="431">
        <v>0.36400001049041747</v>
      </c>
      <c r="J497" s="431">
        <v>1000</v>
      </c>
      <c r="K497" s="432">
        <v>365.86000061035156</v>
      </c>
    </row>
    <row r="498" spans="1:11" ht="14.45" customHeight="1" x14ac:dyDescent="0.2">
      <c r="A498" s="426" t="s">
        <v>411</v>
      </c>
      <c r="B498" s="427" t="s">
        <v>412</v>
      </c>
      <c r="C498" s="428" t="s">
        <v>413</v>
      </c>
      <c r="D498" s="429" t="s">
        <v>414</v>
      </c>
      <c r="E498" s="428" t="s">
        <v>3361</v>
      </c>
      <c r="F498" s="429" t="s">
        <v>3362</v>
      </c>
      <c r="G498" s="428" t="s">
        <v>3365</v>
      </c>
      <c r="H498" s="428" t="s">
        <v>3366</v>
      </c>
      <c r="I498" s="431">
        <v>0.54777779181798303</v>
      </c>
      <c r="J498" s="431">
        <v>2300</v>
      </c>
      <c r="K498" s="432">
        <v>1259.4700012207031</v>
      </c>
    </row>
    <row r="499" spans="1:11" ht="14.45" customHeight="1" x14ac:dyDescent="0.2">
      <c r="A499" s="426" t="s">
        <v>411</v>
      </c>
      <c r="B499" s="427" t="s">
        <v>412</v>
      </c>
      <c r="C499" s="428" t="s">
        <v>413</v>
      </c>
      <c r="D499" s="429" t="s">
        <v>414</v>
      </c>
      <c r="E499" s="428" t="s">
        <v>3361</v>
      </c>
      <c r="F499" s="429" t="s">
        <v>3362</v>
      </c>
      <c r="G499" s="428" t="s">
        <v>3367</v>
      </c>
      <c r="H499" s="428" t="s">
        <v>3368</v>
      </c>
      <c r="I499" s="431">
        <v>1.7999999523162842</v>
      </c>
      <c r="J499" s="431">
        <v>40</v>
      </c>
      <c r="K499" s="432">
        <v>72.060001373291016</v>
      </c>
    </row>
    <row r="500" spans="1:11" ht="14.45" customHeight="1" x14ac:dyDescent="0.2">
      <c r="A500" s="426" t="s">
        <v>411</v>
      </c>
      <c r="B500" s="427" t="s">
        <v>412</v>
      </c>
      <c r="C500" s="428" t="s">
        <v>413</v>
      </c>
      <c r="D500" s="429" t="s">
        <v>414</v>
      </c>
      <c r="E500" s="428" t="s">
        <v>3369</v>
      </c>
      <c r="F500" s="429" t="s">
        <v>3370</v>
      </c>
      <c r="G500" s="428" t="s">
        <v>3371</v>
      </c>
      <c r="H500" s="428" t="s">
        <v>3372</v>
      </c>
      <c r="I500" s="431">
        <v>18.059999465942383</v>
      </c>
      <c r="J500" s="431">
        <v>10</v>
      </c>
      <c r="K500" s="432">
        <v>180.60000610351563</v>
      </c>
    </row>
    <row r="501" spans="1:11" ht="14.45" customHeight="1" x14ac:dyDescent="0.2">
      <c r="A501" s="426" t="s">
        <v>411</v>
      </c>
      <c r="B501" s="427" t="s">
        <v>412</v>
      </c>
      <c r="C501" s="428" t="s">
        <v>413</v>
      </c>
      <c r="D501" s="429" t="s">
        <v>414</v>
      </c>
      <c r="E501" s="428" t="s">
        <v>3369</v>
      </c>
      <c r="F501" s="429" t="s">
        <v>3370</v>
      </c>
      <c r="G501" s="428" t="s">
        <v>3373</v>
      </c>
      <c r="H501" s="428" t="s">
        <v>3374</v>
      </c>
      <c r="I501" s="431">
        <v>18.100000381469727</v>
      </c>
      <c r="J501" s="431">
        <v>5</v>
      </c>
      <c r="K501" s="432">
        <v>90.5</v>
      </c>
    </row>
    <row r="502" spans="1:11" ht="14.45" customHeight="1" x14ac:dyDescent="0.2">
      <c r="A502" s="426" t="s">
        <v>411</v>
      </c>
      <c r="B502" s="427" t="s">
        <v>412</v>
      </c>
      <c r="C502" s="428" t="s">
        <v>413</v>
      </c>
      <c r="D502" s="429" t="s">
        <v>414</v>
      </c>
      <c r="E502" s="428" t="s">
        <v>3369</v>
      </c>
      <c r="F502" s="429" t="s">
        <v>3370</v>
      </c>
      <c r="G502" s="428" t="s">
        <v>3375</v>
      </c>
      <c r="H502" s="428" t="s">
        <v>3376</v>
      </c>
      <c r="I502" s="431">
        <v>18.175000190734863</v>
      </c>
      <c r="J502" s="431">
        <v>9</v>
      </c>
      <c r="K502" s="432">
        <v>163.56999969482422</v>
      </c>
    </row>
    <row r="503" spans="1:11" ht="14.45" customHeight="1" x14ac:dyDescent="0.2">
      <c r="A503" s="426" t="s">
        <v>411</v>
      </c>
      <c r="B503" s="427" t="s">
        <v>412</v>
      </c>
      <c r="C503" s="428" t="s">
        <v>413</v>
      </c>
      <c r="D503" s="429" t="s">
        <v>414</v>
      </c>
      <c r="E503" s="428" t="s">
        <v>3369</v>
      </c>
      <c r="F503" s="429" t="s">
        <v>3370</v>
      </c>
      <c r="G503" s="428" t="s">
        <v>3377</v>
      </c>
      <c r="H503" s="428" t="s">
        <v>3378</v>
      </c>
      <c r="I503" s="431">
        <v>2.875</v>
      </c>
      <c r="J503" s="431">
        <v>500</v>
      </c>
      <c r="K503" s="432">
        <v>1437</v>
      </c>
    </row>
    <row r="504" spans="1:11" ht="14.45" customHeight="1" x14ac:dyDescent="0.2">
      <c r="A504" s="426" t="s">
        <v>411</v>
      </c>
      <c r="B504" s="427" t="s">
        <v>412</v>
      </c>
      <c r="C504" s="428" t="s">
        <v>413</v>
      </c>
      <c r="D504" s="429" t="s">
        <v>414</v>
      </c>
      <c r="E504" s="428" t="s">
        <v>3369</v>
      </c>
      <c r="F504" s="429" t="s">
        <v>3370</v>
      </c>
      <c r="G504" s="428" t="s">
        <v>3379</v>
      </c>
      <c r="H504" s="428" t="s">
        <v>3380</v>
      </c>
      <c r="I504" s="431">
        <v>2.880000114440918</v>
      </c>
      <c r="J504" s="431">
        <v>4000</v>
      </c>
      <c r="K504" s="432">
        <v>11520</v>
      </c>
    </row>
    <row r="505" spans="1:11" ht="14.45" customHeight="1" x14ac:dyDescent="0.2">
      <c r="A505" s="426" t="s">
        <v>411</v>
      </c>
      <c r="B505" s="427" t="s">
        <v>412</v>
      </c>
      <c r="C505" s="428" t="s">
        <v>413</v>
      </c>
      <c r="D505" s="429" t="s">
        <v>414</v>
      </c>
      <c r="E505" s="428" t="s">
        <v>3369</v>
      </c>
      <c r="F505" s="429" t="s">
        <v>3370</v>
      </c>
      <c r="G505" s="428" t="s">
        <v>3381</v>
      </c>
      <c r="H505" s="428" t="s">
        <v>3382</v>
      </c>
      <c r="I505" s="431">
        <v>2.8975000977516174</v>
      </c>
      <c r="J505" s="431">
        <v>4000</v>
      </c>
      <c r="K505" s="432">
        <v>11570</v>
      </c>
    </row>
    <row r="506" spans="1:11" ht="14.45" customHeight="1" x14ac:dyDescent="0.2">
      <c r="A506" s="426" t="s">
        <v>411</v>
      </c>
      <c r="B506" s="427" t="s">
        <v>412</v>
      </c>
      <c r="C506" s="428" t="s">
        <v>413</v>
      </c>
      <c r="D506" s="429" t="s">
        <v>414</v>
      </c>
      <c r="E506" s="428" t="s">
        <v>3369</v>
      </c>
      <c r="F506" s="429" t="s">
        <v>3370</v>
      </c>
      <c r="G506" s="428" t="s">
        <v>3383</v>
      </c>
      <c r="H506" s="428" t="s">
        <v>3384</v>
      </c>
      <c r="I506" s="431">
        <v>2.2999999523162842</v>
      </c>
      <c r="J506" s="431">
        <v>0</v>
      </c>
      <c r="K506" s="432">
        <v>0</v>
      </c>
    </row>
    <row r="507" spans="1:11" ht="14.45" customHeight="1" x14ac:dyDescent="0.2">
      <c r="A507" s="426" t="s">
        <v>411</v>
      </c>
      <c r="B507" s="427" t="s">
        <v>412</v>
      </c>
      <c r="C507" s="428" t="s">
        <v>413</v>
      </c>
      <c r="D507" s="429" t="s">
        <v>414</v>
      </c>
      <c r="E507" s="428" t="s">
        <v>3369</v>
      </c>
      <c r="F507" s="429" t="s">
        <v>3370</v>
      </c>
      <c r="G507" s="428" t="s">
        <v>3385</v>
      </c>
      <c r="H507" s="428" t="s">
        <v>3386</v>
      </c>
      <c r="I507" s="431">
        <v>2.2999999523162842</v>
      </c>
      <c r="J507" s="431">
        <v>3000</v>
      </c>
      <c r="K507" s="432">
        <v>6900</v>
      </c>
    </row>
    <row r="508" spans="1:11" ht="14.45" customHeight="1" x14ac:dyDescent="0.2">
      <c r="A508" s="426" t="s">
        <v>411</v>
      </c>
      <c r="B508" s="427" t="s">
        <v>412</v>
      </c>
      <c r="C508" s="428" t="s">
        <v>413</v>
      </c>
      <c r="D508" s="429" t="s">
        <v>414</v>
      </c>
      <c r="E508" s="428" t="s">
        <v>3369</v>
      </c>
      <c r="F508" s="429" t="s">
        <v>3370</v>
      </c>
      <c r="G508" s="428" t="s">
        <v>3387</v>
      </c>
      <c r="H508" s="428" t="s">
        <v>3388</v>
      </c>
      <c r="I508" s="431">
        <v>3.3900001049041748</v>
      </c>
      <c r="J508" s="431">
        <v>200</v>
      </c>
      <c r="K508" s="432">
        <v>678</v>
      </c>
    </row>
    <row r="509" spans="1:11" ht="14.45" customHeight="1" x14ac:dyDescent="0.2">
      <c r="A509" s="426" t="s">
        <v>411</v>
      </c>
      <c r="B509" s="427" t="s">
        <v>412</v>
      </c>
      <c r="C509" s="428" t="s">
        <v>413</v>
      </c>
      <c r="D509" s="429" t="s">
        <v>414</v>
      </c>
      <c r="E509" s="428" t="s">
        <v>3369</v>
      </c>
      <c r="F509" s="429" t="s">
        <v>3370</v>
      </c>
      <c r="G509" s="428" t="s">
        <v>3389</v>
      </c>
      <c r="H509" s="428" t="s">
        <v>3390</v>
      </c>
      <c r="I509" s="431">
        <v>3.3900001049041748</v>
      </c>
      <c r="J509" s="431">
        <v>4000</v>
      </c>
      <c r="K509" s="432">
        <v>13560</v>
      </c>
    </row>
    <row r="510" spans="1:11" ht="14.45" customHeight="1" x14ac:dyDescent="0.2">
      <c r="A510" s="426" t="s">
        <v>411</v>
      </c>
      <c r="B510" s="427" t="s">
        <v>412</v>
      </c>
      <c r="C510" s="428" t="s">
        <v>413</v>
      </c>
      <c r="D510" s="429" t="s">
        <v>414</v>
      </c>
      <c r="E510" s="428" t="s">
        <v>3369</v>
      </c>
      <c r="F510" s="429" t="s">
        <v>3370</v>
      </c>
      <c r="G510" s="428" t="s">
        <v>3391</v>
      </c>
      <c r="H510" s="428" t="s">
        <v>3392</v>
      </c>
      <c r="I510" s="431">
        <v>3.0199999809265137</v>
      </c>
      <c r="J510" s="431">
        <v>3000</v>
      </c>
      <c r="K510" s="432">
        <v>9060</v>
      </c>
    </row>
    <row r="511" spans="1:11" ht="14.45" customHeight="1" x14ac:dyDescent="0.2">
      <c r="A511" s="426" t="s">
        <v>411</v>
      </c>
      <c r="B511" s="427" t="s">
        <v>412</v>
      </c>
      <c r="C511" s="428" t="s">
        <v>413</v>
      </c>
      <c r="D511" s="429" t="s">
        <v>414</v>
      </c>
      <c r="E511" s="428" t="s">
        <v>3369</v>
      </c>
      <c r="F511" s="429" t="s">
        <v>3370</v>
      </c>
      <c r="G511" s="428" t="s">
        <v>3393</v>
      </c>
      <c r="H511" s="428" t="s">
        <v>3394</v>
      </c>
      <c r="I511" s="431">
        <v>3.1814285346439908</v>
      </c>
      <c r="J511" s="431">
        <v>18000</v>
      </c>
      <c r="K511" s="432">
        <v>56640</v>
      </c>
    </row>
    <row r="512" spans="1:11" ht="14.45" customHeight="1" x14ac:dyDescent="0.2">
      <c r="A512" s="426" t="s">
        <v>411</v>
      </c>
      <c r="B512" s="427" t="s">
        <v>412</v>
      </c>
      <c r="C512" s="428" t="s">
        <v>413</v>
      </c>
      <c r="D512" s="429" t="s">
        <v>414</v>
      </c>
      <c r="E512" s="428" t="s">
        <v>3369</v>
      </c>
      <c r="F512" s="429" t="s">
        <v>3370</v>
      </c>
      <c r="G512" s="428" t="s">
        <v>3395</v>
      </c>
      <c r="H512" s="428" t="s">
        <v>3396</v>
      </c>
      <c r="I512" s="431">
        <v>3.0199999809265137</v>
      </c>
      <c r="J512" s="431">
        <v>3000</v>
      </c>
      <c r="K512" s="432">
        <v>9074.7001953125</v>
      </c>
    </row>
    <row r="513" spans="1:11" ht="14.45" customHeight="1" x14ac:dyDescent="0.2">
      <c r="A513" s="426" t="s">
        <v>411</v>
      </c>
      <c r="B513" s="427" t="s">
        <v>412</v>
      </c>
      <c r="C513" s="428" t="s">
        <v>413</v>
      </c>
      <c r="D513" s="429" t="s">
        <v>414</v>
      </c>
      <c r="E513" s="428" t="s">
        <v>3369</v>
      </c>
      <c r="F513" s="429" t="s">
        <v>3370</v>
      </c>
      <c r="G513" s="428" t="s">
        <v>3397</v>
      </c>
      <c r="H513" s="428" t="s">
        <v>3398</v>
      </c>
      <c r="I513" s="431">
        <v>3.8733332951863608</v>
      </c>
      <c r="J513" s="431">
        <v>1200</v>
      </c>
      <c r="K513" s="432">
        <v>4646.6800537109375</v>
      </c>
    </row>
    <row r="514" spans="1:11" ht="14.45" customHeight="1" x14ac:dyDescent="0.2">
      <c r="A514" s="426" t="s">
        <v>411</v>
      </c>
      <c r="B514" s="427" t="s">
        <v>412</v>
      </c>
      <c r="C514" s="428" t="s">
        <v>413</v>
      </c>
      <c r="D514" s="429" t="s">
        <v>414</v>
      </c>
      <c r="E514" s="428" t="s">
        <v>3369</v>
      </c>
      <c r="F514" s="429" t="s">
        <v>3370</v>
      </c>
      <c r="G514" s="428" t="s">
        <v>3399</v>
      </c>
      <c r="H514" s="428" t="s">
        <v>3400</v>
      </c>
      <c r="I514" s="431">
        <v>3.869999885559082</v>
      </c>
      <c r="J514" s="431">
        <v>10000</v>
      </c>
      <c r="K514" s="432">
        <v>38700</v>
      </c>
    </row>
    <row r="515" spans="1:11" ht="14.45" customHeight="1" x14ac:dyDescent="0.2">
      <c r="A515" s="426" t="s">
        <v>411</v>
      </c>
      <c r="B515" s="427" t="s">
        <v>412</v>
      </c>
      <c r="C515" s="428" t="s">
        <v>413</v>
      </c>
      <c r="D515" s="429" t="s">
        <v>414</v>
      </c>
      <c r="E515" s="428" t="s">
        <v>3369</v>
      </c>
      <c r="F515" s="429" t="s">
        <v>3370</v>
      </c>
      <c r="G515" s="428" t="s">
        <v>3399</v>
      </c>
      <c r="H515" s="428" t="s">
        <v>3401</v>
      </c>
      <c r="I515" s="431">
        <v>3.869999885559082</v>
      </c>
      <c r="J515" s="431">
        <v>3000</v>
      </c>
      <c r="K515" s="432">
        <v>11610</v>
      </c>
    </row>
    <row r="516" spans="1:11" ht="14.45" customHeight="1" x14ac:dyDescent="0.2">
      <c r="A516" s="426" t="s">
        <v>411</v>
      </c>
      <c r="B516" s="427" t="s">
        <v>412</v>
      </c>
      <c r="C516" s="428" t="s">
        <v>413</v>
      </c>
      <c r="D516" s="429" t="s">
        <v>414</v>
      </c>
      <c r="E516" s="428" t="s">
        <v>3369</v>
      </c>
      <c r="F516" s="429" t="s">
        <v>3370</v>
      </c>
      <c r="G516" s="428" t="s">
        <v>3402</v>
      </c>
      <c r="H516" s="428" t="s">
        <v>3403</v>
      </c>
      <c r="I516" s="431">
        <v>3.1500000953674316</v>
      </c>
      <c r="J516" s="431">
        <v>3000</v>
      </c>
      <c r="K516" s="432">
        <v>9450</v>
      </c>
    </row>
    <row r="517" spans="1:11" ht="14.45" customHeight="1" x14ac:dyDescent="0.2">
      <c r="A517" s="426" t="s">
        <v>411</v>
      </c>
      <c r="B517" s="427" t="s">
        <v>412</v>
      </c>
      <c r="C517" s="428" t="s">
        <v>413</v>
      </c>
      <c r="D517" s="429" t="s">
        <v>414</v>
      </c>
      <c r="E517" s="428" t="s">
        <v>3369</v>
      </c>
      <c r="F517" s="429" t="s">
        <v>3370</v>
      </c>
      <c r="G517" s="428" t="s">
        <v>3404</v>
      </c>
      <c r="H517" s="428" t="s">
        <v>3405</v>
      </c>
      <c r="I517" s="431">
        <v>3.0199999809265137</v>
      </c>
      <c r="J517" s="431">
        <v>2000</v>
      </c>
      <c r="K517" s="432">
        <v>6040</v>
      </c>
    </row>
    <row r="518" spans="1:11" ht="14.45" customHeight="1" x14ac:dyDescent="0.2">
      <c r="A518" s="426" t="s">
        <v>411</v>
      </c>
      <c r="B518" s="427" t="s">
        <v>412</v>
      </c>
      <c r="C518" s="428" t="s">
        <v>413</v>
      </c>
      <c r="D518" s="429" t="s">
        <v>414</v>
      </c>
      <c r="E518" s="428" t="s">
        <v>3369</v>
      </c>
      <c r="F518" s="429" t="s">
        <v>3370</v>
      </c>
      <c r="G518" s="428" t="s">
        <v>3406</v>
      </c>
      <c r="H518" s="428" t="s">
        <v>3407</v>
      </c>
      <c r="I518" s="431">
        <v>1.3899999856948853</v>
      </c>
      <c r="J518" s="431">
        <v>200</v>
      </c>
      <c r="K518" s="432">
        <v>278.29998779296875</v>
      </c>
    </row>
    <row r="519" spans="1:11" ht="14.45" customHeight="1" x14ac:dyDescent="0.2">
      <c r="A519" s="426" t="s">
        <v>411</v>
      </c>
      <c r="B519" s="427" t="s">
        <v>412</v>
      </c>
      <c r="C519" s="428" t="s">
        <v>413</v>
      </c>
      <c r="D519" s="429" t="s">
        <v>414</v>
      </c>
      <c r="E519" s="428" t="s">
        <v>3369</v>
      </c>
      <c r="F519" s="429" t="s">
        <v>3370</v>
      </c>
      <c r="G519" s="428" t="s">
        <v>3408</v>
      </c>
      <c r="H519" s="428" t="s">
        <v>3409</v>
      </c>
      <c r="I519" s="431">
        <v>2.809999942779541</v>
      </c>
      <c r="J519" s="431">
        <v>3000</v>
      </c>
      <c r="K519" s="432">
        <v>8430</v>
      </c>
    </row>
    <row r="520" spans="1:11" ht="14.45" customHeight="1" x14ac:dyDescent="0.2">
      <c r="A520" s="426" t="s">
        <v>411</v>
      </c>
      <c r="B520" s="427" t="s">
        <v>412</v>
      </c>
      <c r="C520" s="428" t="s">
        <v>413</v>
      </c>
      <c r="D520" s="429" t="s">
        <v>414</v>
      </c>
      <c r="E520" s="428" t="s">
        <v>3369</v>
      </c>
      <c r="F520" s="429" t="s">
        <v>3370</v>
      </c>
      <c r="G520" s="428" t="s">
        <v>3410</v>
      </c>
      <c r="H520" s="428" t="s">
        <v>3411</v>
      </c>
      <c r="I520" s="431">
        <v>2.9200000762939453</v>
      </c>
      <c r="J520" s="431">
        <v>3000</v>
      </c>
      <c r="K520" s="432">
        <v>8760</v>
      </c>
    </row>
    <row r="521" spans="1:11" ht="14.45" customHeight="1" x14ac:dyDescent="0.2">
      <c r="A521" s="426" t="s">
        <v>411</v>
      </c>
      <c r="B521" s="427" t="s">
        <v>412</v>
      </c>
      <c r="C521" s="428" t="s">
        <v>413</v>
      </c>
      <c r="D521" s="429" t="s">
        <v>414</v>
      </c>
      <c r="E521" s="428" t="s">
        <v>3369</v>
      </c>
      <c r="F521" s="429" t="s">
        <v>3370</v>
      </c>
      <c r="G521" s="428" t="s">
        <v>3412</v>
      </c>
      <c r="H521" s="428" t="s">
        <v>3413</v>
      </c>
      <c r="I521" s="431">
        <v>1.4500000476837158</v>
      </c>
      <c r="J521" s="431">
        <v>2800</v>
      </c>
      <c r="K521" s="432">
        <v>4065.60009765625</v>
      </c>
    </row>
    <row r="522" spans="1:11" ht="14.45" customHeight="1" x14ac:dyDescent="0.2">
      <c r="A522" s="426" t="s">
        <v>411</v>
      </c>
      <c r="B522" s="427" t="s">
        <v>412</v>
      </c>
      <c r="C522" s="428" t="s">
        <v>413</v>
      </c>
      <c r="D522" s="429" t="s">
        <v>414</v>
      </c>
      <c r="E522" s="428" t="s">
        <v>3414</v>
      </c>
      <c r="F522" s="429" t="s">
        <v>3415</v>
      </c>
      <c r="G522" s="428" t="s">
        <v>3416</v>
      </c>
      <c r="H522" s="428" t="s">
        <v>3417</v>
      </c>
      <c r="I522" s="431">
        <v>0.49000000953674316</v>
      </c>
      <c r="J522" s="431">
        <v>300</v>
      </c>
      <c r="K522" s="432">
        <v>145.5</v>
      </c>
    </row>
    <row r="523" spans="1:11" ht="14.45" customHeight="1" x14ac:dyDescent="0.2">
      <c r="A523" s="426" t="s">
        <v>463</v>
      </c>
      <c r="B523" s="427" t="s">
        <v>464</v>
      </c>
      <c r="C523" s="428" t="s">
        <v>465</v>
      </c>
      <c r="D523" s="429" t="s">
        <v>466</v>
      </c>
      <c r="E523" s="428" t="s">
        <v>2423</v>
      </c>
      <c r="F523" s="429" t="s">
        <v>2424</v>
      </c>
      <c r="G523" s="428" t="s">
        <v>3418</v>
      </c>
      <c r="H523" s="428" t="s">
        <v>3419</v>
      </c>
      <c r="I523" s="431">
        <v>2730.969970703125</v>
      </c>
      <c r="J523" s="431">
        <v>2</v>
      </c>
      <c r="K523" s="432">
        <v>5461.93994140625</v>
      </c>
    </row>
    <row r="524" spans="1:11" ht="14.45" customHeight="1" x14ac:dyDescent="0.2">
      <c r="A524" s="426" t="s">
        <v>463</v>
      </c>
      <c r="B524" s="427" t="s">
        <v>464</v>
      </c>
      <c r="C524" s="428" t="s">
        <v>465</v>
      </c>
      <c r="D524" s="429" t="s">
        <v>466</v>
      </c>
      <c r="E524" s="428" t="s">
        <v>2423</v>
      </c>
      <c r="F524" s="429" t="s">
        <v>2424</v>
      </c>
      <c r="G524" s="428" t="s">
        <v>3420</v>
      </c>
      <c r="H524" s="428" t="s">
        <v>3421</v>
      </c>
      <c r="I524" s="431">
        <v>12828.419921875</v>
      </c>
      <c r="J524" s="431">
        <v>1</v>
      </c>
      <c r="K524" s="432">
        <v>12828.419921875</v>
      </c>
    </row>
    <row r="525" spans="1:11" ht="14.45" customHeight="1" x14ac:dyDescent="0.2">
      <c r="A525" s="426" t="s">
        <v>463</v>
      </c>
      <c r="B525" s="427" t="s">
        <v>464</v>
      </c>
      <c r="C525" s="428" t="s">
        <v>465</v>
      </c>
      <c r="D525" s="429" t="s">
        <v>466</v>
      </c>
      <c r="E525" s="428" t="s">
        <v>2423</v>
      </c>
      <c r="F525" s="429" t="s">
        <v>2424</v>
      </c>
      <c r="G525" s="428" t="s">
        <v>3422</v>
      </c>
      <c r="H525" s="428" t="s">
        <v>3423</v>
      </c>
      <c r="I525" s="431">
        <v>6800.2001953125</v>
      </c>
      <c r="J525" s="431">
        <v>1</v>
      </c>
      <c r="K525" s="432">
        <v>6800.2001953125</v>
      </c>
    </row>
    <row r="526" spans="1:11" ht="14.45" customHeight="1" x14ac:dyDescent="0.2">
      <c r="A526" s="426" t="s">
        <v>463</v>
      </c>
      <c r="B526" s="427" t="s">
        <v>464</v>
      </c>
      <c r="C526" s="428" t="s">
        <v>465</v>
      </c>
      <c r="D526" s="429" t="s">
        <v>466</v>
      </c>
      <c r="E526" s="428" t="s">
        <v>2423</v>
      </c>
      <c r="F526" s="429" t="s">
        <v>2424</v>
      </c>
      <c r="G526" s="428" t="s">
        <v>3424</v>
      </c>
      <c r="H526" s="428" t="s">
        <v>3425</v>
      </c>
      <c r="I526" s="431">
        <v>16250.2998046875</v>
      </c>
      <c r="J526" s="431">
        <v>5</v>
      </c>
      <c r="K526" s="432">
        <v>81251.4990234375</v>
      </c>
    </row>
    <row r="527" spans="1:11" ht="14.45" customHeight="1" x14ac:dyDescent="0.2">
      <c r="A527" s="426" t="s">
        <v>463</v>
      </c>
      <c r="B527" s="427" t="s">
        <v>464</v>
      </c>
      <c r="C527" s="428" t="s">
        <v>465</v>
      </c>
      <c r="D527" s="429" t="s">
        <v>466</v>
      </c>
      <c r="E527" s="428" t="s">
        <v>2423</v>
      </c>
      <c r="F527" s="429" t="s">
        <v>2424</v>
      </c>
      <c r="G527" s="428" t="s">
        <v>3426</v>
      </c>
      <c r="H527" s="428" t="s">
        <v>3427</v>
      </c>
      <c r="I527" s="431">
        <v>6413</v>
      </c>
      <c r="J527" s="431">
        <v>1</v>
      </c>
      <c r="K527" s="432">
        <v>6413</v>
      </c>
    </row>
    <row r="528" spans="1:11" ht="14.45" customHeight="1" x14ac:dyDescent="0.2">
      <c r="A528" s="426" t="s">
        <v>463</v>
      </c>
      <c r="B528" s="427" t="s">
        <v>464</v>
      </c>
      <c r="C528" s="428" t="s">
        <v>465</v>
      </c>
      <c r="D528" s="429" t="s">
        <v>466</v>
      </c>
      <c r="E528" s="428" t="s">
        <v>2423</v>
      </c>
      <c r="F528" s="429" t="s">
        <v>2424</v>
      </c>
      <c r="G528" s="428" t="s">
        <v>3428</v>
      </c>
      <c r="H528" s="428" t="s">
        <v>3429</v>
      </c>
      <c r="I528" s="431">
        <v>58080</v>
      </c>
      <c r="J528" s="431">
        <v>20</v>
      </c>
      <c r="K528" s="432">
        <v>1161600</v>
      </c>
    </row>
    <row r="529" spans="1:11" ht="14.45" customHeight="1" x14ac:dyDescent="0.2">
      <c r="A529" s="426" t="s">
        <v>463</v>
      </c>
      <c r="B529" s="427" t="s">
        <v>464</v>
      </c>
      <c r="C529" s="428" t="s">
        <v>465</v>
      </c>
      <c r="D529" s="429" t="s">
        <v>466</v>
      </c>
      <c r="E529" s="428" t="s">
        <v>2423</v>
      </c>
      <c r="F529" s="429" t="s">
        <v>2424</v>
      </c>
      <c r="G529" s="428" t="s">
        <v>3430</v>
      </c>
      <c r="H529" s="428" t="s">
        <v>3431</v>
      </c>
      <c r="I529" s="431">
        <v>7169.25</v>
      </c>
      <c r="J529" s="431">
        <v>1</v>
      </c>
      <c r="K529" s="432">
        <v>7169.25</v>
      </c>
    </row>
    <row r="530" spans="1:11" ht="14.45" customHeight="1" x14ac:dyDescent="0.2">
      <c r="A530" s="426" t="s">
        <v>463</v>
      </c>
      <c r="B530" s="427" t="s">
        <v>464</v>
      </c>
      <c r="C530" s="428" t="s">
        <v>465</v>
      </c>
      <c r="D530" s="429" t="s">
        <v>466</v>
      </c>
      <c r="E530" s="428" t="s">
        <v>2423</v>
      </c>
      <c r="F530" s="429" t="s">
        <v>2424</v>
      </c>
      <c r="G530" s="428" t="s">
        <v>3432</v>
      </c>
      <c r="H530" s="428" t="s">
        <v>3433</v>
      </c>
      <c r="I530" s="431">
        <v>44932.58203125</v>
      </c>
      <c r="J530" s="431">
        <v>9</v>
      </c>
      <c r="K530" s="432">
        <v>404393.23828125</v>
      </c>
    </row>
    <row r="531" spans="1:11" ht="14.45" customHeight="1" x14ac:dyDescent="0.2">
      <c r="A531" s="426" t="s">
        <v>463</v>
      </c>
      <c r="B531" s="427" t="s">
        <v>464</v>
      </c>
      <c r="C531" s="428" t="s">
        <v>465</v>
      </c>
      <c r="D531" s="429" t="s">
        <v>466</v>
      </c>
      <c r="E531" s="428" t="s">
        <v>2423</v>
      </c>
      <c r="F531" s="429" t="s">
        <v>2424</v>
      </c>
      <c r="G531" s="428" t="s">
        <v>3434</v>
      </c>
      <c r="H531" s="428" t="s">
        <v>3435</v>
      </c>
      <c r="I531" s="431">
        <v>44932.45068359375</v>
      </c>
      <c r="J531" s="431">
        <v>8</v>
      </c>
      <c r="K531" s="432">
        <v>359459.60546875</v>
      </c>
    </row>
    <row r="532" spans="1:11" ht="14.45" customHeight="1" x14ac:dyDescent="0.2">
      <c r="A532" s="426" t="s">
        <v>463</v>
      </c>
      <c r="B532" s="427" t="s">
        <v>464</v>
      </c>
      <c r="C532" s="428" t="s">
        <v>465</v>
      </c>
      <c r="D532" s="429" t="s">
        <v>466</v>
      </c>
      <c r="E532" s="428" t="s">
        <v>2423</v>
      </c>
      <c r="F532" s="429" t="s">
        <v>2424</v>
      </c>
      <c r="G532" s="428" t="s">
        <v>3436</v>
      </c>
      <c r="H532" s="428" t="s">
        <v>3437</v>
      </c>
      <c r="I532" s="431">
        <v>44932.533203125</v>
      </c>
      <c r="J532" s="431">
        <v>6</v>
      </c>
      <c r="K532" s="432">
        <v>269595.19921875</v>
      </c>
    </row>
    <row r="533" spans="1:11" ht="14.45" customHeight="1" x14ac:dyDescent="0.2">
      <c r="A533" s="426" t="s">
        <v>463</v>
      </c>
      <c r="B533" s="427" t="s">
        <v>464</v>
      </c>
      <c r="C533" s="428" t="s">
        <v>465</v>
      </c>
      <c r="D533" s="429" t="s">
        <v>466</v>
      </c>
      <c r="E533" s="428" t="s">
        <v>2423</v>
      </c>
      <c r="F533" s="429" t="s">
        <v>2424</v>
      </c>
      <c r="G533" s="428" t="s">
        <v>3438</v>
      </c>
      <c r="H533" s="428" t="s">
        <v>3439</v>
      </c>
      <c r="I533" s="431">
        <v>44932.41015625</v>
      </c>
      <c r="J533" s="431">
        <v>6</v>
      </c>
      <c r="K533" s="432">
        <v>269594.4609375</v>
      </c>
    </row>
    <row r="534" spans="1:11" ht="14.45" customHeight="1" x14ac:dyDescent="0.2">
      <c r="A534" s="426" t="s">
        <v>463</v>
      </c>
      <c r="B534" s="427" t="s">
        <v>464</v>
      </c>
      <c r="C534" s="428" t="s">
        <v>465</v>
      </c>
      <c r="D534" s="429" t="s">
        <v>466</v>
      </c>
      <c r="E534" s="428" t="s">
        <v>2423</v>
      </c>
      <c r="F534" s="429" t="s">
        <v>2424</v>
      </c>
      <c r="G534" s="428" t="s">
        <v>3440</v>
      </c>
      <c r="H534" s="428" t="s">
        <v>3441</v>
      </c>
      <c r="I534" s="431">
        <v>44932.51953125</v>
      </c>
      <c r="J534" s="431">
        <v>6</v>
      </c>
      <c r="K534" s="432">
        <v>269595.1171875</v>
      </c>
    </row>
    <row r="535" spans="1:11" ht="14.45" customHeight="1" x14ac:dyDescent="0.2">
      <c r="A535" s="426" t="s">
        <v>463</v>
      </c>
      <c r="B535" s="427" t="s">
        <v>464</v>
      </c>
      <c r="C535" s="428" t="s">
        <v>465</v>
      </c>
      <c r="D535" s="429" t="s">
        <v>466</v>
      </c>
      <c r="E535" s="428" t="s">
        <v>2423</v>
      </c>
      <c r="F535" s="429" t="s">
        <v>2424</v>
      </c>
      <c r="G535" s="428" t="s">
        <v>3442</v>
      </c>
      <c r="H535" s="428" t="s">
        <v>3443</v>
      </c>
      <c r="I535" s="431">
        <v>2905.2049560546875</v>
      </c>
      <c r="J535" s="431">
        <v>4</v>
      </c>
      <c r="K535" s="432">
        <v>11620.81982421875</v>
      </c>
    </row>
    <row r="536" spans="1:11" ht="14.45" customHeight="1" x14ac:dyDescent="0.2">
      <c r="A536" s="426" t="s">
        <v>463</v>
      </c>
      <c r="B536" s="427" t="s">
        <v>464</v>
      </c>
      <c r="C536" s="428" t="s">
        <v>465</v>
      </c>
      <c r="D536" s="429" t="s">
        <v>466</v>
      </c>
      <c r="E536" s="428" t="s">
        <v>2423</v>
      </c>
      <c r="F536" s="429" t="s">
        <v>2424</v>
      </c>
      <c r="G536" s="428" t="s">
        <v>3444</v>
      </c>
      <c r="H536" s="428" t="s">
        <v>3445</v>
      </c>
      <c r="I536" s="431">
        <v>2905.2066243489585</v>
      </c>
      <c r="J536" s="431">
        <v>3</v>
      </c>
      <c r="K536" s="432">
        <v>8715.619873046875</v>
      </c>
    </row>
    <row r="537" spans="1:11" ht="14.45" customHeight="1" x14ac:dyDescent="0.2">
      <c r="A537" s="426" t="s">
        <v>463</v>
      </c>
      <c r="B537" s="427" t="s">
        <v>464</v>
      </c>
      <c r="C537" s="428" t="s">
        <v>465</v>
      </c>
      <c r="D537" s="429" t="s">
        <v>466</v>
      </c>
      <c r="E537" s="428" t="s">
        <v>2423</v>
      </c>
      <c r="F537" s="429" t="s">
        <v>2424</v>
      </c>
      <c r="G537" s="428" t="s">
        <v>3446</v>
      </c>
      <c r="H537" s="428" t="s">
        <v>3447</v>
      </c>
      <c r="I537" s="431">
        <v>2905.208292643229</v>
      </c>
      <c r="J537" s="431">
        <v>6</v>
      </c>
      <c r="K537" s="432">
        <v>17431.249755859375</v>
      </c>
    </row>
    <row r="538" spans="1:11" ht="14.45" customHeight="1" x14ac:dyDescent="0.2">
      <c r="A538" s="426" t="s">
        <v>463</v>
      </c>
      <c r="B538" s="427" t="s">
        <v>464</v>
      </c>
      <c r="C538" s="428" t="s">
        <v>465</v>
      </c>
      <c r="D538" s="429" t="s">
        <v>466</v>
      </c>
      <c r="E538" s="428" t="s">
        <v>2423</v>
      </c>
      <c r="F538" s="429" t="s">
        <v>2424</v>
      </c>
      <c r="G538" s="428" t="s">
        <v>3448</v>
      </c>
      <c r="H538" s="428" t="s">
        <v>3449</v>
      </c>
      <c r="I538" s="431">
        <v>6971.77978515625</v>
      </c>
      <c r="J538" s="431">
        <v>5</v>
      </c>
      <c r="K538" s="432">
        <v>34858.89892578125</v>
      </c>
    </row>
    <row r="539" spans="1:11" ht="14.45" customHeight="1" x14ac:dyDescent="0.2">
      <c r="A539" s="426" t="s">
        <v>463</v>
      </c>
      <c r="B539" s="427" t="s">
        <v>464</v>
      </c>
      <c r="C539" s="428" t="s">
        <v>465</v>
      </c>
      <c r="D539" s="429" t="s">
        <v>466</v>
      </c>
      <c r="E539" s="428" t="s">
        <v>2423</v>
      </c>
      <c r="F539" s="429" t="s">
        <v>2424</v>
      </c>
      <c r="G539" s="428" t="s">
        <v>3450</v>
      </c>
      <c r="H539" s="428" t="s">
        <v>3451</v>
      </c>
      <c r="I539" s="431">
        <v>3309.489990234375</v>
      </c>
      <c r="J539" s="431">
        <v>4</v>
      </c>
      <c r="K539" s="432">
        <v>13029.39990234375</v>
      </c>
    </row>
    <row r="540" spans="1:11" ht="14.45" customHeight="1" x14ac:dyDescent="0.2">
      <c r="A540" s="426" t="s">
        <v>463</v>
      </c>
      <c r="B540" s="427" t="s">
        <v>464</v>
      </c>
      <c r="C540" s="428" t="s">
        <v>465</v>
      </c>
      <c r="D540" s="429" t="s">
        <v>466</v>
      </c>
      <c r="E540" s="428" t="s">
        <v>2423</v>
      </c>
      <c r="F540" s="429" t="s">
        <v>2424</v>
      </c>
      <c r="G540" s="428" t="s">
        <v>3452</v>
      </c>
      <c r="H540" s="428" t="s">
        <v>3453</v>
      </c>
      <c r="I540" s="431">
        <v>7712.9938049316406</v>
      </c>
      <c r="J540" s="431">
        <v>46</v>
      </c>
      <c r="K540" s="432">
        <v>353719.30419921875</v>
      </c>
    </row>
    <row r="541" spans="1:11" ht="14.45" customHeight="1" x14ac:dyDescent="0.2">
      <c r="A541" s="426" t="s">
        <v>463</v>
      </c>
      <c r="B541" s="427" t="s">
        <v>464</v>
      </c>
      <c r="C541" s="428" t="s">
        <v>465</v>
      </c>
      <c r="D541" s="429" t="s">
        <v>466</v>
      </c>
      <c r="E541" s="428" t="s">
        <v>2423</v>
      </c>
      <c r="F541" s="429" t="s">
        <v>2424</v>
      </c>
      <c r="G541" s="428" t="s">
        <v>3454</v>
      </c>
      <c r="H541" s="428" t="s">
        <v>3455</v>
      </c>
      <c r="I541" s="431">
        <v>7638.400035511364</v>
      </c>
      <c r="J541" s="431">
        <v>14</v>
      </c>
      <c r="K541" s="432">
        <v>107653.70068359375</v>
      </c>
    </row>
    <row r="542" spans="1:11" ht="14.45" customHeight="1" x14ac:dyDescent="0.2">
      <c r="A542" s="426" t="s">
        <v>463</v>
      </c>
      <c r="B542" s="427" t="s">
        <v>464</v>
      </c>
      <c r="C542" s="428" t="s">
        <v>465</v>
      </c>
      <c r="D542" s="429" t="s">
        <v>466</v>
      </c>
      <c r="E542" s="428" t="s">
        <v>2423</v>
      </c>
      <c r="F542" s="429" t="s">
        <v>2424</v>
      </c>
      <c r="G542" s="428" t="s">
        <v>3456</v>
      </c>
      <c r="H542" s="428" t="s">
        <v>3457</v>
      </c>
      <c r="I542" s="431">
        <v>4738.35986328125</v>
      </c>
      <c r="J542" s="431">
        <v>5</v>
      </c>
      <c r="K542" s="432">
        <v>23691.80078125</v>
      </c>
    </row>
    <row r="543" spans="1:11" ht="14.45" customHeight="1" x14ac:dyDescent="0.2">
      <c r="A543" s="426" t="s">
        <v>463</v>
      </c>
      <c r="B543" s="427" t="s">
        <v>464</v>
      </c>
      <c r="C543" s="428" t="s">
        <v>465</v>
      </c>
      <c r="D543" s="429" t="s">
        <v>466</v>
      </c>
      <c r="E543" s="428" t="s">
        <v>2423</v>
      </c>
      <c r="F543" s="429" t="s">
        <v>2424</v>
      </c>
      <c r="G543" s="428" t="s">
        <v>3458</v>
      </c>
      <c r="H543" s="428" t="s">
        <v>3459</v>
      </c>
      <c r="I543" s="431">
        <v>1165.2273947975852</v>
      </c>
      <c r="J543" s="431">
        <v>41</v>
      </c>
      <c r="K543" s="432">
        <v>47774.279296875</v>
      </c>
    </row>
    <row r="544" spans="1:11" ht="14.45" customHeight="1" x14ac:dyDescent="0.2">
      <c r="A544" s="426" t="s">
        <v>463</v>
      </c>
      <c r="B544" s="427" t="s">
        <v>464</v>
      </c>
      <c r="C544" s="428" t="s">
        <v>465</v>
      </c>
      <c r="D544" s="429" t="s">
        <v>466</v>
      </c>
      <c r="E544" s="428" t="s">
        <v>2423</v>
      </c>
      <c r="F544" s="429" t="s">
        <v>2424</v>
      </c>
      <c r="G544" s="428" t="s">
        <v>3460</v>
      </c>
      <c r="H544" s="428" t="s">
        <v>3461</v>
      </c>
      <c r="I544" s="431">
        <v>7678</v>
      </c>
      <c r="J544" s="431">
        <v>23</v>
      </c>
      <c r="K544" s="432">
        <v>176660</v>
      </c>
    </row>
    <row r="545" spans="1:11" ht="14.45" customHeight="1" x14ac:dyDescent="0.2">
      <c r="A545" s="426" t="s">
        <v>463</v>
      </c>
      <c r="B545" s="427" t="s">
        <v>464</v>
      </c>
      <c r="C545" s="428" t="s">
        <v>465</v>
      </c>
      <c r="D545" s="429" t="s">
        <v>466</v>
      </c>
      <c r="E545" s="428" t="s">
        <v>2423</v>
      </c>
      <c r="F545" s="429" t="s">
        <v>2424</v>
      </c>
      <c r="G545" s="428" t="s">
        <v>3462</v>
      </c>
      <c r="H545" s="428" t="s">
        <v>3463</v>
      </c>
      <c r="I545" s="431">
        <v>10043</v>
      </c>
      <c r="J545" s="431">
        <v>26</v>
      </c>
      <c r="K545" s="432">
        <v>261118</v>
      </c>
    </row>
    <row r="546" spans="1:11" ht="14.45" customHeight="1" x14ac:dyDescent="0.2">
      <c r="A546" s="426" t="s">
        <v>463</v>
      </c>
      <c r="B546" s="427" t="s">
        <v>464</v>
      </c>
      <c r="C546" s="428" t="s">
        <v>465</v>
      </c>
      <c r="D546" s="429" t="s">
        <v>466</v>
      </c>
      <c r="E546" s="428" t="s">
        <v>2423</v>
      </c>
      <c r="F546" s="429" t="s">
        <v>2424</v>
      </c>
      <c r="G546" s="428" t="s">
        <v>3464</v>
      </c>
      <c r="H546" s="428" t="s">
        <v>3465</v>
      </c>
      <c r="I546" s="431">
        <v>7678</v>
      </c>
      <c r="J546" s="431">
        <v>23</v>
      </c>
      <c r="K546" s="432">
        <v>176660</v>
      </c>
    </row>
    <row r="547" spans="1:11" ht="14.45" customHeight="1" x14ac:dyDescent="0.2">
      <c r="A547" s="426" t="s">
        <v>463</v>
      </c>
      <c r="B547" s="427" t="s">
        <v>464</v>
      </c>
      <c r="C547" s="428" t="s">
        <v>465</v>
      </c>
      <c r="D547" s="429" t="s">
        <v>466</v>
      </c>
      <c r="E547" s="428" t="s">
        <v>2423</v>
      </c>
      <c r="F547" s="429" t="s">
        <v>2424</v>
      </c>
      <c r="G547" s="428" t="s">
        <v>3466</v>
      </c>
      <c r="H547" s="428" t="s">
        <v>3467</v>
      </c>
      <c r="I547" s="431">
        <v>7986</v>
      </c>
      <c r="J547" s="431">
        <v>37</v>
      </c>
      <c r="K547" s="432">
        <v>295482</v>
      </c>
    </row>
    <row r="548" spans="1:11" ht="14.45" customHeight="1" x14ac:dyDescent="0.2">
      <c r="A548" s="426" t="s">
        <v>463</v>
      </c>
      <c r="B548" s="427" t="s">
        <v>464</v>
      </c>
      <c r="C548" s="428" t="s">
        <v>465</v>
      </c>
      <c r="D548" s="429" t="s">
        <v>466</v>
      </c>
      <c r="E548" s="428" t="s">
        <v>2423</v>
      </c>
      <c r="F548" s="429" t="s">
        <v>2424</v>
      </c>
      <c r="G548" s="428" t="s">
        <v>3468</v>
      </c>
      <c r="H548" s="428" t="s">
        <v>3469</v>
      </c>
      <c r="I548" s="431">
        <v>7986</v>
      </c>
      <c r="J548" s="431">
        <v>37</v>
      </c>
      <c r="K548" s="432">
        <v>295482</v>
      </c>
    </row>
    <row r="549" spans="1:11" ht="14.45" customHeight="1" x14ac:dyDescent="0.2">
      <c r="A549" s="426" t="s">
        <v>463</v>
      </c>
      <c r="B549" s="427" t="s">
        <v>464</v>
      </c>
      <c r="C549" s="428" t="s">
        <v>465</v>
      </c>
      <c r="D549" s="429" t="s">
        <v>466</v>
      </c>
      <c r="E549" s="428" t="s">
        <v>2423</v>
      </c>
      <c r="F549" s="429" t="s">
        <v>2424</v>
      </c>
      <c r="G549" s="428" t="s">
        <v>3470</v>
      </c>
      <c r="H549" s="428" t="s">
        <v>3471</v>
      </c>
      <c r="I549" s="431">
        <v>7781.68017578125</v>
      </c>
      <c r="J549" s="431">
        <v>2</v>
      </c>
      <c r="K549" s="432">
        <v>15563.3603515625</v>
      </c>
    </row>
    <row r="550" spans="1:11" ht="14.45" customHeight="1" x14ac:dyDescent="0.2">
      <c r="A550" s="426" t="s">
        <v>463</v>
      </c>
      <c r="B550" s="427" t="s">
        <v>464</v>
      </c>
      <c r="C550" s="428" t="s">
        <v>465</v>
      </c>
      <c r="D550" s="429" t="s">
        <v>466</v>
      </c>
      <c r="E550" s="428" t="s">
        <v>2423</v>
      </c>
      <c r="F550" s="429" t="s">
        <v>2424</v>
      </c>
      <c r="G550" s="428" t="s">
        <v>3472</v>
      </c>
      <c r="H550" s="428" t="s">
        <v>3473</v>
      </c>
      <c r="I550" s="431">
        <v>1609.300048828125</v>
      </c>
      <c r="J550" s="431">
        <v>1</v>
      </c>
      <c r="K550" s="432">
        <v>1609.300048828125</v>
      </c>
    </row>
    <row r="551" spans="1:11" ht="14.45" customHeight="1" x14ac:dyDescent="0.2">
      <c r="A551" s="426" t="s">
        <v>463</v>
      </c>
      <c r="B551" s="427" t="s">
        <v>464</v>
      </c>
      <c r="C551" s="428" t="s">
        <v>465</v>
      </c>
      <c r="D551" s="429" t="s">
        <v>466</v>
      </c>
      <c r="E551" s="428" t="s">
        <v>2423</v>
      </c>
      <c r="F551" s="429" t="s">
        <v>2424</v>
      </c>
      <c r="G551" s="428" t="s">
        <v>3474</v>
      </c>
      <c r="H551" s="428" t="s">
        <v>3475</v>
      </c>
      <c r="I551" s="431">
        <v>7304.670166015625</v>
      </c>
      <c r="J551" s="431">
        <v>3</v>
      </c>
      <c r="K551" s="432">
        <v>21844.9306640625</v>
      </c>
    </row>
    <row r="552" spans="1:11" ht="14.45" customHeight="1" x14ac:dyDescent="0.2">
      <c r="A552" s="426" t="s">
        <v>463</v>
      </c>
      <c r="B552" s="427" t="s">
        <v>464</v>
      </c>
      <c r="C552" s="428" t="s">
        <v>465</v>
      </c>
      <c r="D552" s="429" t="s">
        <v>466</v>
      </c>
      <c r="E552" s="428" t="s">
        <v>2423</v>
      </c>
      <c r="F552" s="429" t="s">
        <v>2424</v>
      </c>
      <c r="G552" s="428" t="s">
        <v>3476</v>
      </c>
      <c r="H552" s="428" t="s">
        <v>3477</v>
      </c>
      <c r="I552" s="431">
        <v>9042.330078125</v>
      </c>
      <c r="J552" s="431">
        <v>1</v>
      </c>
      <c r="K552" s="432">
        <v>9042.330078125</v>
      </c>
    </row>
    <row r="553" spans="1:11" ht="14.45" customHeight="1" x14ac:dyDescent="0.2">
      <c r="A553" s="426" t="s">
        <v>463</v>
      </c>
      <c r="B553" s="427" t="s">
        <v>464</v>
      </c>
      <c r="C553" s="428" t="s">
        <v>465</v>
      </c>
      <c r="D553" s="429" t="s">
        <v>466</v>
      </c>
      <c r="E553" s="428" t="s">
        <v>2423</v>
      </c>
      <c r="F553" s="429" t="s">
        <v>2424</v>
      </c>
      <c r="G553" s="428" t="s">
        <v>3478</v>
      </c>
      <c r="H553" s="428" t="s">
        <v>3479</v>
      </c>
      <c r="I553" s="431">
        <v>7929.1298828125</v>
      </c>
      <c r="J553" s="431">
        <v>1</v>
      </c>
      <c r="K553" s="432">
        <v>7929.1298828125</v>
      </c>
    </row>
    <row r="554" spans="1:11" ht="14.45" customHeight="1" x14ac:dyDescent="0.2">
      <c r="A554" s="426" t="s">
        <v>463</v>
      </c>
      <c r="B554" s="427" t="s">
        <v>464</v>
      </c>
      <c r="C554" s="428" t="s">
        <v>465</v>
      </c>
      <c r="D554" s="429" t="s">
        <v>466</v>
      </c>
      <c r="E554" s="428" t="s">
        <v>2423</v>
      </c>
      <c r="F554" s="429" t="s">
        <v>2424</v>
      </c>
      <c r="G554" s="428" t="s">
        <v>3480</v>
      </c>
      <c r="H554" s="428" t="s">
        <v>3481</v>
      </c>
      <c r="I554" s="431">
        <v>7855.405029296875</v>
      </c>
      <c r="J554" s="431">
        <v>3</v>
      </c>
      <c r="K554" s="432">
        <v>23492.490234375</v>
      </c>
    </row>
    <row r="555" spans="1:11" ht="14.45" customHeight="1" x14ac:dyDescent="0.2">
      <c r="A555" s="426" t="s">
        <v>463</v>
      </c>
      <c r="B555" s="427" t="s">
        <v>464</v>
      </c>
      <c r="C555" s="428" t="s">
        <v>465</v>
      </c>
      <c r="D555" s="429" t="s">
        <v>466</v>
      </c>
      <c r="E555" s="428" t="s">
        <v>2423</v>
      </c>
      <c r="F555" s="429" t="s">
        <v>2424</v>
      </c>
      <c r="G555" s="428" t="s">
        <v>3482</v>
      </c>
      <c r="H555" s="428" t="s">
        <v>3483</v>
      </c>
      <c r="I555" s="431">
        <v>7411.25</v>
      </c>
      <c r="J555" s="431">
        <v>2</v>
      </c>
      <c r="K555" s="432">
        <v>14822.5</v>
      </c>
    </row>
    <row r="556" spans="1:11" ht="14.45" customHeight="1" x14ac:dyDescent="0.2">
      <c r="A556" s="426" t="s">
        <v>463</v>
      </c>
      <c r="B556" s="427" t="s">
        <v>464</v>
      </c>
      <c r="C556" s="428" t="s">
        <v>465</v>
      </c>
      <c r="D556" s="429" t="s">
        <v>466</v>
      </c>
      <c r="E556" s="428" t="s">
        <v>2423</v>
      </c>
      <c r="F556" s="429" t="s">
        <v>2424</v>
      </c>
      <c r="G556" s="428" t="s">
        <v>3484</v>
      </c>
      <c r="H556" s="428" t="s">
        <v>3485</v>
      </c>
      <c r="I556" s="431">
        <v>5203</v>
      </c>
      <c r="J556" s="431">
        <v>10</v>
      </c>
      <c r="K556" s="432">
        <v>52030</v>
      </c>
    </row>
    <row r="557" spans="1:11" ht="14.45" customHeight="1" x14ac:dyDescent="0.2">
      <c r="A557" s="426" t="s">
        <v>463</v>
      </c>
      <c r="B557" s="427" t="s">
        <v>464</v>
      </c>
      <c r="C557" s="428" t="s">
        <v>465</v>
      </c>
      <c r="D557" s="429" t="s">
        <v>466</v>
      </c>
      <c r="E557" s="428" t="s">
        <v>2423</v>
      </c>
      <c r="F557" s="429" t="s">
        <v>2424</v>
      </c>
      <c r="G557" s="428" t="s">
        <v>3486</v>
      </c>
      <c r="H557" s="428" t="s">
        <v>3487</v>
      </c>
      <c r="I557" s="431">
        <v>14430.4599609375</v>
      </c>
      <c r="J557" s="431">
        <v>1</v>
      </c>
      <c r="K557" s="432">
        <v>14430.4599609375</v>
      </c>
    </row>
    <row r="558" spans="1:11" ht="14.45" customHeight="1" x14ac:dyDescent="0.2">
      <c r="A558" s="426" t="s">
        <v>463</v>
      </c>
      <c r="B558" s="427" t="s">
        <v>464</v>
      </c>
      <c r="C558" s="428" t="s">
        <v>465</v>
      </c>
      <c r="D558" s="429" t="s">
        <v>466</v>
      </c>
      <c r="E558" s="428" t="s">
        <v>2423</v>
      </c>
      <c r="F558" s="429" t="s">
        <v>2424</v>
      </c>
      <c r="G558" s="428" t="s">
        <v>3488</v>
      </c>
      <c r="H558" s="428" t="s">
        <v>3489</v>
      </c>
      <c r="I558" s="431">
        <v>10615.330078125</v>
      </c>
      <c r="J558" s="431">
        <v>2</v>
      </c>
      <c r="K558" s="432">
        <v>21230.66015625</v>
      </c>
    </row>
    <row r="559" spans="1:11" ht="14.45" customHeight="1" x14ac:dyDescent="0.2">
      <c r="A559" s="426" t="s">
        <v>463</v>
      </c>
      <c r="B559" s="427" t="s">
        <v>464</v>
      </c>
      <c r="C559" s="428" t="s">
        <v>465</v>
      </c>
      <c r="D559" s="429" t="s">
        <v>466</v>
      </c>
      <c r="E559" s="428" t="s">
        <v>2423</v>
      </c>
      <c r="F559" s="429" t="s">
        <v>2424</v>
      </c>
      <c r="G559" s="428" t="s">
        <v>3490</v>
      </c>
      <c r="H559" s="428" t="s">
        <v>3491</v>
      </c>
      <c r="I559" s="431">
        <v>16265.4248046875</v>
      </c>
      <c r="J559" s="431">
        <v>4</v>
      </c>
      <c r="K559" s="432">
        <v>65061.69921875</v>
      </c>
    </row>
    <row r="560" spans="1:11" ht="14.45" customHeight="1" x14ac:dyDescent="0.2">
      <c r="A560" s="426" t="s">
        <v>463</v>
      </c>
      <c r="B560" s="427" t="s">
        <v>464</v>
      </c>
      <c r="C560" s="428" t="s">
        <v>465</v>
      </c>
      <c r="D560" s="429" t="s">
        <v>466</v>
      </c>
      <c r="E560" s="428" t="s">
        <v>2423</v>
      </c>
      <c r="F560" s="429" t="s">
        <v>2424</v>
      </c>
      <c r="G560" s="428" t="s">
        <v>3492</v>
      </c>
      <c r="H560" s="428" t="s">
        <v>3493</v>
      </c>
      <c r="I560" s="431">
        <v>650.97998046875</v>
      </c>
      <c r="J560" s="431">
        <v>9</v>
      </c>
      <c r="K560" s="432">
        <v>5858.81982421875</v>
      </c>
    </row>
    <row r="561" spans="1:11" ht="14.45" customHeight="1" x14ac:dyDescent="0.2">
      <c r="A561" s="426" t="s">
        <v>463</v>
      </c>
      <c r="B561" s="427" t="s">
        <v>464</v>
      </c>
      <c r="C561" s="428" t="s">
        <v>465</v>
      </c>
      <c r="D561" s="429" t="s">
        <v>466</v>
      </c>
      <c r="E561" s="428" t="s">
        <v>2423</v>
      </c>
      <c r="F561" s="429" t="s">
        <v>2424</v>
      </c>
      <c r="G561" s="428" t="s">
        <v>3494</v>
      </c>
      <c r="H561" s="428" t="s">
        <v>3495</v>
      </c>
      <c r="I561" s="431">
        <v>1064.8050537109375</v>
      </c>
      <c r="J561" s="431">
        <v>2</v>
      </c>
      <c r="K561" s="432">
        <v>2129.610107421875</v>
      </c>
    </row>
    <row r="562" spans="1:11" ht="14.45" customHeight="1" x14ac:dyDescent="0.2">
      <c r="A562" s="426" t="s">
        <v>463</v>
      </c>
      <c r="B562" s="427" t="s">
        <v>464</v>
      </c>
      <c r="C562" s="428" t="s">
        <v>465</v>
      </c>
      <c r="D562" s="429" t="s">
        <v>466</v>
      </c>
      <c r="E562" s="428" t="s">
        <v>2423</v>
      </c>
      <c r="F562" s="429" t="s">
        <v>2424</v>
      </c>
      <c r="G562" s="428" t="s">
        <v>3496</v>
      </c>
      <c r="H562" s="428" t="s">
        <v>3497</v>
      </c>
      <c r="I562" s="431">
        <v>10887.77978515625</v>
      </c>
      <c r="J562" s="431">
        <v>3</v>
      </c>
      <c r="K562" s="432">
        <v>32560.689453125</v>
      </c>
    </row>
    <row r="563" spans="1:11" ht="14.45" customHeight="1" x14ac:dyDescent="0.2">
      <c r="A563" s="426" t="s">
        <v>463</v>
      </c>
      <c r="B563" s="427" t="s">
        <v>464</v>
      </c>
      <c r="C563" s="428" t="s">
        <v>465</v>
      </c>
      <c r="D563" s="429" t="s">
        <v>466</v>
      </c>
      <c r="E563" s="428" t="s">
        <v>2423</v>
      </c>
      <c r="F563" s="429" t="s">
        <v>2424</v>
      </c>
      <c r="G563" s="428" t="s">
        <v>3498</v>
      </c>
      <c r="H563" s="428" t="s">
        <v>3499</v>
      </c>
      <c r="I563" s="431">
        <v>9598.9296875</v>
      </c>
      <c r="J563" s="431">
        <v>4</v>
      </c>
      <c r="K563" s="432">
        <v>38395.71875</v>
      </c>
    </row>
    <row r="564" spans="1:11" ht="14.45" customHeight="1" x14ac:dyDescent="0.2">
      <c r="A564" s="426" t="s">
        <v>463</v>
      </c>
      <c r="B564" s="427" t="s">
        <v>464</v>
      </c>
      <c r="C564" s="428" t="s">
        <v>465</v>
      </c>
      <c r="D564" s="429" t="s">
        <v>466</v>
      </c>
      <c r="E564" s="428" t="s">
        <v>2423</v>
      </c>
      <c r="F564" s="429" t="s">
        <v>2424</v>
      </c>
      <c r="G564" s="428" t="s">
        <v>3500</v>
      </c>
      <c r="H564" s="428" t="s">
        <v>3501</v>
      </c>
      <c r="I564" s="431">
        <v>5082</v>
      </c>
      <c r="J564" s="431">
        <v>3</v>
      </c>
      <c r="K564" s="432">
        <v>15246</v>
      </c>
    </row>
    <row r="565" spans="1:11" ht="14.45" customHeight="1" x14ac:dyDescent="0.2">
      <c r="A565" s="426" t="s">
        <v>463</v>
      </c>
      <c r="B565" s="427" t="s">
        <v>464</v>
      </c>
      <c r="C565" s="428" t="s">
        <v>465</v>
      </c>
      <c r="D565" s="429" t="s">
        <v>466</v>
      </c>
      <c r="E565" s="428" t="s">
        <v>2423</v>
      </c>
      <c r="F565" s="429" t="s">
        <v>2424</v>
      </c>
      <c r="G565" s="428" t="s">
        <v>3502</v>
      </c>
      <c r="H565" s="428" t="s">
        <v>3503</v>
      </c>
      <c r="I565" s="431">
        <v>10239.0595703125</v>
      </c>
      <c r="J565" s="431">
        <v>4</v>
      </c>
      <c r="K565" s="432">
        <v>40956.23046875</v>
      </c>
    </row>
    <row r="566" spans="1:11" ht="14.45" customHeight="1" x14ac:dyDescent="0.2">
      <c r="A566" s="426" t="s">
        <v>463</v>
      </c>
      <c r="B566" s="427" t="s">
        <v>464</v>
      </c>
      <c r="C566" s="428" t="s">
        <v>465</v>
      </c>
      <c r="D566" s="429" t="s">
        <v>466</v>
      </c>
      <c r="E566" s="428" t="s">
        <v>2423</v>
      </c>
      <c r="F566" s="429" t="s">
        <v>2424</v>
      </c>
      <c r="G566" s="428" t="s">
        <v>3504</v>
      </c>
      <c r="H566" s="428" t="s">
        <v>3505</v>
      </c>
      <c r="I566" s="431">
        <v>8869.2998046875</v>
      </c>
      <c r="J566" s="431">
        <v>1</v>
      </c>
      <c r="K566" s="432">
        <v>8869.2998046875</v>
      </c>
    </row>
    <row r="567" spans="1:11" ht="14.45" customHeight="1" x14ac:dyDescent="0.2">
      <c r="A567" s="426" t="s">
        <v>463</v>
      </c>
      <c r="B567" s="427" t="s">
        <v>464</v>
      </c>
      <c r="C567" s="428" t="s">
        <v>465</v>
      </c>
      <c r="D567" s="429" t="s">
        <v>466</v>
      </c>
      <c r="E567" s="428" t="s">
        <v>2423</v>
      </c>
      <c r="F567" s="429" t="s">
        <v>2424</v>
      </c>
      <c r="G567" s="428" t="s">
        <v>3506</v>
      </c>
      <c r="H567" s="428" t="s">
        <v>3507</v>
      </c>
      <c r="I567" s="431">
        <v>9112.509765625</v>
      </c>
      <c r="J567" s="431">
        <v>3</v>
      </c>
      <c r="K567" s="432">
        <v>27337.529296875</v>
      </c>
    </row>
    <row r="568" spans="1:11" ht="14.45" customHeight="1" x14ac:dyDescent="0.2">
      <c r="A568" s="426" t="s">
        <v>463</v>
      </c>
      <c r="B568" s="427" t="s">
        <v>464</v>
      </c>
      <c r="C568" s="428" t="s">
        <v>465</v>
      </c>
      <c r="D568" s="429" t="s">
        <v>466</v>
      </c>
      <c r="E568" s="428" t="s">
        <v>2423</v>
      </c>
      <c r="F568" s="429" t="s">
        <v>2424</v>
      </c>
      <c r="G568" s="428" t="s">
        <v>3508</v>
      </c>
      <c r="H568" s="428" t="s">
        <v>3509</v>
      </c>
      <c r="I568" s="431">
        <v>9355.7197265625</v>
      </c>
      <c r="J568" s="431">
        <v>1</v>
      </c>
      <c r="K568" s="432">
        <v>9355.7197265625</v>
      </c>
    </row>
    <row r="569" spans="1:11" ht="14.45" customHeight="1" x14ac:dyDescent="0.2">
      <c r="A569" s="426" t="s">
        <v>463</v>
      </c>
      <c r="B569" s="427" t="s">
        <v>464</v>
      </c>
      <c r="C569" s="428" t="s">
        <v>465</v>
      </c>
      <c r="D569" s="429" t="s">
        <v>466</v>
      </c>
      <c r="E569" s="428" t="s">
        <v>2423</v>
      </c>
      <c r="F569" s="429" t="s">
        <v>2424</v>
      </c>
      <c r="G569" s="428" t="s">
        <v>3510</v>
      </c>
      <c r="H569" s="428" t="s">
        <v>3511</v>
      </c>
      <c r="I569" s="431">
        <v>9598.9296875</v>
      </c>
      <c r="J569" s="431">
        <v>2</v>
      </c>
      <c r="K569" s="432">
        <v>19197.859375</v>
      </c>
    </row>
    <row r="570" spans="1:11" ht="14.45" customHeight="1" x14ac:dyDescent="0.2">
      <c r="A570" s="426" t="s">
        <v>463</v>
      </c>
      <c r="B570" s="427" t="s">
        <v>464</v>
      </c>
      <c r="C570" s="428" t="s">
        <v>465</v>
      </c>
      <c r="D570" s="429" t="s">
        <v>466</v>
      </c>
      <c r="E570" s="428" t="s">
        <v>2423</v>
      </c>
      <c r="F570" s="429" t="s">
        <v>2424</v>
      </c>
      <c r="G570" s="428" t="s">
        <v>3512</v>
      </c>
      <c r="H570" s="428" t="s">
        <v>3513</v>
      </c>
      <c r="I570" s="431">
        <v>9476.7197265625</v>
      </c>
      <c r="J570" s="431">
        <v>1</v>
      </c>
      <c r="K570" s="432">
        <v>9476.7197265625</v>
      </c>
    </row>
    <row r="571" spans="1:11" ht="14.45" customHeight="1" x14ac:dyDescent="0.2">
      <c r="A571" s="426" t="s">
        <v>463</v>
      </c>
      <c r="B571" s="427" t="s">
        <v>464</v>
      </c>
      <c r="C571" s="428" t="s">
        <v>465</v>
      </c>
      <c r="D571" s="429" t="s">
        <v>466</v>
      </c>
      <c r="E571" s="428" t="s">
        <v>2423</v>
      </c>
      <c r="F571" s="429" t="s">
        <v>2424</v>
      </c>
      <c r="G571" s="428" t="s">
        <v>3514</v>
      </c>
      <c r="H571" s="428" t="s">
        <v>3515</v>
      </c>
      <c r="I571" s="431">
        <v>9234.7197265625</v>
      </c>
      <c r="J571" s="431">
        <v>1</v>
      </c>
      <c r="K571" s="432">
        <v>9234.7197265625</v>
      </c>
    </row>
    <row r="572" spans="1:11" ht="14.45" customHeight="1" x14ac:dyDescent="0.2">
      <c r="A572" s="426" t="s">
        <v>463</v>
      </c>
      <c r="B572" s="427" t="s">
        <v>464</v>
      </c>
      <c r="C572" s="428" t="s">
        <v>465</v>
      </c>
      <c r="D572" s="429" t="s">
        <v>466</v>
      </c>
      <c r="E572" s="428" t="s">
        <v>2423</v>
      </c>
      <c r="F572" s="429" t="s">
        <v>2424</v>
      </c>
      <c r="G572" s="428" t="s">
        <v>3516</v>
      </c>
      <c r="H572" s="428" t="s">
        <v>3517</v>
      </c>
      <c r="I572" s="431">
        <v>366.6300048828125</v>
      </c>
      <c r="J572" s="431">
        <v>10</v>
      </c>
      <c r="K572" s="432">
        <v>3666.300048828125</v>
      </c>
    </row>
    <row r="573" spans="1:11" ht="14.45" customHeight="1" x14ac:dyDescent="0.2">
      <c r="A573" s="426" t="s">
        <v>463</v>
      </c>
      <c r="B573" s="427" t="s">
        <v>464</v>
      </c>
      <c r="C573" s="428" t="s">
        <v>465</v>
      </c>
      <c r="D573" s="429" t="s">
        <v>466</v>
      </c>
      <c r="E573" s="428" t="s">
        <v>2423</v>
      </c>
      <c r="F573" s="429" t="s">
        <v>2424</v>
      </c>
      <c r="G573" s="428" t="s">
        <v>3498</v>
      </c>
      <c r="H573" s="428" t="s">
        <v>3518</v>
      </c>
      <c r="I573" s="431">
        <v>9419.9296875</v>
      </c>
      <c r="J573" s="431">
        <v>2</v>
      </c>
      <c r="K573" s="432">
        <v>18839.849609375</v>
      </c>
    </row>
    <row r="574" spans="1:11" ht="14.45" customHeight="1" x14ac:dyDescent="0.2">
      <c r="A574" s="426" t="s">
        <v>463</v>
      </c>
      <c r="B574" s="427" t="s">
        <v>464</v>
      </c>
      <c r="C574" s="428" t="s">
        <v>465</v>
      </c>
      <c r="D574" s="429" t="s">
        <v>466</v>
      </c>
      <c r="E574" s="428" t="s">
        <v>2423</v>
      </c>
      <c r="F574" s="429" t="s">
        <v>2424</v>
      </c>
      <c r="G574" s="428" t="s">
        <v>3519</v>
      </c>
      <c r="H574" s="428" t="s">
        <v>3520</v>
      </c>
      <c r="I574" s="431">
        <v>2214.2967122395835</v>
      </c>
      <c r="J574" s="431">
        <v>3</v>
      </c>
      <c r="K574" s="432">
        <v>6642.89013671875</v>
      </c>
    </row>
    <row r="575" spans="1:11" ht="14.45" customHeight="1" x14ac:dyDescent="0.2">
      <c r="A575" s="426" t="s">
        <v>463</v>
      </c>
      <c r="B575" s="427" t="s">
        <v>464</v>
      </c>
      <c r="C575" s="428" t="s">
        <v>465</v>
      </c>
      <c r="D575" s="429" t="s">
        <v>466</v>
      </c>
      <c r="E575" s="428" t="s">
        <v>2423</v>
      </c>
      <c r="F575" s="429" t="s">
        <v>2424</v>
      </c>
      <c r="G575" s="428" t="s">
        <v>3521</v>
      </c>
      <c r="H575" s="428" t="s">
        <v>3522</v>
      </c>
      <c r="I575" s="431">
        <v>2214.2967122395835</v>
      </c>
      <c r="J575" s="431">
        <v>3</v>
      </c>
      <c r="K575" s="432">
        <v>6642.89013671875</v>
      </c>
    </row>
    <row r="576" spans="1:11" ht="14.45" customHeight="1" x14ac:dyDescent="0.2">
      <c r="A576" s="426" t="s">
        <v>463</v>
      </c>
      <c r="B576" s="427" t="s">
        <v>464</v>
      </c>
      <c r="C576" s="428" t="s">
        <v>465</v>
      </c>
      <c r="D576" s="429" t="s">
        <v>466</v>
      </c>
      <c r="E576" s="428" t="s">
        <v>2423</v>
      </c>
      <c r="F576" s="429" t="s">
        <v>2424</v>
      </c>
      <c r="G576" s="428" t="s">
        <v>3523</v>
      </c>
      <c r="H576" s="428" t="s">
        <v>3524</v>
      </c>
      <c r="I576" s="431">
        <v>2817.22998046875</v>
      </c>
      <c r="J576" s="431">
        <v>3</v>
      </c>
      <c r="K576" s="432">
        <v>8451.68994140625</v>
      </c>
    </row>
    <row r="577" spans="1:11" ht="14.45" customHeight="1" x14ac:dyDescent="0.2">
      <c r="A577" s="426" t="s">
        <v>463</v>
      </c>
      <c r="B577" s="427" t="s">
        <v>464</v>
      </c>
      <c r="C577" s="428" t="s">
        <v>465</v>
      </c>
      <c r="D577" s="429" t="s">
        <v>466</v>
      </c>
      <c r="E577" s="428" t="s">
        <v>2423</v>
      </c>
      <c r="F577" s="429" t="s">
        <v>2424</v>
      </c>
      <c r="G577" s="428" t="s">
        <v>3525</v>
      </c>
      <c r="H577" s="428" t="s">
        <v>3526</v>
      </c>
      <c r="I577" s="431">
        <v>2816.8798828125</v>
      </c>
      <c r="J577" s="431">
        <v>3</v>
      </c>
      <c r="K577" s="432">
        <v>8450.6396484375</v>
      </c>
    </row>
    <row r="578" spans="1:11" ht="14.45" customHeight="1" x14ac:dyDescent="0.2">
      <c r="A578" s="426" t="s">
        <v>463</v>
      </c>
      <c r="B578" s="427" t="s">
        <v>464</v>
      </c>
      <c r="C578" s="428" t="s">
        <v>465</v>
      </c>
      <c r="D578" s="429" t="s">
        <v>466</v>
      </c>
      <c r="E578" s="428" t="s">
        <v>2423</v>
      </c>
      <c r="F578" s="429" t="s">
        <v>2424</v>
      </c>
      <c r="G578" s="428" t="s">
        <v>3527</v>
      </c>
      <c r="H578" s="428" t="s">
        <v>3528</v>
      </c>
      <c r="I578" s="431">
        <v>4639.6865234375</v>
      </c>
      <c r="J578" s="431">
        <v>4</v>
      </c>
      <c r="K578" s="432">
        <v>18264.4697265625</v>
      </c>
    </row>
    <row r="579" spans="1:11" ht="14.45" customHeight="1" x14ac:dyDescent="0.2">
      <c r="A579" s="426" t="s">
        <v>463</v>
      </c>
      <c r="B579" s="427" t="s">
        <v>464</v>
      </c>
      <c r="C579" s="428" t="s">
        <v>465</v>
      </c>
      <c r="D579" s="429" t="s">
        <v>466</v>
      </c>
      <c r="E579" s="428" t="s">
        <v>2423</v>
      </c>
      <c r="F579" s="429" t="s">
        <v>2424</v>
      </c>
      <c r="G579" s="428" t="s">
        <v>3529</v>
      </c>
      <c r="H579" s="428" t="s">
        <v>3530</v>
      </c>
      <c r="I579" s="431">
        <v>10103.5</v>
      </c>
      <c r="J579" s="431">
        <v>1</v>
      </c>
      <c r="K579" s="432">
        <v>10103.5</v>
      </c>
    </row>
    <row r="580" spans="1:11" ht="14.45" customHeight="1" x14ac:dyDescent="0.2">
      <c r="A580" s="426" t="s">
        <v>463</v>
      </c>
      <c r="B580" s="427" t="s">
        <v>464</v>
      </c>
      <c r="C580" s="428" t="s">
        <v>465</v>
      </c>
      <c r="D580" s="429" t="s">
        <v>466</v>
      </c>
      <c r="E580" s="428" t="s">
        <v>2423</v>
      </c>
      <c r="F580" s="429" t="s">
        <v>2424</v>
      </c>
      <c r="G580" s="428" t="s">
        <v>3531</v>
      </c>
      <c r="H580" s="428" t="s">
        <v>3532</v>
      </c>
      <c r="I580" s="431">
        <v>8143.2998046875</v>
      </c>
      <c r="J580" s="431">
        <v>1</v>
      </c>
      <c r="K580" s="432">
        <v>8143.2998046875</v>
      </c>
    </row>
    <row r="581" spans="1:11" ht="14.45" customHeight="1" x14ac:dyDescent="0.2">
      <c r="A581" s="426" t="s">
        <v>463</v>
      </c>
      <c r="B581" s="427" t="s">
        <v>464</v>
      </c>
      <c r="C581" s="428" t="s">
        <v>465</v>
      </c>
      <c r="D581" s="429" t="s">
        <v>466</v>
      </c>
      <c r="E581" s="428" t="s">
        <v>2423</v>
      </c>
      <c r="F581" s="429" t="s">
        <v>2424</v>
      </c>
      <c r="G581" s="428" t="s">
        <v>3533</v>
      </c>
      <c r="H581" s="428" t="s">
        <v>3534</v>
      </c>
      <c r="I581" s="431">
        <v>7756.10009765625</v>
      </c>
      <c r="J581" s="431">
        <v>1</v>
      </c>
      <c r="K581" s="432">
        <v>7756.10009765625</v>
      </c>
    </row>
    <row r="582" spans="1:11" ht="14.45" customHeight="1" x14ac:dyDescent="0.2">
      <c r="A582" s="426" t="s">
        <v>463</v>
      </c>
      <c r="B582" s="427" t="s">
        <v>464</v>
      </c>
      <c r="C582" s="428" t="s">
        <v>465</v>
      </c>
      <c r="D582" s="429" t="s">
        <v>466</v>
      </c>
      <c r="E582" s="428" t="s">
        <v>2423</v>
      </c>
      <c r="F582" s="429" t="s">
        <v>2424</v>
      </c>
      <c r="G582" s="428" t="s">
        <v>3535</v>
      </c>
      <c r="H582" s="428" t="s">
        <v>3536</v>
      </c>
      <c r="I582" s="431">
        <v>7659.2998046875</v>
      </c>
      <c r="J582" s="431">
        <v>1</v>
      </c>
      <c r="K582" s="432">
        <v>7659.2998046875</v>
      </c>
    </row>
    <row r="583" spans="1:11" ht="14.45" customHeight="1" x14ac:dyDescent="0.2">
      <c r="A583" s="426" t="s">
        <v>463</v>
      </c>
      <c r="B583" s="427" t="s">
        <v>464</v>
      </c>
      <c r="C583" s="428" t="s">
        <v>465</v>
      </c>
      <c r="D583" s="429" t="s">
        <v>466</v>
      </c>
      <c r="E583" s="428" t="s">
        <v>2423</v>
      </c>
      <c r="F583" s="429" t="s">
        <v>2424</v>
      </c>
      <c r="G583" s="428" t="s">
        <v>3537</v>
      </c>
      <c r="H583" s="428" t="s">
        <v>3538</v>
      </c>
      <c r="I583" s="431">
        <v>20328</v>
      </c>
      <c r="J583" s="431">
        <v>8</v>
      </c>
      <c r="K583" s="432">
        <v>162624</v>
      </c>
    </row>
    <row r="584" spans="1:11" ht="14.45" customHeight="1" x14ac:dyDescent="0.2">
      <c r="A584" s="426" t="s">
        <v>463</v>
      </c>
      <c r="B584" s="427" t="s">
        <v>464</v>
      </c>
      <c r="C584" s="428" t="s">
        <v>465</v>
      </c>
      <c r="D584" s="429" t="s">
        <v>466</v>
      </c>
      <c r="E584" s="428" t="s">
        <v>2423</v>
      </c>
      <c r="F584" s="429" t="s">
        <v>2424</v>
      </c>
      <c r="G584" s="428" t="s">
        <v>3539</v>
      </c>
      <c r="H584" s="428" t="s">
        <v>3540</v>
      </c>
      <c r="I584" s="431">
        <v>20328</v>
      </c>
      <c r="J584" s="431">
        <v>9</v>
      </c>
      <c r="K584" s="432">
        <v>182952</v>
      </c>
    </row>
    <row r="585" spans="1:11" ht="14.45" customHeight="1" x14ac:dyDescent="0.2">
      <c r="A585" s="426" t="s">
        <v>463</v>
      </c>
      <c r="B585" s="427" t="s">
        <v>464</v>
      </c>
      <c r="C585" s="428" t="s">
        <v>465</v>
      </c>
      <c r="D585" s="429" t="s">
        <v>466</v>
      </c>
      <c r="E585" s="428" t="s">
        <v>2423</v>
      </c>
      <c r="F585" s="429" t="s">
        <v>2424</v>
      </c>
      <c r="G585" s="428" t="s">
        <v>3541</v>
      </c>
      <c r="H585" s="428" t="s">
        <v>3542</v>
      </c>
      <c r="I585" s="431">
        <v>6897</v>
      </c>
      <c r="J585" s="431">
        <v>1</v>
      </c>
      <c r="K585" s="432">
        <v>6897</v>
      </c>
    </row>
    <row r="586" spans="1:11" ht="14.45" customHeight="1" x14ac:dyDescent="0.2">
      <c r="A586" s="426" t="s">
        <v>463</v>
      </c>
      <c r="B586" s="427" t="s">
        <v>464</v>
      </c>
      <c r="C586" s="428" t="s">
        <v>465</v>
      </c>
      <c r="D586" s="429" t="s">
        <v>466</v>
      </c>
      <c r="E586" s="428" t="s">
        <v>2423</v>
      </c>
      <c r="F586" s="429" t="s">
        <v>2424</v>
      </c>
      <c r="G586" s="428" t="s">
        <v>3543</v>
      </c>
      <c r="H586" s="428" t="s">
        <v>3544</v>
      </c>
      <c r="I586" s="431">
        <v>10807.7197265625</v>
      </c>
      <c r="J586" s="431">
        <v>1</v>
      </c>
      <c r="K586" s="432">
        <v>10807.7197265625</v>
      </c>
    </row>
    <row r="587" spans="1:11" ht="14.45" customHeight="1" x14ac:dyDescent="0.2">
      <c r="A587" s="426" t="s">
        <v>463</v>
      </c>
      <c r="B587" s="427" t="s">
        <v>464</v>
      </c>
      <c r="C587" s="428" t="s">
        <v>465</v>
      </c>
      <c r="D587" s="429" t="s">
        <v>466</v>
      </c>
      <c r="E587" s="428" t="s">
        <v>2423</v>
      </c>
      <c r="F587" s="429" t="s">
        <v>2424</v>
      </c>
      <c r="G587" s="428" t="s">
        <v>3545</v>
      </c>
      <c r="H587" s="428" t="s">
        <v>3546</v>
      </c>
      <c r="I587" s="431">
        <v>9438</v>
      </c>
      <c r="J587" s="431">
        <v>1</v>
      </c>
      <c r="K587" s="432">
        <v>9438</v>
      </c>
    </row>
    <row r="588" spans="1:11" ht="14.45" customHeight="1" x14ac:dyDescent="0.2">
      <c r="A588" s="426" t="s">
        <v>463</v>
      </c>
      <c r="B588" s="427" t="s">
        <v>464</v>
      </c>
      <c r="C588" s="428" t="s">
        <v>465</v>
      </c>
      <c r="D588" s="429" t="s">
        <v>466</v>
      </c>
      <c r="E588" s="428" t="s">
        <v>2423</v>
      </c>
      <c r="F588" s="429" t="s">
        <v>2424</v>
      </c>
      <c r="G588" s="428" t="s">
        <v>3547</v>
      </c>
      <c r="H588" s="428" t="s">
        <v>3548</v>
      </c>
      <c r="I588" s="431">
        <v>620.72998046875</v>
      </c>
      <c r="J588" s="431">
        <v>6</v>
      </c>
      <c r="K588" s="432">
        <v>3724.3798828125</v>
      </c>
    </row>
    <row r="589" spans="1:11" ht="14.45" customHeight="1" x14ac:dyDescent="0.2">
      <c r="A589" s="426" t="s">
        <v>463</v>
      </c>
      <c r="B589" s="427" t="s">
        <v>464</v>
      </c>
      <c r="C589" s="428" t="s">
        <v>465</v>
      </c>
      <c r="D589" s="429" t="s">
        <v>466</v>
      </c>
      <c r="E589" s="428" t="s">
        <v>2423</v>
      </c>
      <c r="F589" s="429" t="s">
        <v>2424</v>
      </c>
      <c r="G589" s="428" t="s">
        <v>3549</v>
      </c>
      <c r="H589" s="428" t="s">
        <v>3550</v>
      </c>
      <c r="I589" s="431">
        <v>2372.8099365234375</v>
      </c>
      <c r="J589" s="431">
        <v>2</v>
      </c>
      <c r="K589" s="432">
        <v>4745.619873046875</v>
      </c>
    </row>
    <row r="590" spans="1:11" ht="14.45" customHeight="1" x14ac:dyDescent="0.2">
      <c r="A590" s="426" t="s">
        <v>463</v>
      </c>
      <c r="B590" s="427" t="s">
        <v>464</v>
      </c>
      <c r="C590" s="428" t="s">
        <v>465</v>
      </c>
      <c r="D590" s="429" t="s">
        <v>466</v>
      </c>
      <c r="E590" s="428" t="s">
        <v>2423</v>
      </c>
      <c r="F590" s="429" t="s">
        <v>2424</v>
      </c>
      <c r="G590" s="428" t="s">
        <v>3551</v>
      </c>
      <c r="H590" s="428" t="s">
        <v>3552</v>
      </c>
      <c r="I590" s="431">
        <v>10563.2998046875</v>
      </c>
      <c r="J590" s="431">
        <v>4</v>
      </c>
      <c r="K590" s="432">
        <v>42253.2001953125</v>
      </c>
    </row>
    <row r="591" spans="1:11" ht="14.45" customHeight="1" x14ac:dyDescent="0.2">
      <c r="A591" s="426" t="s">
        <v>463</v>
      </c>
      <c r="B591" s="427" t="s">
        <v>464</v>
      </c>
      <c r="C591" s="428" t="s">
        <v>465</v>
      </c>
      <c r="D591" s="429" t="s">
        <v>466</v>
      </c>
      <c r="E591" s="428" t="s">
        <v>2423</v>
      </c>
      <c r="F591" s="429" t="s">
        <v>2424</v>
      </c>
      <c r="G591" s="428" t="s">
        <v>3553</v>
      </c>
      <c r="H591" s="428" t="s">
        <v>3554</v>
      </c>
      <c r="I591" s="431">
        <v>2.8800000000000006E-2</v>
      </c>
      <c r="J591" s="431">
        <v>5000</v>
      </c>
      <c r="K591" s="432">
        <v>144.00000000000003</v>
      </c>
    </row>
    <row r="592" spans="1:11" ht="14.45" customHeight="1" x14ac:dyDescent="0.2">
      <c r="A592" s="426" t="s">
        <v>463</v>
      </c>
      <c r="B592" s="427" t="s">
        <v>464</v>
      </c>
      <c r="C592" s="428" t="s">
        <v>465</v>
      </c>
      <c r="D592" s="429" t="s">
        <v>466</v>
      </c>
      <c r="E592" s="428" t="s">
        <v>2423</v>
      </c>
      <c r="F592" s="429" t="s">
        <v>2424</v>
      </c>
      <c r="G592" s="428" t="s">
        <v>3555</v>
      </c>
      <c r="H592" s="428" t="s">
        <v>3556</v>
      </c>
      <c r="I592" s="431">
        <v>2214.2983105468752</v>
      </c>
      <c r="J592" s="431">
        <v>75</v>
      </c>
      <c r="K592" s="432">
        <v>166072.39111328125</v>
      </c>
    </row>
    <row r="593" spans="1:11" ht="14.45" customHeight="1" x14ac:dyDescent="0.2">
      <c r="A593" s="426" t="s">
        <v>463</v>
      </c>
      <c r="B593" s="427" t="s">
        <v>464</v>
      </c>
      <c r="C593" s="428" t="s">
        <v>465</v>
      </c>
      <c r="D593" s="429" t="s">
        <v>466</v>
      </c>
      <c r="E593" s="428" t="s">
        <v>2423</v>
      </c>
      <c r="F593" s="429" t="s">
        <v>2424</v>
      </c>
      <c r="G593" s="428" t="s">
        <v>3557</v>
      </c>
      <c r="H593" s="428" t="s">
        <v>3558</v>
      </c>
      <c r="I593" s="431">
        <v>2214.2978210449219</v>
      </c>
      <c r="J593" s="431">
        <v>61</v>
      </c>
      <c r="K593" s="432">
        <v>135072.16088867188</v>
      </c>
    </row>
    <row r="594" spans="1:11" ht="14.45" customHeight="1" x14ac:dyDescent="0.2">
      <c r="A594" s="426" t="s">
        <v>463</v>
      </c>
      <c r="B594" s="427" t="s">
        <v>464</v>
      </c>
      <c r="C594" s="428" t="s">
        <v>465</v>
      </c>
      <c r="D594" s="429" t="s">
        <v>466</v>
      </c>
      <c r="E594" s="428" t="s">
        <v>2423</v>
      </c>
      <c r="F594" s="429" t="s">
        <v>2424</v>
      </c>
      <c r="G594" s="428" t="s">
        <v>3559</v>
      </c>
      <c r="H594" s="428" t="s">
        <v>3560</v>
      </c>
      <c r="I594" s="431">
        <v>2064.260009765625</v>
      </c>
      <c r="J594" s="431">
        <v>3</v>
      </c>
      <c r="K594" s="432">
        <v>6192.780029296875</v>
      </c>
    </row>
    <row r="595" spans="1:11" ht="14.45" customHeight="1" x14ac:dyDescent="0.2">
      <c r="A595" s="426" t="s">
        <v>463</v>
      </c>
      <c r="B595" s="427" t="s">
        <v>464</v>
      </c>
      <c r="C595" s="428" t="s">
        <v>465</v>
      </c>
      <c r="D595" s="429" t="s">
        <v>466</v>
      </c>
      <c r="E595" s="428" t="s">
        <v>2423</v>
      </c>
      <c r="F595" s="429" t="s">
        <v>2424</v>
      </c>
      <c r="G595" s="428" t="s">
        <v>3561</v>
      </c>
      <c r="H595" s="428" t="s">
        <v>3562</v>
      </c>
      <c r="I595" s="431">
        <v>2064.260009765625</v>
      </c>
      <c r="J595" s="431">
        <v>1</v>
      </c>
      <c r="K595" s="432">
        <v>2064.260009765625</v>
      </c>
    </row>
    <row r="596" spans="1:11" ht="14.45" customHeight="1" x14ac:dyDescent="0.2">
      <c r="A596" s="426" t="s">
        <v>463</v>
      </c>
      <c r="B596" s="427" t="s">
        <v>464</v>
      </c>
      <c r="C596" s="428" t="s">
        <v>465</v>
      </c>
      <c r="D596" s="429" t="s">
        <v>466</v>
      </c>
      <c r="E596" s="428" t="s">
        <v>2423</v>
      </c>
      <c r="F596" s="429" t="s">
        <v>2424</v>
      </c>
      <c r="G596" s="428" t="s">
        <v>2645</v>
      </c>
      <c r="H596" s="428" t="s">
        <v>2646</v>
      </c>
      <c r="I596" s="431">
        <v>109.90045447762184</v>
      </c>
      <c r="J596" s="431">
        <v>162</v>
      </c>
      <c r="K596" s="432">
        <v>17311.843919992567</v>
      </c>
    </row>
    <row r="597" spans="1:11" ht="14.45" customHeight="1" x14ac:dyDescent="0.2">
      <c r="A597" s="426" t="s">
        <v>463</v>
      </c>
      <c r="B597" s="427" t="s">
        <v>464</v>
      </c>
      <c r="C597" s="428" t="s">
        <v>465</v>
      </c>
      <c r="D597" s="429" t="s">
        <v>466</v>
      </c>
      <c r="E597" s="428" t="s">
        <v>2423</v>
      </c>
      <c r="F597" s="429" t="s">
        <v>2424</v>
      </c>
      <c r="G597" s="428" t="s">
        <v>3563</v>
      </c>
      <c r="H597" s="428" t="s">
        <v>3564</v>
      </c>
      <c r="I597" s="431">
        <v>1850.0899658203125</v>
      </c>
      <c r="J597" s="431">
        <v>46</v>
      </c>
      <c r="K597" s="432">
        <v>85104.139404296875</v>
      </c>
    </row>
    <row r="598" spans="1:11" ht="14.45" customHeight="1" x14ac:dyDescent="0.2">
      <c r="A598" s="426" t="s">
        <v>463</v>
      </c>
      <c r="B598" s="427" t="s">
        <v>464</v>
      </c>
      <c r="C598" s="428" t="s">
        <v>465</v>
      </c>
      <c r="D598" s="429" t="s">
        <v>466</v>
      </c>
      <c r="E598" s="428" t="s">
        <v>2423</v>
      </c>
      <c r="F598" s="429" t="s">
        <v>2424</v>
      </c>
      <c r="G598" s="428" t="s">
        <v>3565</v>
      </c>
      <c r="H598" s="428" t="s">
        <v>3566</v>
      </c>
      <c r="I598" s="431">
        <v>32640</v>
      </c>
      <c r="J598" s="431">
        <v>70</v>
      </c>
      <c r="K598" s="432">
        <v>2284800</v>
      </c>
    </row>
    <row r="599" spans="1:11" ht="14.45" customHeight="1" x14ac:dyDescent="0.2">
      <c r="A599" s="426" t="s">
        <v>463</v>
      </c>
      <c r="B599" s="427" t="s">
        <v>464</v>
      </c>
      <c r="C599" s="428" t="s">
        <v>465</v>
      </c>
      <c r="D599" s="429" t="s">
        <v>466</v>
      </c>
      <c r="E599" s="428" t="s">
        <v>2423</v>
      </c>
      <c r="F599" s="429" t="s">
        <v>2424</v>
      </c>
      <c r="G599" s="428" t="s">
        <v>3567</v>
      </c>
      <c r="H599" s="428" t="s">
        <v>3568</v>
      </c>
      <c r="I599" s="431">
        <v>663.08999633789063</v>
      </c>
      <c r="J599" s="431">
        <v>6</v>
      </c>
      <c r="K599" s="432">
        <v>3978.5399780273438</v>
      </c>
    </row>
    <row r="600" spans="1:11" ht="14.45" customHeight="1" x14ac:dyDescent="0.2">
      <c r="A600" s="426" t="s">
        <v>463</v>
      </c>
      <c r="B600" s="427" t="s">
        <v>464</v>
      </c>
      <c r="C600" s="428" t="s">
        <v>465</v>
      </c>
      <c r="D600" s="429" t="s">
        <v>466</v>
      </c>
      <c r="E600" s="428" t="s">
        <v>2423</v>
      </c>
      <c r="F600" s="429" t="s">
        <v>2424</v>
      </c>
      <c r="G600" s="428" t="s">
        <v>2651</v>
      </c>
      <c r="H600" s="428" t="s">
        <v>2652</v>
      </c>
      <c r="I600" s="431">
        <v>194.03214263916016</v>
      </c>
      <c r="J600" s="431">
        <v>13.5</v>
      </c>
      <c r="K600" s="432">
        <v>2625.6999969482422</v>
      </c>
    </row>
    <row r="601" spans="1:11" ht="14.45" customHeight="1" x14ac:dyDescent="0.2">
      <c r="A601" s="426" t="s">
        <v>463</v>
      </c>
      <c r="B601" s="427" t="s">
        <v>464</v>
      </c>
      <c r="C601" s="428" t="s">
        <v>465</v>
      </c>
      <c r="D601" s="429" t="s">
        <v>466</v>
      </c>
      <c r="E601" s="428" t="s">
        <v>2423</v>
      </c>
      <c r="F601" s="429" t="s">
        <v>2424</v>
      </c>
      <c r="G601" s="428" t="s">
        <v>3569</v>
      </c>
      <c r="H601" s="428" t="s">
        <v>3570</v>
      </c>
      <c r="I601" s="431">
        <v>2214.298085088315</v>
      </c>
      <c r="J601" s="431">
        <v>54</v>
      </c>
      <c r="K601" s="432">
        <v>119572.10107421875</v>
      </c>
    </row>
    <row r="602" spans="1:11" ht="14.45" customHeight="1" x14ac:dyDescent="0.2">
      <c r="A602" s="426" t="s">
        <v>463</v>
      </c>
      <c r="B602" s="427" t="s">
        <v>464</v>
      </c>
      <c r="C602" s="428" t="s">
        <v>465</v>
      </c>
      <c r="D602" s="429" t="s">
        <v>466</v>
      </c>
      <c r="E602" s="428" t="s">
        <v>2423</v>
      </c>
      <c r="F602" s="429" t="s">
        <v>2424</v>
      </c>
      <c r="G602" s="428" t="s">
        <v>3571</v>
      </c>
      <c r="H602" s="428" t="s">
        <v>3572</v>
      </c>
      <c r="I602" s="431">
        <v>2064.25</v>
      </c>
      <c r="J602" s="431">
        <v>1</v>
      </c>
      <c r="K602" s="432">
        <v>2064.25</v>
      </c>
    </row>
    <row r="603" spans="1:11" ht="14.45" customHeight="1" x14ac:dyDescent="0.2">
      <c r="A603" s="426" t="s">
        <v>463</v>
      </c>
      <c r="B603" s="427" t="s">
        <v>464</v>
      </c>
      <c r="C603" s="428" t="s">
        <v>465</v>
      </c>
      <c r="D603" s="429" t="s">
        <v>466</v>
      </c>
      <c r="E603" s="428" t="s">
        <v>2423</v>
      </c>
      <c r="F603" s="429" t="s">
        <v>2424</v>
      </c>
      <c r="G603" s="428" t="s">
        <v>3573</v>
      </c>
      <c r="H603" s="428" t="s">
        <v>3574</v>
      </c>
      <c r="I603" s="431">
        <v>1983.1800231933594</v>
      </c>
      <c r="J603" s="431">
        <v>4</v>
      </c>
      <c r="K603" s="432">
        <v>7932.7200927734375</v>
      </c>
    </row>
    <row r="604" spans="1:11" ht="14.45" customHeight="1" x14ac:dyDescent="0.2">
      <c r="A604" s="426" t="s">
        <v>463</v>
      </c>
      <c r="B604" s="427" t="s">
        <v>464</v>
      </c>
      <c r="C604" s="428" t="s">
        <v>465</v>
      </c>
      <c r="D604" s="429" t="s">
        <v>466</v>
      </c>
      <c r="E604" s="428" t="s">
        <v>2423</v>
      </c>
      <c r="F604" s="429" t="s">
        <v>2424</v>
      </c>
      <c r="G604" s="428" t="s">
        <v>3575</v>
      </c>
      <c r="H604" s="428" t="s">
        <v>3576</v>
      </c>
      <c r="I604" s="431">
        <v>2214.2900390625</v>
      </c>
      <c r="J604" s="431">
        <v>1</v>
      </c>
      <c r="K604" s="432">
        <v>2214.2900390625</v>
      </c>
    </row>
    <row r="605" spans="1:11" ht="14.45" customHeight="1" x14ac:dyDescent="0.2">
      <c r="A605" s="426" t="s">
        <v>463</v>
      </c>
      <c r="B605" s="427" t="s">
        <v>464</v>
      </c>
      <c r="C605" s="428" t="s">
        <v>465</v>
      </c>
      <c r="D605" s="429" t="s">
        <v>466</v>
      </c>
      <c r="E605" s="428" t="s">
        <v>2423</v>
      </c>
      <c r="F605" s="429" t="s">
        <v>2424</v>
      </c>
      <c r="G605" s="428" t="s">
        <v>3577</v>
      </c>
      <c r="H605" s="428" t="s">
        <v>3578</v>
      </c>
      <c r="I605" s="431">
        <v>2214.300048828125</v>
      </c>
      <c r="J605" s="431">
        <v>1</v>
      </c>
      <c r="K605" s="432">
        <v>2214.300048828125</v>
      </c>
    </row>
    <row r="606" spans="1:11" ht="14.45" customHeight="1" x14ac:dyDescent="0.2">
      <c r="A606" s="426" t="s">
        <v>463</v>
      </c>
      <c r="B606" s="427" t="s">
        <v>464</v>
      </c>
      <c r="C606" s="428" t="s">
        <v>465</v>
      </c>
      <c r="D606" s="429" t="s">
        <v>466</v>
      </c>
      <c r="E606" s="428" t="s">
        <v>2423</v>
      </c>
      <c r="F606" s="429" t="s">
        <v>2424</v>
      </c>
      <c r="G606" s="428" t="s">
        <v>3579</v>
      </c>
      <c r="H606" s="428" t="s">
        <v>3580</v>
      </c>
      <c r="I606" s="431">
        <v>2214.2981400923295</v>
      </c>
      <c r="J606" s="431">
        <v>55</v>
      </c>
      <c r="K606" s="432">
        <v>121786.380859375</v>
      </c>
    </row>
    <row r="607" spans="1:11" ht="14.45" customHeight="1" x14ac:dyDescent="0.2">
      <c r="A607" s="426" t="s">
        <v>463</v>
      </c>
      <c r="B607" s="427" t="s">
        <v>464</v>
      </c>
      <c r="C607" s="428" t="s">
        <v>465</v>
      </c>
      <c r="D607" s="429" t="s">
        <v>466</v>
      </c>
      <c r="E607" s="428" t="s">
        <v>2423</v>
      </c>
      <c r="F607" s="429" t="s">
        <v>2424</v>
      </c>
      <c r="G607" s="428" t="s">
        <v>3581</v>
      </c>
      <c r="H607" s="428" t="s">
        <v>3582</v>
      </c>
      <c r="I607" s="431">
        <v>2214.300048828125</v>
      </c>
      <c r="J607" s="431">
        <v>4</v>
      </c>
      <c r="K607" s="432">
        <v>8857.199951171875</v>
      </c>
    </row>
    <row r="608" spans="1:11" ht="14.45" customHeight="1" x14ac:dyDescent="0.2">
      <c r="A608" s="426" t="s">
        <v>463</v>
      </c>
      <c r="B608" s="427" t="s">
        <v>464</v>
      </c>
      <c r="C608" s="428" t="s">
        <v>465</v>
      </c>
      <c r="D608" s="429" t="s">
        <v>466</v>
      </c>
      <c r="E608" s="428" t="s">
        <v>2423</v>
      </c>
      <c r="F608" s="429" t="s">
        <v>2424</v>
      </c>
      <c r="G608" s="428" t="s">
        <v>3583</v>
      </c>
      <c r="H608" s="428" t="s">
        <v>3584</v>
      </c>
      <c r="I608" s="431">
        <v>2214.300048828125</v>
      </c>
      <c r="J608" s="431">
        <v>2</v>
      </c>
      <c r="K608" s="432">
        <v>4428.60009765625</v>
      </c>
    </row>
    <row r="609" spans="1:11" ht="14.45" customHeight="1" x14ac:dyDescent="0.2">
      <c r="A609" s="426" t="s">
        <v>463</v>
      </c>
      <c r="B609" s="427" t="s">
        <v>464</v>
      </c>
      <c r="C609" s="428" t="s">
        <v>465</v>
      </c>
      <c r="D609" s="429" t="s">
        <v>466</v>
      </c>
      <c r="E609" s="428" t="s">
        <v>2423</v>
      </c>
      <c r="F609" s="429" t="s">
        <v>2424</v>
      </c>
      <c r="G609" s="428" t="s">
        <v>3585</v>
      </c>
      <c r="H609" s="428" t="s">
        <v>3586</v>
      </c>
      <c r="I609" s="431">
        <v>2064.260009765625</v>
      </c>
      <c r="J609" s="431">
        <v>1</v>
      </c>
      <c r="K609" s="432">
        <v>2064.260009765625</v>
      </c>
    </row>
    <row r="610" spans="1:11" ht="14.45" customHeight="1" x14ac:dyDescent="0.2">
      <c r="A610" s="426" t="s">
        <v>463</v>
      </c>
      <c r="B610" s="427" t="s">
        <v>464</v>
      </c>
      <c r="C610" s="428" t="s">
        <v>465</v>
      </c>
      <c r="D610" s="429" t="s">
        <v>466</v>
      </c>
      <c r="E610" s="428" t="s">
        <v>2423</v>
      </c>
      <c r="F610" s="429" t="s">
        <v>2424</v>
      </c>
      <c r="G610" s="428" t="s">
        <v>3587</v>
      </c>
      <c r="H610" s="428" t="s">
        <v>3588</v>
      </c>
      <c r="I610" s="431">
        <v>2064.260009765625</v>
      </c>
      <c r="J610" s="431">
        <v>7</v>
      </c>
      <c r="K610" s="432">
        <v>14449.820068359375</v>
      </c>
    </row>
    <row r="611" spans="1:11" ht="14.45" customHeight="1" x14ac:dyDescent="0.2">
      <c r="A611" s="426" t="s">
        <v>463</v>
      </c>
      <c r="B611" s="427" t="s">
        <v>464</v>
      </c>
      <c r="C611" s="428" t="s">
        <v>465</v>
      </c>
      <c r="D611" s="429" t="s">
        <v>466</v>
      </c>
      <c r="E611" s="428" t="s">
        <v>2423</v>
      </c>
      <c r="F611" s="429" t="s">
        <v>2424</v>
      </c>
      <c r="G611" s="428" t="s">
        <v>3589</v>
      </c>
      <c r="H611" s="428" t="s">
        <v>3590</v>
      </c>
      <c r="I611" s="431">
        <v>2064.260009765625</v>
      </c>
      <c r="J611" s="431">
        <v>3</v>
      </c>
      <c r="K611" s="432">
        <v>6192.780029296875</v>
      </c>
    </row>
    <row r="612" spans="1:11" ht="14.45" customHeight="1" x14ac:dyDescent="0.2">
      <c r="A612" s="426" t="s">
        <v>463</v>
      </c>
      <c r="B612" s="427" t="s">
        <v>464</v>
      </c>
      <c r="C612" s="428" t="s">
        <v>465</v>
      </c>
      <c r="D612" s="429" t="s">
        <v>466</v>
      </c>
      <c r="E612" s="428" t="s">
        <v>2423</v>
      </c>
      <c r="F612" s="429" t="s">
        <v>2424</v>
      </c>
      <c r="G612" s="428" t="s">
        <v>3591</v>
      </c>
      <c r="H612" s="428" t="s">
        <v>3592</v>
      </c>
      <c r="I612" s="431">
        <v>2064.25</v>
      </c>
      <c r="J612" s="431">
        <v>3</v>
      </c>
      <c r="K612" s="432">
        <v>6192.75</v>
      </c>
    </row>
    <row r="613" spans="1:11" ht="14.45" customHeight="1" x14ac:dyDescent="0.2">
      <c r="A613" s="426" t="s">
        <v>463</v>
      </c>
      <c r="B613" s="427" t="s">
        <v>464</v>
      </c>
      <c r="C613" s="428" t="s">
        <v>465</v>
      </c>
      <c r="D613" s="429" t="s">
        <v>466</v>
      </c>
      <c r="E613" s="428" t="s">
        <v>2423</v>
      </c>
      <c r="F613" s="429" t="s">
        <v>2424</v>
      </c>
      <c r="G613" s="428" t="s">
        <v>3593</v>
      </c>
      <c r="H613" s="428" t="s">
        <v>3594</v>
      </c>
      <c r="I613" s="431">
        <v>20025.5</v>
      </c>
      <c r="J613" s="431">
        <v>1</v>
      </c>
      <c r="K613" s="432">
        <v>20025.5</v>
      </c>
    </row>
    <row r="614" spans="1:11" ht="14.45" customHeight="1" x14ac:dyDescent="0.2">
      <c r="A614" s="426" t="s">
        <v>463</v>
      </c>
      <c r="B614" s="427" t="s">
        <v>464</v>
      </c>
      <c r="C614" s="428" t="s">
        <v>465</v>
      </c>
      <c r="D614" s="429" t="s">
        <v>466</v>
      </c>
      <c r="E614" s="428" t="s">
        <v>2423</v>
      </c>
      <c r="F614" s="429" t="s">
        <v>2424</v>
      </c>
      <c r="G614" s="428" t="s">
        <v>3595</v>
      </c>
      <c r="H614" s="428" t="s">
        <v>3596</v>
      </c>
      <c r="I614" s="431">
        <v>24676.4404296875</v>
      </c>
      <c r="J614" s="431">
        <v>2</v>
      </c>
      <c r="K614" s="432">
        <v>49352.880859375</v>
      </c>
    </row>
    <row r="615" spans="1:11" ht="14.45" customHeight="1" x14ac:dyDescent="0.2">
      <c r="A615" s="426" t="s">
        <v>463</v>
      </c>
      <c r="B615" s="427" t="s">
        <v>464</v>
      </c>
      <c r="C615" s="428" t="s">
        <v>465</v>
      </c>
      <c r="D615" s="429" t="s">
        <v>466</v>
      </c>
      <c r="E615" s="428" t="s">
        <v>2423</v>
      </c>
      <c r="F615" s="429" t="s">
        <v>2424</v>
      </c>
      <c r="G615" s="428" t="s">
        <v>3597</v>
      </c>
      <c r="H615" s="428" t="s">
        <v>3598</v>
      </c>
      <c r="I615" s="431">
        <v>5929</v>
      </c>
      <c r="J615" s="431">
        <v>13</v>
      </c>
      <c r="K615" s="432">
        <v>77077</v>
      </c>
    </row>
    <row r="616" spans="1:11" ht="14.45" customHeight="1" x14ac:dyDescent="0.2">
      <c r="A616" s="426" t="s">
        <v>463</v>
      </c>
      <c r="B616" s="427" t="s">
        <v>464</v>
      </c>
      <c r="C616" s="428" t="s">
        <v>465</v>
      </c>
      <c r="D616" s="429" t="s">
        <v>466</v>
      </c>
      <c r="E616" s="428" t="s">
        <v>2423</v>
      </c>
      <c r="F616" s="429" t="s">
        <v>2424</v>
      </c>
      <c r="G616" s="428" t="s">
        <v>3599</v>
      </c>
      <c r="H616" s="428" t="s">
        <v>3600</v>
      </c>
      <c r="I616" s="431">
        <v>5929</v>
      </c>
      <c r="J616" s="431">
        <v>13</v>
      </c>
      <c r="K616" s="432">
        <v>77077</v>
      </c>
    </row>
    <row r="617" spans="1:11" ht="14.45" customHeight="1" x14ac:dyDescent="0.2">
      <c r="A617" s="426" t="s">
        <v>463</v>
      </c>
      <c r="B617" s="427" t="s">
        <v>464</v>
      </c>
      <c r="C617" s="428" t="s">
        <v>465</v>
      </c>
      <c r="D617" s="429" t="s">
        <v>466</v>
      </c>
      <c r="E617" s="428" t="s">
        <v>2423</v>
      </c>
      <c r="F617" s="429" t="s">
        <v>2424</v>
      </c>
      <c r="G617" s="428" t="s">
        <v>3601</v>
      </c>
      <c r="H617" s="428" t="s">
        <v>3602</v>
      </c>
      <c r="I617" s="431">
        <v>3993</v>
      </c>
      <c r="J617" s="431">
        <v>4</v>
      </c>
      <c r="K617" s="432">
        <v>15972</v>
      </c>
    </row>
    <row r="618" spans="1:11" ht="14.45" customHeight="1" x14ac:dyDescent="0.2">
      <c r="A618" s="426" t="s">
        <v>463</v>
      </c>
      <c r="B618" s="427" t="s">
        <v>464</v>
      </c>
      <c r="C618" s="428" t="s">
        <v>465</v>
      </c>
      <c r="D618" s="429" t="s">
        <v>466</v>
      </c>
      <c r="E618" s="428" t="s">
        <v>2423</v>
      </c>
      <c r="F618" s="429" t="s">
        <v>2424</v>
      </c>
      <c r="G618" s="428" t="s">
        <v>3603</v>
      </c>
      <c r="H618" s="428" t="s">
        <v>3604</v>
      </c>
      <c r="I618" s="431">
        <v>3993</v>
      </c>
      <c r="J618" s="431">
        <v>4</v>
      </c>
      <c r="K618" s="432">
        <v>15972</v>
      </c>
    </row>
    <row r="619" spans="1:11" ht="14.45" customHeight="1" x14ac:dyDescent="0.2">
      <c r="A619" s="426" t="s">
        <v>463</v>
      </c>
      <c r="B619" s="427" t="s">
        <v>464</v>
      </c>
      <c r="C619" s="428" t="s">
        <v>465</v>
      </c>
      <c r="D619" s="429" t="s">
        <v>466</v>
      </c>
      <c r="E619" s="428" t="s">
        <v>2423</v>
      </c>
      <c r="F619" s="429" t="s">
        <v>2424</v>
      </c>
      <c r="G619" s="428" t="s">
        <v>2713</v>
      </c>
      <c r="H619" s="428" t="s">
        <v>2714</v>
      </c>
      <c r="I619" s="431">
        <v>712.69000244140625</v>
      </c>
      <c r="J619" s="431">
        <v>55</v>
      </c>
      <c r="K619" s="432">
        <v>39197.94921875</v>
      </c>
    </row>
    <row r="620" spans="1:11" ht="14.45" customHeight="1" x14ac:dyDescent="0.2">
      <c r="A620" s="426" t="s">
        <v>463</v>
      </c>
      <c r="B620" s="427" t="s">
        <v>464</v>
      </c>
      <c r="C620" s="428" t="s">
        <v>465</v>
      </c>
      <c r="D620" s="429" t="s">
        <v>466</v>
      </c>
      <c r="E620" s="428" t="s">
        <v>2423</v>
      </c>
      <c r="F620" s="429" t="s">
        <v>2424</v>
      </c>
      <c r="G620" s="428" t="s">
        <v>3605</v>
      </c>
      <c r="H620" s="428" t="s">
        <v>3606</v>
      </c>
      <c r="I620" s="431">
        <v>1158.699951171875</v>
      </c>
      <c r="J620" s="431">
        <v>10</v>
      </c>
      <c r="K620" s="432">
        <v>11586.959716796875</v>
      </c>
    </row>
    <row r="621" spans="1:11" ht="14.45" customHeight="1" x14ac:dyDescent="0.2">
      <c r="A621" s="426" t="s">
        <v>463</v>
      </c>
      <c r="B621" s="427" t="s">
        <v>464</v>
      </c>
      <c r="C621" s="428" t="s">
        <v>465</v>
      </c>
      <c r="D621" s="429" t="s">
        <v>466</v>
      </c>
      <c r="E621" s="428" t="s">
        <v>2423</v>
      </c>
      <c r="F621" s="429" t="s">
        <v>2424</v>
      </c>
      <c r="G621" s="428" t="s">
        <v>3607</v>
      </c>
      <c r="H621" s="428" t="s">
        <v>3608</v>
      </c>
      <c r="I621" s="431">
        <v>726</v>
      </c>
      <c r="J621" s="431">
        <v>2</v>
      </c>
      <c r="K621" s="432">
        <v>1452</v>
      </c>
    </row>
    <row r="622" spans="1:11" ht="14.45" customHeight="1" x14ac:dyDescent="0.2">
      <c r="A622" s="426" t="s">
        <v>463</v>
      </c>
      <c r="B622" s="427" t="s">
        <v>464</v>
      </c>
      <c r="C622" s="428" t="s">
        <v>465</v>
      </c>
      <c r="D622" s="429" t="s">
        <v>466</v>
      </c>
      <c r="E622" s="428" t="s">
        <v>2423</v>
      </c>
      <c r="F622" s="429" t="s">
        <v>2424</v>
      </c>
      <c r="G622" s="428" t="s">
        <v>3609</v>
      </c>
      <c r="H622" s="428" t="s">
        <v>3610</v>
      </c>
      <c r="I622" s="431">
        <v>2752.75</v>
      </c>
      <c r="J622" s="431">
        <v>3</v>
      </c>
      <c r="K622" s="432">
        <v>8258.25</v>
      </c>
    </row>
    <row r="623" spans="1:11" ht="14.45" customHeight="1" x14ac:dyDescent="0.2">
      <c r="A623" s="426" t="s">
        <v>463</v>
      </c>
      <c r="B623" s="427" t="s">
        <v>464</v>
      </c>
      <c r="C623" s="428" t="s">
        <v>465</v>
      </c>
      <c r="D623" s="429" t="s">
        <v>466</v>
      </c>
      <c r="E623" s="428" t="s">
        <v>2423</v>
      </c>
      <c r="F623" s="429" t="s">
        <v>2424</v>
      </c>
      <c r="G623" s="428" t="s">
        <v>3611</v>
      </c>
      <c r="H623" s="428" t="s">
        <v>3612</v>
      </c>
      <c r="I623" s="431">
        <v>3363.800048828125</v>
      </c>
      <c r="J623" s="431">
        <v>4</v>
      </c>
      <c r="K623" s="432">
        <v>13455.2001953125</v>
      </c>
    </row>
    <row r="624" spans="1:11" ht="14.45" customHeight="1" x14ac:dyDescent="0.2">
      <c r="A624" s="426" t="s">
        <v>463</v>
      </c>
      <c r="B624" s="427" t="s">
        <v>464</v>
      </c>
      <c r="C624" s="428" t="s">
        <v>465</v>
      </c>
      <c r="D624" s="429" t="s">
        <v>466</v>
      </c>
      <c r="E624" s="428" t="s">
        <v>2423</v>
      </c>
      <c r="F624" s="429" t="s">
        <v>2424</v>
      </c>
      <c r="G624" s="428" t="s">
        <v>3613</v>
      </c>
      <c r="H624" s="428" t="s">
        <v>3614</v>
      </c>
      <c r="I624" s="431">
        <v>2214.2967122395835</v>
      </c>
      <c r="J624" s="431">
        <v>13</v>
      </c>
      <c r="K624" s="432">
        <v>28785.8603515625</v>
      </c>
    </row>
    <row r="625" spans="1:11" ht="14.45" customHeight="1" x14ac:dyDescent="0.2">
      <c r="A625" s="426" t="s">
        <v>463</v>
      </c>
      <c r="B625" s="427" t="s">
        <v>464</v>
      </c>
      <c r="C625" s="428" t="s">
        <v>465</v>
      </c>
      <c r="D625" s="429" t="s">
        <v>466</v>
      </c>
      <c r="E625" s="428" t="s">
        <v>2423</v>
      </c>
      <c r="F625" s="429" t="s">
        <v>2424</v>
      </c>
      <c r="G625" s="428" t="s">
        <v>3615</v>
      </c>
      <c r="H625" s="428" t="s">
        <v>3616</v>
      </c>
      <c r="I625" s="431">
        <v>2214.300048828125</v>
      </c>
      <c r="J625" s="431">
        <v>4</v>
      </c>
      <c r="K625" s="432">
        <v>8857.199951171875</v>
      </c>
    </row>
    <row r="626" spans="1:11" ht="14.45" customHeight="1" x14ac:dyDescent="0.2">
      <c r="A626" s="426" t="s">
        <v>463</v>
      </c>
      <c r="B626" s="427" t="s">
        <v>464</v>
      </c>
      <c r="C626" s="428" t="s">
        <v>465</v>
      </c>
      <c r="D626" s="429" t="s">
        <v>466</v>
      </c>
      <c r="E626" s="428" t="s">
        <v>2423</v>
      </c>
      <c r="F626" s="429" t="s">
        <v>2424</v>
      </c>
      <c r="G626" s="428" t="s">
        <v>3617</v>
      </c>
      <c r="H626" s="428" t="s">
        <v>3618</v>
      </c>
      <c r="I626" s="431">
        <v>2214.2964564732142</v>
      </c>
      <c r="J626" s="431">
        <v>13</v>
      </c>
      <c r="K626" s="432">
        <v>28785.8603515625</v>
      </c>
    </row>
    <row r="627" spans="1:11" ht="14.45" customHeight="1" x14ac:dyDescent="0.2">
      <c r="A627" s="426" t="s">
        <v>463</v>
      </c>
      <c r="B627" s="427" t="s">
        <v>464</v>
      </c>
      <c r="C627" s="428" t="s">
        <v>465</v>
      </c>
      <c r="D627" s="429" t="s">
        <v>466</v>
      </c>
      <c r="E627" s="428" t="s">
        <v>2423</v>
      </c>
      <c r="F627" s="429" t="s">
        <v>2424</v>
      </c>
      <c r="G627" s="428" t="s">
        <v>3619</v>
      </c>
      <c r="H627" s="428" t="s">
        <v>3620</v>
      </c>
      <c r="I627" s="431">
        <v>2214.2970214843749</v>
      </c>
      <c r="J627" s="431">
        <v>10</v>
      </c>
      <c r="K627" s="432">
        <v>22142.97021484375</v>
      </c>
    </row>
    <row r="628" spans="1:11" ht="14.45" customHeight="1" x14ac:dyDescent="0.2">
      <c r="A628" s="426" t="s">
        <v>463</v>
      </c>
      <c r="B628" s="427" t="s">
        <v>464</v>
      </c>
      <c r="C628" s="428" t="s">
        <v>465</v>
      </c>
      <c r="D628" s="429" t="s">
        <v>466</v>
      </c>
      <c r="E628" s="428" t="s">
        <v>2423</v>
      </c>
      <c r="F628" s="429" t="s">
        <v>2424</v>
      </c>
      <c r="G628" s="428" t="s">
        <v>3621</v>
      </c>
      <c r="H628" s="428" t="s">
        <v>3622</v>
      </c>
      <c r="I628" s="431">
        <v>2214.300048828125</v>
      </c>
      <c r="J628" s="431">
        <v>1</v>
      </c>
      <c r="K628" s="432">
        <v>2214.300048828125</v>
      </c>
    </row>
    <row r="629" spans="1:11" ht="14.45" customHeight="1" x14ac:dyDescent="0.2">
      <c r="A629" s="426" t="s">
        <v>463</v>
      </c>
      <c r="B629" s="427" t="s">
        <v>464</v>
      </c>
      <c r="C629" s="428" t="s">
        <v>465</v>
      </c>
      <c r="D629" s="429" t="s">
        <v>466</v>
      </c>
      <c r="E629" s="428" t="s">
        <v>2423</v>
      </c>
      <c r="F629" s="429" t="s">
        <v>2424</v>
      </c>
      <c r="G629" s="428" t="s">
        <v>3623</v>
      </c>
      <c r="H629" s="428" t="s">
        <v>3624</v>
      </c>
      <c r="I629" s="431">
        <v>2214.2994079589844</v>
      </c>
      <c r="J629" s="431">
        <v>10</v>
      </c>
      <c r="K629" s="432">
        <v>22142.990234375</v>
      </c>
    </row>
    <row r="630" spans="1:11" ht="14.45" customHeight="1" x14ac:dyDescent="0.2">
      <c r="A630" s="426" t="s">
        <v>463</v>
      </c>
      <c r="B630" s="427" t="s">
        <v>464</v>
      </c>
      <c r="C630" s="428" t="s">
        <v>465</v>
      </c>
      <c r="D630" s="429" t="s">
        <v>466</v>
      </c>
      <c r="E630" s="428" t="s">
        <v>2423</v>
      </c>
      <c r="F630" s="429" t="s">
        <v>2424</v>
      </c>
      <c r="G630" s="428" t="s">
        <v>3625</v>
      </c>
      <c r="H630" s="428" t="s">
        <v>3626</v>
      </c>
      <c r="I630" s="431">
        <v>2214.2986188616073</v>
      </c>
      <c r="J630" s="431">
        <v>15</v>
      </c>
      <c r="K630" s="432">
        <v>33214.48046875</v>
      </c>
    </row>
    <row r="631" spans="1:11" ht="14.45" customHeight="1" x14ac:dyDescent="0.2">
      <c r="A631" s="426" t="s">
        <v>463</v>
      </c>
      <c r="B631" s="427" t="s">
        <v>464</v>
      </c>
      <c r="C631" s="428" t="s">
        <v>465</v>
      </c>
      <c r="D631" s="429" t="s">
        <v>466</v>
      </c>
      <c r="E631" s="428" t="s">
        <v>2423</v>
      </c>
      <c r="F631" s="429" t="s">
        <v>2424</v>
      </c>
      <c r="G631" s="428" t="s">
        <v>3627</v>
      </c>
      <c r="H631" s="428" t="s">
        <v>3628</v>
      </c>
      <c r="I631" s="431">
        <v>2214.300048828125</v>
      </c>
      <c r="J631" s="431">
        <v>4</v>
      </c>
      <c r="K631" s="432">
        <v>8857.2001953125</v>
      </c>
    </row>
    <row r="632" spans="1:11" ht="14.45" customHeight="1" x14ac:dyDescent="0.2">
      <c r="A632" s="426" t="s">
        <v>463</v>
      </c>
      <c r="B632" s="427" t="s">
        <v>464</v>
      </c>
      <c r="C632" s="428" t="s">
        <v>465</v>
      </c>
      <c r="D632" s="429" t="s">
        <v>466</v>
      </c>
      <c r="E632" s="428" t="s">
        <v>2423</v>
      </c>
      <c r="F632" s="429" t="s">
        <v>2424</v>
      </c>
      <c r="G632" s="428" t="s">
        <v>3629</v>
      </c>
      <c r="H632" s="428" t="s">
        <v>3630</v>
      </c>
      <c r="I632" s="431">
        <v>1983.18994140625</v>
      </c>
      <c r="J632" s="431">
        <v>1</v>
      </c>
      <c r="K632" s="432">
        <v>1983.18994140625</v>
      </c>
    </row>
    <row r="633" spans="1:11" ht="14.45" customHeight="1" x14ac:dyDescent="0.2">
      <c r="A633" s="426" t="s">
        <v>463</v>
      </c>
      <c r="B633" s="427" t="s">
        <v>464</v>
      </c>
      <c r="C633" s="428" t="s">
        <v>465</v>
      </c>
      <c r="D633" s="429" t="s">
        <v>466</v>
      </c>
      <c r="E633" s="428" t="s">
        <v>2423</v>
      </c>
      <c r="F633" s="429" t="s">
        <v>2424</v>
      </c>
      <c r="G633" s="428" t="s">
        <v>3631</v>
      </c>
      <c r="H633" s="428" t="s">
        <v>3632</v>
      </c>
      <c r="I633" s="431">
        <v>2064.260009765625</v>
      </c>
      <c r="J633" s="431">
        <v>2</v>
      </c>
      <c r="K633" s="432">
        <v>4128.52001953125</v>
      </c>
    </row>
    <row r="634" spans="1:11" ht="14.45" customHeight="1" x14ac:dyDescent="0.2">
      <c r="A634" s="426" t="s">
        <v>463</v>
      </c>
      <c r="B634" s="427" t="s">
        <v>464</v>
      </c>
      <c r="C634" s="428" t="s">
        <v>465</v>
      </c>
      <c r="D634" s="429" t="s">
        <v>466</v>
      </c>
      <c r="E634" s="428" t="s">
        <v>2423</v>
      </c>
      <c r="F634" s="429" t="s">
        <v>2424</v>
      </c>
      <c r="G634" s="428" t="s">
        <v>3633</v>
      </c>
      <c r="H634" s="428" t="s">
        <v>3634</v>
      </c>
      <c r="I634" s="431">
        <v>1983.68994140625</v>
      </c>
      <c r="J634" s="431">
        <v>3</v>
      </c>
      <c r="K634" s="432">
        <v>5951.06005859375</v>
      </c>
    </row>
    <row r="635" spans="1:11" ht="14.45" customHeight="1" x14ac:dyDescent="0.2">
      <c r="A635" s="426" t="s">
        <v>463</v>
      </c>
      <c r="B635" s="427" t="s">
        <v>464</v>
      </c>
      <c r="C635" s="428" t="s">
        <v>465</v>
      </c>
      <c r="D635" s="429" t="s">
        <v>466</v>
      </c>
      <c r="E635" s="428" t="s">
        <v>2423</v>
      </c>
      <c r="F635" s="429" t="s">
        <v>2424</v>
      </c>
      <c r="G635" s="428" t="s">
        <v>3635</v>
      </c>
      <c r="H635" s="428" t="s">
        <v>3636</v>
      </c>
      <c r="I635" s="431">
        <v>2064.2566731770835</v>
      </c>
      <c r="J635" s="431">
        <v>3</v>
      </c>
      <c r="K635" s="432">
        <v>6192.77001953125</v>
      </c>
    </row>
    <row r="636" spans="1:11" ht="14.45" customHeight="1" x14ac:dyDescent="0.2">
      <c r="A636" s="426" t="s">
        <v>463</v>
      </c>
      <c r="B636" s="427" t="s">
        <v>464</v>
      </c>
      <c r="C636" s="428" t="s">
        <v>465</v>
      </c>
      <c r="D636" s="429" t="s">
        <v>466</v>
      </c>
      <c r="E636" s="428" t="s">
        <v>2423</v>
      </c>
      <c r="F636" s="429" t="s">
        <v>2424</v>
      </c>
      <c r="G636" s="428" t="s">
        <v>3637</v>
      </c>
      <c r="H636" s="428" t="s">
        <v>3638</v>
      </c>
      <c r="I636" s="431">
        <v>2064.260009765625</v>
      </c>
      <c r="J636" s="431">
        <v>2</v>
      </c>
      <c r="K636" s="432">
        <v>4128.52001953125</v>
      </c>
    </row>
    <row r="637" spans="1:11" ht="14.45" customHeight="1" x14ac:dyDescent="0.2">
      <c r="A637" s="426" t="s">
        <v>463</v>
      </c>
      <c r="B637" s="427" t="s">
        <v>464</v>
      </c>
      <c r="C637" s="428" t="s">
        <v>465</v>
      </c>
      <c r="D637" s="429" t="s">
        <v>466</v>
      </c>
      <c r="E637" s="428" t="s">
        <v>2423</v>
      </c>
      <c r="F637" s="429" t="s">
        <v>2424</v>
      </c>
      <c r="G637" s="428" t="s">
        <v>3639</v>
      </c>
      <c r="H637" s="428" t="s">
        <v>3640</v>
      </c>
      <c r="I637" s="431">
        <v>2064.260009765625</v>
      </c>
      <c r="J637" s="431">
        <v>1</v>
      </c>
      <c r="K637" s="432">
        <v>2064.260009765625</v>
      </c>
    </row>
    <row r="638" spans="1:11" ht="14.45" customHeight="1" x14ac:dyDescent="0.2">
      <c r="A638" s="426" t="s">
        <v>463</v>
      </c>
      <c r="B638" s="427" t="s">
        <v>464</v>
      </c>
      <c r="C638" s="428" t="s">
        <v>465</v>
      </c>
      <c r="D638" s="429" t="s">
        <v>466</v>
      </c>
      <c r="E638" s="428" t="s">
        <v>2423</v>
      </c>
      <c r="F638" s="429" t="s">
        <v>2424</v>
      </c>
      <c r="G638" s="428" t="s">
        <v>3641</v>
      </c>
      <c r="H638" s="428" t="s">
        <v>3642</v>
      </c>
      <c r="I638" s="431">
        <v>2214.300048828125</v>
      </c>
      <c r="J638" s="431">
        <v>11</v>
      </c>
      <c r="K638" s="432">
        <v>24357.300537109375</v>
      </c>
    </row>
    <row r="639" spans="1:11" ht="14.45" customHeight="1" x14ac:dyDescent="0.2">
      <c r="A639" s="426" t="s">
        <v>463</v>
      </c>
      <c r="B639" s="427" t="s">
        <v>464</v>
      </c>
      <c r="C639" s="428" t="s">
        <v>465</v>
      </c>
      <c r="D639" s="429" t="s">
        <v>466</v>
      </c>
      <c r="E639" s="428" t="s">
        <v>2423</v>
      </c>
      <c r="F639" s="429" t="s">
        <v>2424</v>
      </c>
      <c r="G639" s="428" t="s">
        <v>3643</v>
      </c>
      <c r="H639" s="428" t="s">
        <v>3644</v>
      </c>
      <c r="I639" s="431">
        <v>2064.2566731770835</v>
      </c>
      <c r="J639" s="431">
        <v>7</v>
      </c>
      <c r="K639" s="432">
        <v>14449.800048828125</v>
      </c>
    </row>
    <row r="640" spans="1:11" ht="14.45" customHeight="1" x14ac:dyDescent="0.2">
      <c r="A640" s="426" t="s">
        <v>463</v>
      </c>
      <c r="B640" s="427" t="s">
        <v>464</v>
      </c>
      <c r="C640" s="428" t="s">
        <v>465</v>
      </c>
      <c r="D640" s="429" t="s">
        <v>466</v>
      </c>
      <c r="E640" s="428" t="s">
        <v>2423</v>
      </c>
      <c r="F640" s="429" t="s">
        <v>2424</v>
      </c>
      <c r="G640" s="428" t="s">
        <v>3645</v>
      </c>
      <c r="H640" s="428" t="s">
        <v>3646</v>
      </c>
      <c r="I640" s="431">
        <v>2214.300048828125</v>
      </c>
      <c r="J640" s="431">
        <v>4</v>
      </c>
      <c r="K640" s="432">
        <v>8857.199951171875</v>
      </c>
    </row>
    <row r="641" spans="1:11" ht="14.45" customHeight="1" x14ac:dyDescent="0.2">
      <c r="A641" s="426" t="s">
        <v>463</v>
      </c>
      <c r="B641" s="427" t="s">
        <v>464</v>
      </c>
      <c r="C641" s="428" t="s">
        <v>465</v>
      </c>
      <c r="D641" s="429" t="s">
        <v>466</v>
      </c>
      <c r="E641" s="428" t="s">
        <v>2423</v>
      </c>
      <c r="F641" s="429" t="s">
        <v>2424</v>
      </c>
      <c r="G641" s="428" t="s">
        <v>3647</v>
      </c>
      <c r="H641" s="428" t="s">
        <v>3648</v>
      </c>
      <c r="I641" s="431">
        <v>2064.260009765625</v>
      </c>
      <c r="J641" s="431">
        <v>2</v>
      </c>
      <c r="K641" s="432">
        <v>4128.52001953125</v>
      </c>
    </row>
    <row r="642" spans="1:11" ht="14.45" customHeight="1" x14ac:dyDescent="0.2">
      <c r="A642" s="426" t="s">
        <v>463</v>
      </c>
      <c r="B642" s="427" t="s">
        <v>464</v>
      </c>
      <c r="C642" s="428" t="s">
        <v>465</v>
      </c>
      <c r="D642" s="429" t="s">
        <v>466</v>
      </c>
      <c r="E642" s="428" t="s">
        <v>2423</v>
      </c>
      <c r="F642" s="429" t="s">
        <v>2424</v>
      </c>
      <c r="G642" s="428" t="s">
        <v>3649</v>
      </c>
      <c r="H642" s="428" t="s">
        <v>3650</v>
      </c>
      <c r="I642" s="431">
        <v>2214.300048828125</v>
      </c>
      <c r="J642" s="431">
        <v>2</v>
      </c>
      <c r="K642" s="432">
        <v>4428.60009765625</v>
      </c>
    </row>
    <row r="643" spans="1:11" ht="14.45" customHeight="1" x14ac:dyDescent="0.2">
      <c r="A643" s="426" t="s">
        <v>463</v>
      </c>
      <c r="B643" s="427" t="s">
        <v>464</v>
      </c>
      <c r="C643" s="428" t="s">
        <v>465</v>
      </c>
      <c r="D643" s="429" t="s">
        <v>466</v>
      </c>
      <c r="E643" s="428" t="s">
        <v>2423</v>
      </c>
      <c r="F643" s="429" t="s">
        <v>2424</v>
      </c>
      <c r="G643" s="428" t="s">
        <v>3651</v>
      </c>
      <c r="H643" s="428" t="s">
        <v>3652</v>
      </c>
      <c r="I643" s="431">
        <v>2214.300048828125</v>
      </c>
      <c r="J643" s="431">
        <v>10</v>
      </c>
      <c r="K643" s="432">
        <v>22143.000244140625</v>
      </c>
    </row>
    <row r="644" spans="1:11" ht="14.45" customHeight="1" x14ac:dyDescent="0.2">
      <c r="A644" s="426" t="s">
        <v>463</v>
      </c>
      <c r="B644" s="427" t="s">
        <v>464</v>
      </c>
      <c r="C644" s="428" t="s">
        <v>465</v>
      </c>
      <c r="D644" s="429" t="s">
        <v>466</v>
      </c>
      <c r="E644" s="428" t="s">
        <v>2423</v>
      </c>
      <c r="F644" s="429" t="s">
        <v>2424</v>
      </c>
      <c r="G644" s="428" t="s">
        <v>3653</v>
      </c>
      <c r="H644" s="428" t="s">
        <v>3654</v>
      </c>
      <c r="I644" s="431">
        <v>2214.300048828125</v>
      </c>
      <c r="J644" s="431">
        <v>8</v>
      </c>
      <c r="K644" s="432">
        <v>17714.400390625</v>
      </c>
    </row>
    <row r="645" spans="1:11" ht="14.45" customHeight="1" x14ac:dyDescent="0.2">
      <c r="A645" s="426" t="s">
        <v>463</v>
      </c>
      <c r="B645" s="427" t="s">
        <v>464</v>
      </c>
      <c r="C645" s="428" t="s">
        <v>465</v>
      </c>
      <c r="D645" s="429" t="s">
        <v>466</v>
      </c>
      <c r="E645" s="428" t="s">
        <v>2423</v>
      </c>
      <c r="F645" s="429" t="s">
        <v>2424</v>
      </c>
      <c r="G645" s="428" t="s">
        <v>3655</v>
      </c>
      <c r="H645" s="428" t="s">
        <v>3656</v>
      </c>
      <c r="I645" s="431">
        <v>2214.300048828125</v>
      </c>
      <c r="J645" s="431">
        <v>4</v>
      </c>
      <c r="K645" s="432">
        <v>8857.2001953125</v>
      </c>
    </row>
    <row r="646" spans="1:11" ht="14.45" customHeight="1" x14ac:dyDescent="0.2">
      <c r="A646" s="426" t="s">
        <v>463</v>
      </c>
      <c r="B646" s="427" t="s">
        <v>464</v>
      </c>
      <c r="C646" s="428" t="s">
        <v>465</v>
      </c>
      <c r="D646" s="429" t="s">
        <v>466</v>
      </c>
      <c r="E646" s="428" t="s">
        <v>2423</v>
      </c>
      <c r="F646" s="429" t="s">
        <v>2424</v>
      </c>
      <c r="G646" s="428" t="s">
        <v>3657</v>
      </c>
      <c r="H646" s="428" t="s">
        <v>3658</v>
      </c>
      <c r="I646" s="431">
        <v>2371.590087890625</v>
      </c>
      <c r="J646" s="431">
        <v>1</v>
      </c>
      <c r="K646" s="432">
        <v>2371.590087890625</v>
      </c>
    </row>
    <row r="647" spans="1:11" ht="14.45" customHeight="1" x14ac:dyDescent="0.2">
      <c r="A647" s="426" t="s">
        <v>463</v>
      </c>
      <c r="B647" s="427" t="s">
        <v>464</v>
      </c>
      <c r="C647" s="428" t="s">
        <v>465</v>
      </c>
      <c r="D647" s="429" t="s">
        <v>466</v>
      </c>
      <c r="E647" s="428" t="s">
        <v>2423</v>
      </c>
      <c r="F647" s="429" t="s">
        <v>2424</v>
      </c>
      <c r="G647" s="428" t="s">
        <v>3659</v>
      </c>
      <c r="H647" s="428" t="s">
        <v>3660</v>
      </c>
      <c r="I647" s="431">
        <v>2546.719970703125</v>
      </c>
      <c r="J647" s="431">
        <v>1</v>
      </c>
      <c r="K647" s="432">
        <v>2546.719970703125</v>
      </c>
    </row>
    <row r="648" spans="1:11" ht="14.45" customHeight="1" x14ac:dyDescent="0.2">
      <c r="A648" s="426" t="s">
        <v>463</v>
      </c>
      <c r="B648" s="427" t="s">
        <v>464</v>
      </c>
      <c r="C648" s="428" t="s">
        <v>465</v>
      </c>
      <c r="D648" s="429" t="s">
        <v>466</v>
      </c>
      <c r="E648" s="428" t="s">
        <v>2423</v>
      </c>
      <c r="F648" s="429" t="s">
        <v>2424</v>
      </c>
      <c r="G648" s="428" t="s">
        <v>3661</v>
      </c>
      <c r="H648" s="428" t="s">
        <v>3662</v>
      </c>
      <c r="I648" s="431">
        <v>2905.2099609375</v>
      </c>
      <c r="J648" s="431">
        <v>3</v>
      </c>
      <c r="K648" s="432">
        <v>8715.6298828125</v>
      </c>
    </row>
    <row r="649" spans="1:11" ht="14.45" customHeight="1" x14ac:dyDescent="0.2">
      <c r="A649" s="426" t="s">
        <v>463</v>
      </c>
      <c r="B649" s="427" t="s">
        <v>464</v>
      </c>
      <c r="C649" s="428" t="s">
        <v>465</v>
      </c>
      <c r="D649" s="429" t="s">
        <v>466</v>
      </c>
      <c r="E649" s="428" t="s">
        <v>2423</v>
      </c>
      <c r="F649" s="429" t="s">
        <v>2424</v>
      </c>
      <c r="G649" s="428" t="s">
        <v>3663</v>
      </c>
      <c r="H649" s="428" t="s">
        <v>3664</v>
      </c>
      <c r="I649" s="431">
        <v>2214.2969055175781</v>
      </c>
      <c r="J649" s="431">
        <v>14</v>
      </c>
      <c r="K649" s="432">
        <v>31000.150390625</v>
      </c>
    </row>
    <row r="650" spans="1:11" ht="14.45" customHeight="1" x14ac:dyDescent="0.2">
      <c r="A650" s="426" t="s">
        <v>463</v>
      </c>
      <c r="B650" s="427" t="s">
        <v>464</v>
      </c>
      <c r="C650" s="428" t="s">
        <v>465</v>
      </c>
      <c r="D650" s="429" t="s">
        <v>466</v>
      </c>
      <c r="E650" s="428" t="s">
        <v>2423</v>
      </c>
      <c r="F650" s="429" t="s">
        <v>2424</v>
      </c>
      <c r="G650" s="428" t="s">
        <v>3665</v>
      </c>
      <c r="H650" s="428" t="s">
        <v>3666</v>
      </c>
      <c r="I650" s="431">
        <v>2214.300048828125</v>
      </c>
      <c r="J650" s="431">
        <v>1</v>
      </c>
      <c r="K650" s="432">
        <v>2214.300048828125</v>
      </c>
    </row>
    <row r="651" spans="1:11" ht="14.45" customHeight="1" x14ac:dyDescent="0.2">
      <c r="A651" s="426" t="s">
        <v>463</v>
      </c>
      <c r="B651" s="427" t="s">
        <v>464</v>
      </c>
      <c r="C651" s="428" t="s">
        <v>465</v>
      </c>
      <c r="D651" s="429" t="s">
        <v>466</v>
      </c>
      <c r="E651" s="428" t="s">
        <v>2423</v>
      </c>
      <c r="F651" s="429" t="s">
        <v>2424</v>
      </c>
      <c r="G651" s="428" t="s">
        <v>3667</v>
      </c>
      <c r="H651" s="428" t="s">
        <v>3668</v>
      </c>
      <c r="I651" s="431">
        <v>2214.300048828125</v>
      </c>
      <c r="J651" s="431">
        <v>2</v>
      </c>
      <c r="K651" s="432">
        <v>4428.60009765625</v>
      </c>
    </row>
    <row r="652" spans="1:11" ht="14.45" customHeight="1" x14ac:dyDescent="0.2">
      <c r="A652" s="426" t="s">
        <v>463</v>
      </c>
      <c r="B652" s="427" t="s">
        <v>464</v>
      </c>
      <c r="C652" s="428" t="s">
        <v>465</v>
      </c>
      <c r="D652" s="429" t="s">
        <v>466</v>
      </c>
      <c r="E652" s="428" t="s">
        <v>2423</v>
      </c>
      <c r="F652" s="429" t="s">
        <v>2424</v>
      </c>
      <c r="G652" s="428" t="s">
        <v>3669</v>
      </c>
      <c r="H652" s="428" t="s">
        <v>3670</v>
      </c>
      <c r="I652" s="431">
        <v>2214.300048828125</v>
      </c>
      <c r="J652" s="431">
        <v>2</v>
      </c>
      <c r="K652" s="432">
        <v>4428.60009765625</v>
      </c>
    </row>
    <row r="653" spans="1:11" ht="14.45" customHeight="1" x14ac:dyDescent="0.2">
      <c r="A653" s="426" t="s">
        <v>463</v>
      </c>
      <c r="B653" s="427" t="s">
        <v>464</v>
      </c>
      <c r="C653" s="428" t="s">
        <v>465</v>
      </c>
      <c r="D653" s="429" t="s">
        <v>466</v>
      </c>
      <c r="E653" s="428" t="s">
        <v>2423</v>
      </c>
      <c r="F653" s="429" t="s">
        <v>2424</v>
      </c>
      <c r="G653" s="428" t="s">
        <v>3671</v>
      </c>
      <c r="H653" s="428" t="s">
        <v>3672</v>
      </c>
      <c r="I653" s="431">
        <v>2214.2928059895835</v>
      </c>
      <c r="J653" s="431">
        <v>12</v>
      </c>
      <c r="K653" s="432">
        <v>26571.520263671875</v>
      </c>
    </row>
    <row r="654" spans="1:11" ht="14.45" customHeight="1" x14ac:dyDescent="0.2">
      <c r="A654" s="426" t="s">
        <v>463</v>
      </c>
      <c r="B654" s="427" t="s">
        <v>464</v>
      </c>
      <c r="C654" s="428" t="s">
        <v>465</v>
      </c>
      <c r="D654" s="429" t="s">
        <v>466</v>
      </c>
      <c r="E654" s="428" t="s">
        <v>2423</v>
      </c>
      <c r="F654" s="429" t="s">
        <v>2424</v>
      </c>
      <c r="G654" s="428" t="s">
        <v>3673</v>
      </c>
      <c r="H654" s="428" t="s">
        <v>3674</v>
      </c>
      <c r="I654" s="431">
        <v>2214.300048828125</v>
      </c>
      <c r="J654" s="431">
        <v>3</v>
      </c>
      <c r="K654" s="432">
        <v>6642.900146484375</v>
      </c>
    </row>
    <row r="655" spans="1:11" ht="14.45" customHeight="1" x14ac:dyDescent="0.2">
      <c r="A655" s="426" t="s">
        <v>463</v>
      </c>
      <c r="B655" s="427" t="s">
        <v>464</v>
      </c>
      <c r="C655" s="428" t="s">
        <v>465</v>
      </c>
      <c r="D655" s="429" t="s">
        <v>466</v>
      </c>
      <c r="E655" s="428" t="s">
        <v>2423</v>
      </c>
      <c r="F655" s="429" t="s">
        <v>2424</v>
      </c>
      <c r="G655" s="428" t="s">
        <v>3675</v>
      </c>
      <c r="H655" s="428" t="s">
        <v>3676</v>
      </c>
      <c r="I655" s="431">
        <v>2214.300048828125</v>
      </c>
      <c r="J655" s="431">
        <v>1</v>
      </c>
      <c r="K655" s="432">
        <v>2214.300048828125</v>
      </c>
    </row>
    <row r="656" spans="1:11" ht="14.45" customHeight="1" x14ac:dyDescent="0.2">
      <c r="A656" s="426" t="s">
        <v>463</v>
      </c>
      <c r="B656" s="427" t="s">
        <v>464</v>
      </c>
      <c r="C656" s="428" t="s">
        <v>465</v>
      </c>
      <c r="D656" s="429" t="s">
        <v>466</v>
      </c>
      <c r="E656" s="428" t="s">
        <v>2423</v>
      </c>
      <c r="F656" s="429" t="s">
        <v>2424</v>
      </c>
      <c r="G656" s="428" t="s">
        <v>3677</v>
      </c>
      <c r="H656" s="428" t="s">
        <v>3678</v>
      </c>
      <c r="I656" s="431">
        <v>2214.300048828125</v>
      </c>
      <c r="J656" s="431">
        <v>2</v>
      </c>
      <c r="K656" s="432">
        <v>4428.60009765625</v>
      </c>
    </row>
    <row r="657" spans="1:11" ht="14.45" customHeight="1" x14ac:dyDescent="0.2">
      <c r="A657" s="426" t="s">
        <v>463</v>
      </c>
      <c r="B657" s="427" t="s">
        <v>464</v>
      </c>
      <c r="C657" s="428" t="s">
        <v>465</v>
      </c>
      <c r="D657" s="429" t="s">
        <v>466</v>
      </c>
      <c r="E657" s="428" t="s">
        <v>2423</v>
      </c>
      <c r="F657" s="429" t="s">
        <v>2424</v>
      </c>
      <c r="G657" s="428" t="s">
        <v>3679</v>
      </c>
      <c r="H657" s="428" t="s">
        <v>3680</v>
      </c>
      <c r="I657" s="431">
        <v>2905.2075892857142</v>
      </c>
      <c r="J657" s="431">
        <v>13</v>
      </c>
      <c r="K657" s="432">
        <v>37767.6796875</v>
      </c>
    </row>
    <row r="658" spans="1:11" ht="14.45" customHeight="1" x14ac:dyDescent="0.2">
      <c r="A658" s="426" t="s">
        <v>463</v>
      </c>
      <c r="B658" s="427" t="s">
        <v>464</v>
      </c>
      <c r="C658" s="428" t="s">
        <v>465</v>
      </c>
      <c r="D658" s="429" t="s">
        <v>466</v>
      </c>
      <c r="E658" s="428" t="s">
        <v>2423</v>
      </c>
      <c r="F658" s="429" t="s">
        <v>2424</v>
      </c>
      <c r="G658" s="428" t="s">
        <v>3681</v>
      </c>
      <c r="H658" s="428" t="s">
        <v>3682</v>
      </c>
      <c r="I658" s="431">
        <v>2905.203857421875</v>
      </c>
      <c r="J658" s="431">
        <v>15</v>
      </c>
      <c r="K658" s="432">
        <v>43578.03955078125</v>
      </c>
    </row>
    <row r="659" spans="1:11" ht="14.45" customHeight="1" x14ac:dyDescent="0.2">
      <c r="A659" s="426" t="s">
        <v>463</v>
      </c>
      <c r="B659" s="427" t="s">
        <v>464</v>
      </c>
      <c r="C659" s="428" t="s">
        <v>465</v>
      </c>
      <c r="D659" s="429" t="s">
        <v>466</v>
      </c>
      <c r="E659" s="428" t="s">
        <v>2423</v>
      </c>
      <c r="F659" s="429" t="s">
        <v>2424</v>
      </c>
      <c r="G659" s="428" t="s">
        <v>3683</v>
      </c>
      <c r="H659" s="428" t="s">
        <v>3684</v>
      </c>
      <c r="I659" s="431">
        <v>2905.2083062065972</v>
      </c>
      <c r="J659" s="431">
        <v>17</v>
      </c>
      <c r="K659" s="432">
        <v>49388.53955078125</v>
      </c>
    </row>
    <row r="660" spans="1:11" ht="14.45" customHeight="1" x14ac:dyDescent="0.2">
      <c r="A660" s="426" t="s">
        <v>463</v>
      </c>
      <c r="B660" s="427" t="s">
        <v>464</v>
      </c>
      <c r="C660" s="428" t="s">
        <v>465</v>
      </c>
      <c r="D660" s="429" t="s">
        <v>466</v>
      </c>
      <c r="E660" s="428" t="s">
        <v>2423</v>
      </c>
      <c r="F660" s="429" t="s">
        <v>2424</v>
      </c>
      <c r="G660" s="428" t="s">
        <v>3685</v>
      </c>
      <c r="H660" s="428" t="s">
        <v>3686</v>
      </c>
      <c r="I660" s="431">
        <v>2905.2099609375</v>
      </c>
      <c r="J660" s="431">
        <v>10</v>
      </c>
      <c r="K660" s="432">
        <v>29052.099609375</v>
      </c>
    </row>
    <row r="661" spans="1:11" ht="14.45" customHeight="1" x14ac:dyDescent="0.2">
      <c r="A661" s="426" t="s">
        <v>463</v>
      </c>
      <c r="B661" s="427" t="s">
        <v>464</v>
      </c>
      <c r="C661" s="428" t="s">
        <v>465</v>
      </c>
      <c r="D661" s="429" t="s">
        <v>466</v>
      </c>
      <c r="E661" s="428" t="s">
        <v>2423</v>
      </c>
      <c r="F661" s="429" t="s">
        <v>2424</v>
      </c>
      <c r="G661" s="428" t="s">
        <v>3687</v>
      </c>
      <c r="H661" s="428" t="s">
        <v>3688</v>
      </c>
      <c r="I661" s="431">
        <v>2214.280029296875</v>
      </c>
      <c r="J661" s="431">
        <v>2</v>
      </c>
      <c r="K661" s="432">
        <v>4428.56005859375</v>
      </c>
    </row>
    <row r="662" spans="1:11" ht="14.45" customHeight="1" x14ac:dyDescent="0.2">
      <c r="A662" s="426" t="s">
        <v>463</v>
      </c>
      <c r="B662" s="427" t="s">
        <v>464</v>
      </c>
      <c r="C662" s="428" t="s">
        <v>465</v>
      </c>
      <c r="D662" s="429" t="s">
        <v>466</v>
      </c>
      <c r="E662" s="428" t="s">
        <v>2423</v>
      </c>
      <c r="F662" s="429" t="s">
        <v>2424</v>
      </c>
      <c r="G662" s="428" t="s">
        <v>3689</v>
      </c>
      <c r="H662" s="428" t="s">
        <v>3690</v>
      </c>
      <c r="I662" s="431">
        <v>2064.260009765625</v>
      </c>
      <c r="J662" s="431">
        <v>4</v>
      </c>
      <c r="K662" s="432">
        <v>8257.0400390625</v>
      </c>
    </row>
    <row r="663" spans="1:11" ht="14.45" customHeight="1" x14ac:dyDescent="0.2">
      <c r="A663" s="426" t="s">
        <v>463</v>
      </c>
      <c r="B663" s="427" t="s">
        <v>464</v>
      </c>
      <c r="C663" s="428" t="s">
        <v>465</v>
      </c>
      <c r="D663" s="429" t="s">
        <v>466</v>
      </c>
      <c r="E663" s="428" t="s">
        <v>2423</v>
      </c>
      <c r="F663" s="429" t="s">
        <v>2424</v>
      </c>
      <c r="G663" s="428" t="s">
        <v>3691</v>
      </c>
      <c r="H663" s="428" t="s">
        <v>3692</v>
      </c>
      <c r="I663" s="431">
        <v>2214.300048828125</v>
      </c>
      <c r="J663" s="431">
        <v>2</v>
      </c>
      <c r="K663" s="432">
        <v>4428.60009765625</v>
      </c>
    </row>
    <row r="664" spans="1:11" ht="14.45" customHeight="1" x14ac:dyDescent="0.2">
      <c r="A664" s="426" t="s">
        <v>463</v>
      </c>
      <c r="B664" s="427" t="s">
        <v>464</v>
      </c>
      <c r="C664" s="428" t="s">
        <v>465</v>
      </c>
      <c r="D664" s="429" t="s">
        <v>466</v>
      </c>
      <c r="E664" s="428" t="s">
        <v>2423</v>
      </c>
      <c r="F664" s="429" t="s">
        <v>2424</v>
      </c>
      <c r="G664" s="428" t="s">
        <v>3693</v>
      </c>
      <c r="H664" s="428" t="s">
        <v>3694</v>
      </c>
      <c r="I664" s="431">
        <v>2064.260009765625</v>
      </c>
      <c r="J664" s="431">
        <v>5</v>
      </c>
      <c r="K664" s="432">
        <v>10321.300048828125</v>
      </c>
    </row>
    <row r="665" spans="1:11" ht="14.45" customHeight="1" x14ac:dyDescent="0.2">
      <c r="A665" s="426" t="s">
        <v>463</v>
      </c>
      <c r="B665" s="427" t="s">
        <v>464</v>
      </c>
      <c r="C665" s="428" t="s">
        <v>465</v>
      </c>
      <c r="D665" s="429" t="s">
        <v>466</v>
      </c>
      <c r="E665" s="428" t="s">
        <v>2423</v>
      </c>
      <c r="F665" s="429" t="s">
        <v>2424</v>
      </c>
      <c r="G665" s="428" t="s">
        <v>3695</v>
      </c>
      <c r="H665" s="428" t="s">
        <v>3696</v>
      </c>
      <c r="I665" s="431">
        <v>2064.2580078125002</v>
      </c>
      <c r="J665" s="431">
        <v>6</v>
      </c>
      <c r="K665" s="432">
        <v>12385.550048828125</v>
      </c>
    </row>
    <row r="666" spans="1:11" ht="14.45" customHeight="1" x14ac:dyDescent="0.2">
      <c r="A666" s="426" t="s">
        <v>463</v>
      </c>
      <c r="B666" s="427" t="s">
        <v>464</v>
      </c>
      <c r="C666" s="428" t="s">
        <v>465</v>
      </c>
      <c r="D666" s="429" t="s">
        <v>466</v>
      </c>
      <c r="E666" s="428" t="s">
        <v>2423</v>
      </c>
      <c r="F666" s="429" t="s">
        <v>2424</v>
      </c>
      <c r="G666" s="428" t="s">
        <v>3697</v>
      </c>
      <c r="H666" s="428" t="s">
        <v>3698</v>
      </c>
      <c r="I666" s="431">
        <v>2214.300048828125</v>
      </c>
      <c r="J666" s="431">
        <v>2</v>
      </c>
      <c r="K666" s="432">
        <v>4428.60009765625</v>
      </c>
    </row>
    <row r="667" spans="1:11" ht="14.45" customHeight="1" x14ac:dyDescent="0.2">
      <c r="A667" s="426" t="s">
        <v>463</v>
      </c>
      <c r="B667" s="427" t="s">
        <v>464</v>
      </c>
      <c r="C667" s="428" t="s">
        <v>465</v>
      </c>
      <c r="D667" s="429" t="s">
        <v>466</v>
      </c>
      <c r="E667" s="428" t="s">
        <v>2423</v>
      </c>
      <c r="F667" s="429" t="s">
        <v>2424</v>
      </c>
      <c r="G667" s="428" t="s">
        <v>3699</v>
      </c>
      <c r="H667" s="428" t="s">
        <v>3700</v>
      </c>
      <c r="I667" s="431">
        <v>2064.260009765625</v>
      </c>
      <c r="J667" s="431">
        <v>2</v>
      </c>
      <c r="K667" s="432">
        <v>4128.52001953125</v>
      </c>
    </row>
    <row r="668" spans="1:11" ht="14.45" customHeight="1" x14ac:dyDescent="0.2">
      <c r="A668" s="426" t="s">
        <v>463</v>
      </c>
      <c r="B668" s="427" t="s">
        <v>464</v>
      </c>
      <c r="C668" s="428" t="s">
        <v>465</v>
      </c>
      <c r="D668" s="429" t="s">
        <v>466</v>
      </c>
      <c r="E668" s="428" t="s">
        <v>2423</v>
      </c>
      <c r="F668" s="429" t="s">
        <v>2424</v>
      </c>
      <c r="G668" s="428" t="s">
        <v>3701</v>
      </c>
      <c r="H668" s="428" t="s">
        <v>3702</v>
      </c>
      <c r="I668" s="431">
        <v>2064.260009765625</v>
      </c>
      <c r="J668" s="431">
        <v>2</v>
      </c>
      <c r="K668" s="432">
        <v>4128.52001953125</v>
      </c>
    </row>
    <row r="669" spans="1:11" ht="14.45" customHeight="1" x14ac:dyDescent="0.2">
      <c r="A669" s="426" t="s">
        <v>463</v>
      </c>
      <c r="B669" s="427" t="s">
        <v>464</v>
      </c>
      <c r="C669" s="428" t="s">
        <v>465</v>
      </c>
      <c r="D669" s="429" t="s">
        <v>466</v>
      </c>
      <c r="E669" s="428" t="s">
        <v>2423</v>
      </c>
      <c r="F669" s="429" t="s">
        <v>2424</v>
      </c>
      <c r="G669" s="428" t="s">
        <v>3703</v>
      </c>
      <c r="H669" s="428" t="s">
        <v>3704</v>
      </c>
      <c r="I669" s="431">
        <v>2064.260009765625</v>
      </c>
      <c r="J669" s="431">
        <v>2</v>
      </c>
      <c r="K669" s="432">
        <v>4128.52001953125</v>
      </c>
    </row>
    <row r="670" spans="1:11" ht="14.45" customHeight="1" x14ac:dyDescent="0.2">
      <c r="A670" s="426" t="s">
        <v>463</v>
      </c>
      <c r="B670" s="427" t="s">
        <v>464</v>
      </c>
      <c r="C670" s="428" t="s">
        <v>465</v>
      </c>
      <c r="D670" s="429" t="s">
        <v>466</v>
      </c>
      <c r="E670" s="428" t="s">
        <v>2423</v>
      </c>
      <c r="F670" s="429" t="s">
        <v>2424</v>
      </c>
      <c r="G670" s="428" t="s">
        <v>3705</v>
      </c>
      <c r="H670" s="428" t="s">
        <v>3706</v>
      </c>
      <c r="I670" s="431">
        <v>1306.800048828125</v>
      </c>
      <c r="J670" s="431">
        <v>4</v>
      </c>
      <c r="K670" s="432">
        <v>5227.2001953125</v>
      </c>
    </row>
    <row r="671" spans="1:11" ht="14.45" customHeight="1" x14ac:dyDescent="0.2">
      <c r="A671" s="426" t="s">
        <v>463</v>
      </c>
      <c r="B671" s="427" t="s">
        <v>464</v>
      </c>
      <c r="C671" s="428" t="s">
        <v>465</v>
      </c>
      <c r="D671" s="429" t="s">
        <v>466</v>
      </c>
      <c r="E671" s="428" t="s">
        <v>2423</v>
      </c>
      <c r="F671" s="429" t="s">
        <v>2424</v>
      </c>
      <c r="G671" s="428" t="s">
        <v>3707</v>
      </c>
      <c r="H671" s="428" t="s">
        <v>3708</v>
      </c>
      <c r="I671" s="431">
        <v>12196.7998046875</v>
      </c>
      <c r="J671" s="431">
        <v>1</v>
      </c>
      <c r="K671" s="432">
        <v>12196.7998046875</v>
      </c>
    </row>
    <row r="672" spans="1:11" ht="14.45" customHeight="1" x14ac:dyDescent="0.2">
      <c r="A672" s="426" t="s">
        <v>463</v>
      </c>
      <c r="B672" s="427" t="s">
        <v>464</v>
      </c>
      <c r="C672" s="428" t="s">
        <v>465</v>
      </c>
      <c r="D672" s="429" t="s">
        <v>466</v>
      </c>
      <c r="E672" s="428" t="s">
        <v>2423</v>
      </c>
      <c r="F672" s="429" t="s">
        <v>2424</v>
      </c>
      <c r="G672" s="428" t="s">
        <v>3709</v>
      </c>
      <c r="H672" s="428" t="s">
        <v>3710</v>
      </c>
      <c r="I672" s="431">
        <v>7612.513346354167</v>
      </c>
      <c r="J672" s="431">
        <v>3</v>
      </c>
      <c r="K672" s="432">
        <v>22837.5400390625</v>
      </c>
    </row>
    <row r="673" spans="1:11" ht="14.45" customHeight="1" x14ac:dyDescent="0.2">
      <c r="A673" s="426" t="s">
        <v>463</v>
      </c>
      <c r="B673" s="427" t="s">
        <v>464</v>
      </c>
      <c r="C673" s="428" t="s">
        <v>465</v>
      </c>
      <c r="D673" s="429" t="s">
        <v>466</v>
      </c>
      <c r="E673" s="428" t="s">
        <v>2423</v>
      </c>
      <c r="F673" s="429" t="s">
        <v>2424</v>
      </c>
      <c r="G673" s="428" t="s">
        <v>3711</v>
      </c>
      <c r="H673" s="428" t="s">
        <v>3712</v>
      </c>
      <c r="I673" s="431">
        <v>35138.3984375</v>
      </c>
      <c r="J673" s="431">
        <v>1</v>
      </c>
      <c r="K673" s="432">
        <v>35138.3984375</v>
      </c>
    </row>
    <row r="674" spans="1:11" ht="14.45" customHeight="1" x14ac:dyDescent="0.2">
      <c r="A674" s="426" t="s">
        <v>463</v>
      </c>
      <c r="B674" s="427" t="s">
        <v>464</v>
      </c>
      <c r="C674" s="428" t="s">
        <v>465</v>
      </c>
      <c r="D674" s="429" t="s">
        <v>466</v>
      </c>
      <c r="E674" s="428" t="s">
        <v>2423</v>
      </c>
      <c r="F674" s="429" t="s">
        <v>2424</v>
      </c>
      <c r="G674" s="428" t="s">
        <v>3713</v>
      </c>
      <c r="H674" s="428" t="s">
        <v>3714</v>
      </c>
      <c r="I674" s="431">
        <v>3686.06005859375</v>
      </c>
      <c r="J674" s="431">
        <v>2</v>
      </c>
      <c r="K674" s="432">
        <v>7372.1201171875</v>
      </c>
    </row>
    <row r="675" spans="1:11" ht="14.45" customHeight="1" x14ac:dyDescent="0.2">
      <c r="A675" s="426" t="s">
        <v>463</v>
      </c>
      <c r="B675" s="427" t="s">
        <v>464</v>
      </c>
      <c r="C675" s="428" t="s">
        <v>465</v>
      </c>
      <c r="D675" s="429" t="s">
        <v>466</v>
      </c>
      <c r="E675" s="428" t="s">
        <v>2423</v>
      </c>
      <c r="F675" s="429" t="s">
        <v>2424</v>
      </c>
      <c r="G675" s="428" t="s">
        <v>3715</v>
      </c>
      <c r="H675" s="428" t="s">
        <v>3716</v>
      </c>
      <c r="I675" s="431">
        <v>1237.8299560546875</v>
      </c>
      <c r="J675" s="431">
        <v>1</v>
      </c>
      <c r="K675" s="432">
        <v>1237.8299560546875</v>
      </c>
    </row>
    <row r="676" spans="1:11" ht="14.45" customHeight="1" x14ac:dyDescent="0.2">
      <c r="A676" s="426" t="s">
        <v>463</v>
      </c>
      <c r="B676" s="427" t="s">
        <v>464</v>
      </c>
      <c r="C676" s="428" t="s">
        <v>465</v>
      </c>
      <c r="D676" s="429" t="s">
        <v>466</v>
      </c>
      <c r="E676" s="428" t="s">
        <v>2423</v>
      </c>
      <c r="F676" s="429" t="s">
        <v>2424</v>
      </c>
      <c r="G676" s="428" t="s">
        <v>3717</v>
      </c>
      <c r="H676" s="428" t="s">
        <v>3718</v>
      </c>
      <c r="I676" s="431">
        <v>5147.33984375</v>
      </c>
      <c r="J676" s="431">
        <v>2</v>
      </c>
      <c r="K676" s="432">
        <v>10294.6796875</v>
      </c>
    </row>
    <row r="677" spans="1:11" ht="14.45" customHeight="1" x14ac:dyDescent="0.2">
      <c r="A677" s="426" t="s">
        <v>463</v>
      </c>
      <c r="B677" s="427" t="s">
        <v>464</v>
      </c>
      <c r="C677" s="428" t="s">
        <v>465</v>
      </c>
      <c r="D677" s="429" t="s">
        <v>466</v>
      </c>
      <c r="E677" s="428" t="s">
        <v>2423</v>
      </c>
      <c r="F677" s="429" t="s">
        <v>2424</v>
      </c>
      <c r="G677" s="428" t="s">
        <v>3719</v>
      </c>
      <c r="H677" s="428" t="s">
        <v>3720</v>
      </c>
      <c r="I677" s="431">
        <v>1452</v>
      </c>
      <c r="J677" s="431">
        <v>46</v>
      </c>
      <c r="K677" s="432">
        <v>66792</v>
      </c>
    </row>
    <row r="678" spans="1:11" ht="14.45" customHeight="1" x14ac:dyDescent="0.2">
      <c r="A678" s="426" t="s">
        <v>463</v>
      </c>
      <c r="B678" s="427" t="s">
        <v>464</v>
      </c>
      <c r="C678" s="428" t="s">
        <v>465</v>
      </c>
      <c r="D678" s="429" t="s">
        <v>466</v>
      </c>
      <c r="E678" s="428" t="s">
        <v>2423</v>
      </c>
      <c r="F678" s="429" t="s">
        <v>2424</v>
      </c>
      <c r="G678" s="428" t="s">
        <v>3721</v>
      </c>
      <c r="H678" s="428" t="s">
        <v>3722</v>
      </c>
      <c r="I678" s="431">
        <v>1718.199951171875</v>
      </c>
      <c r="J678" s="431">
        <v>12</v>
      </c>
      <c r="K678" s="432">
        <v>20618.3994140625</v>
      </c>
    </row>
    <row r="679" spans="1:11" ht="14.45" customHeight="1" x14ac:dyDescent="0.2">
      <c r="A679" s="426" t="s">
        <v>463</v>
      </c>
      <c r="B679" s="427" t="s">
        <v>464</v>
      </c>
      <c r="C679" s="428" t="s">
        <v>465</v>
      </c>
      <c r="D679" s="429" t="s">
        <v>466</v>
      </c>
      <c r="E679" s="428" t="s">
        <v>2423</v>
      </c>
      <c r="F679" s="429" t="s">
        <v>2424</v>
      </c>
      <c r="G679" s="428" t="s">
        <v>3723</v>
      </c>
      <c r="H679" s="428" t="s">
        <v>3724</v>
      </c>
      <c r="I679" s="431">
        <v>2662</v>
      </c>
      <c r="J679" s="431">
        <v>1</v>
      </c>
      <c r="K679" s="432">
        <v>2662</v>
      </c>
    </row>
    <row r="680" spans="1:11" ht="14.45" customHeight="1" x14ac:dyDescent="0.2">
      <c r="A680" s="426" t="s">
        <v>463</v>
      </c>
      <c r="B680" s="427" t="s">
        <v>464</v>
      </c>
      <c r="C680" s="428" t="s">
        <v>465</v>
      </c>
      <c r="D680" s="429" t="s">
        <v>466</v>
      </c>
      <c r="E680" s="428" t="s">
        <v>2423</v>
      </c>
      <c r="F680" s="429" t="s">
        <v>2424</v>
      </c>
      <c r="G680" s="428" t="s">
        <v>3725</v>
      </c>
      <c r="H680" s="428" t="s">
        <v>3726</v>
      </c>
      <c r="I680" s="431">
        <v>2503.489990234375</v>
      </c>
      <c r="J680" s="431">
        <v>1</v>
      </c>
      <c r="K680" s="432">
        <v>2503.489990234375</v>
      </c>
    </row>
    <row r="681" spans="1:11" ht="14.45" customHeight="1" x14ac:dyDescent="0.2">
      <c r="A681" s="426" t="s">
        <v>463</v>
      </c>
      <c r="B681" s="427" t="s">
        <v>464</v>
      </c>
      <c r="C681" s="428" t="s">
        <v>465</v>
      </c>
      <c r="D681" s="429" t="s">
        <v>466</v>
      </c>
      <c r="E681" s="428" t="s">
        <v>2423</v>
      </c>
      <c r="F681" s="429" t="s">
        <v>2424</v>
      </c>
      <c r="G681" s="428" t="s">
        <v>3727</v>
      </c>
      <c r="H681" s="428" t="s">
        <v>3728</v>
      </c>
      <c r="I681" s="431">
        <v>23184.384765625</v>
      </c>
      <c r="J681" s="431">
        <v>2</v>
      </c>
      <c r="K681" s="432">
        <v>46368.76953125</v>
      </c>
    </row>
    <row r="682" spans="1:11" ht="14.45" customHeight="1" x14ac:dyDescent="0.2">
      <c r="A682" s="426" t="s">
        <v>463</v>
      </c>
      <c r="B682" s="427" t="s">
        <v>464</v>
      </c>
      <c r="C682" s="428" t="s">
        <v>465</v>
      </c>
      <c r="D682" s="429" t="s">
        <v>466</v>
      </c>
      <c r="E682" s="428" t="s">
        <v>2423</v>
      </c>
      <c r="F682" s="429" t="s">
        <v>2424</v>
      </c>
      <c r="G682" s="428" t="s">
        <v>3729</v>
      </c>
      <c r="H682" s="428" t="s">
        <v>3730</v>
      </c>
      <c r="I682" s="431">
        <v>26842.5341796875</v>
      </c>
      <c r="J682" s="431">
        <v>2</v>
      </c>
      <c r="K682" s="432">
        <v>53685.068359375</v>
      </c>
    </row>
    <row r="683" spans="1:11" ht="14.45" customHeight="1" x14ac:dyDescent="0.2">
      <c r="A683" s="426" t="s">
        <v>463</v>
      </c>
      <c r="B683" s="427" t="s">
        <v>464</v>
      </c>
      <c r="C683" s="428" t="s">
        <v>465</v>
      </c>
      <c r="D683" s="429" t="s">
        <v>466</v>
      </c>
      <c r="E683" s="428" t="s">
        <v>2423</v>
      </c>
      <c r="F683" s="429" t="s">
        <v>2424</v>
      </c>
      <c r="G683" s="428" t="s">
        <v>3731</v>
      </c>
      <c r="H683" s="428" t="s">
        <v>3732</v>
      </c>
      <c r="I683" s="431">
        <v>216.8800048828125</v>
      </c>
      <c r="J683" s="431">
        <v>1</v>
      </c>
      <c r="K683" s="432">
        <v>216.8800048828125</v>
      </c>
    </row>
    <row r="684" spans="1:11" ht="14.45" customHeight="1" x14ac:dyDescent="0.2">
      <c r="A684" s="426" t="s">
        <v>463</v>
      </c>
      <c r="B684" s="427" t="s">
        <v>464</v>
      </c>
      <c r="C684" s="428" t="s">
        <v>465</v>
      </c>
      <c r="D684" s="429" t="s">
        <v>466</v>
      </c>
      <c r="E684" s="428" t="s">
        <v>2423</v>
      </c>
      <c r="F684" s="429" t="s">
        <v>2424</v>
      </c>
      <c r="G684" s="428" t="s">
        <v>3733</v>
      </c>
      <c r="H684" s="428" t="s">
        <v>3734</v>
      </c>
      <c r="I684" s="431">
        <v>1311.6500244140625</v>
      </c>
      <c r="J684" s="431">
        <v>1</v>
      </c>
      <c r="K684" s="432">
        <v>1311.6500244140625</v>
      </c>
    </row>
    <row r="685" spans="1:11" ht="14.45" customHeight="1" x14ac:dyDescent="0.2">
      <c r="A685" s="426" t="s">
        <v>463</v>
      </c>
      <c r="B685" s="427" t="s">
        <v>464</v>
      </c>
      <c r="C685" s="428" t="s">
        <v>465</v>
      </c>
      <c r="D685" s="429" t="s">
        <v>466</v>
      </c>
      <c r="E685" s="428" t="s">
        <v>2423</v>
      </c>
      <c r="F685" s="429" t="s">
        <v>2424</v>
      </c>
      <c r="G685" s="428" t="s">
        <v>3735</v>
      </c>
      <c r="H685" s="428" t="s">
        <v>3736</v>
      </c>
      <c r="I685" s="431">
        <v>4226.5279405381943</v>
      </c>
      <c r="J685" s="431">
        <v>34</v>
      </c>
      <c r="K685" s="432">
        <v>143701.9697265625</v>
      </c>
    </row>
    <row r="686" spans="1:11" ht="14.45" customHeight="1" x14ac:dyDescent="0.2">
      <c r="A686" s="426" t="s">
        <v>463</v>
      </c>
      <c r="B686" s="427" t="s">
        <v>464</v>
      </c>
      <c r="C686" s="428" t="s">
        <v>465</v>
      </c>
      <c r="D686" s="429" t="s">
        <v>466</v>
      </c>
      <c r="E686" s="428" t="s">
        <v>2423</v>
      </c>
      <c r="F686" s="429" t="s">
        <v>2424</v>
      </c>
      <c r="G686" s="428" t="s">
        <v>3737</v>
      </c>
      <c r="H686" s="428" t="s">
        <v>3738</v>
      </c>
      <c r="I686" s="431">
        <v>2214.2987976074219</v>
      </c>
      <c r="J686" s="431">
        <v>27</v>
      </c>
      <c r="K686" s="432">
        <v>59786.07080078125</v>
      </c>
    </row>
    <row r="687" spans="1:11" ht="14.45" customHeight="1" x14ac:dyDescent="0.2">
      <c r="A687" s="426" t="s">
        <v>463</v>
      </c>
      <c r="B687" s="427" t="s">
        <v>464</v>
      </c>
      <c r="C687" s="428" t="s">
        <v>465</v>
      </c>
      <c r="D687" s="429" t="s">
        <v>466</v>
      </c>
      <c r="E687" s="428" t="s">
        <v>2423</v>
      </c>
      <c r="F687" s="429" t="s">
        <v>2424</v>
      </c>
      <c r="G687" s="428" t="s">
        <v>3739</v>
      </c>
      <c r="H687" s="428" t="s">
        <v>3740</v>
      </c>
      <c r="I687" s="431">
        <v>2905.2099609375</v>
      </c>
      <c r="J687" s="431">
        <v>1</v>
      </c>
      <c r="K687" s="432">
        <v>2905.2099609375</v>
      </c>
    </row>
    <row r="688" spans="1:11" ht="14.45" customHeight="1" x14ac:dyDescent="0.2">
      <c r="A688" s="426" t="s">
        <v>463</v>
      </c>
      <c r="B688" s="427" t="s">
        <v>464</v>
      </c>
      <c r="C688" s="428" t="s">
        <v>465</v>
      </c>
      <c r="D688" s="429" t="s">
        <v>466</v>
      </c>
      <c r="E688" s="428" t="s">
        <v>2423</v>
      </c>
      <c r="F688" s="429" t="s">
        <v>2424</v>
      </c>
      <c r="G688" s="428" t="s">
        <v>3741</v>
      </c>
      <c r="H688" s="428" t="s">
        <v>3742</v>
      </c>
      <c r="I688" s="431">
        <v>2905.2099609375</v>
      </c>
      <c r="J688" s="431">
        <v>2</v>
      </c>
      <c r="K688" s="432">
        <v>5810.419921875</v>
      </c>
    </row>
    <row r="689" spans="1:11" ht="14.45" customHeight="1" x14ac:dyDescent="0.2">
      <c r="A689" s="426" t="s">
        <v>463</v>
      </c>
      <c r="B689" s="427" t="s">
        <v>464</v>
      </c>
      <c r="C689" s="428" t="s">
        <v>465</v>
      </c>
      <c r="D689" s="429" t="s">
        <v>466</v>
      </c>
      <c r="E689" s="428" t="s">
        <v>2423</v>
      </c>
      <c r="F689" s="429" t="s">
        <v>2424</v>
      </c>
      <c r="G689" s="428" t="s">
        <v>3743</v>
      </c>
      <c r="H689" s="428" t="s">
        <v>3744</v>
      </c>
      <c r="I689" s="431">
        <v>2214.298380533854</v>
      </c>
      <c r="J689" s="431">
        <v>7</v>
      </c>
      <c r="K689" s="432">
        <v>15500.09033203125</v>
      </c>
    </row>
    <row r="690" spans="1:11" ht="14.45" customHeight="1" x14ac:dyDescent="0.2">
      <c r="A690" s="426" t="s">
        <v>463</v>
      </c>
      <c r="B690" s="427" t="s">
        <v>464</v>
      </c>
      <c r="C690" s="428" t="s">
        <v>465</v>
      </c>
      <c r="D690" s="429" t="s">
        <v>466</v>
      </c>
      <c r="E690" s="428" t="s">
        <v>2423</v>
      </c>
      <c r="F690" s="429" t="s">
        <v>2424</v>
      </c>
      <c r="G690" s="428" t="s">
        <v>3745</v>
      </c>
      <c r="H690" s="428" t="s">
        <v>3746</v>
      </c>
      <c r="I690" s="431">
        <v>2214.2964564732142</v>
      </c>
      <c r="J690" s="431">
        <v>10</v>
      </c>
      <c r="K690" s="432">
        <v>22142.960205078125</v>
      </c>
    </row>
    <row r="691" spans="1:11" ht="14.45" customHeight="1" x14ac:dyDescent="0.2">
      <c r="A691" s="426" t="s">
        <v>463</v>
      </c>
      <c r="B691" s="427" t="s">
        <v>464</v>
      </c>
      <c r="C691" s="428" t="s">
        <v>465</v>
      </c>
      <c r="D691" s="429" t="s">
        <v>466</v>
      </c>
      <c r="E691" s="428" t="s">
        <v>2423</v>
      </c>
      <c r="F691" s="429" t="s">
        <v>2424</v>
      </c>
      <c r="G691" s="428" t="s">
        <v>3747</v>
      </c>
      <c r="H691" s="428" t="s">
        <v>3748</v>
      </c>
      <c r="I691" s="431">
        <v>10262.009765625</v>
      </c>
      <c r="J691" s="431">
        <v>2</v>
      </c>
      <c r="K691" s="432">
        <v>20524.01953125</v>
      </c>
    </row>
    <row r="692" spans="1:11" ht="14.45" customHeight="1" x14ac:dyDescent="0.2">
      <c r="A692" s="426" t="s">
        <v>463</v>
      </c>
      <c r="B692" s="427" t="s">
        <v>464</v>
      </c>
      <c r="C692" s="428" t="s">
        <v>465</v>
      </c>
      <c r="D692" s="429" t="s">
        <v>466</v>
      </c>
      <c r="E692" s="428" t="s">
        <v>2423</v>
      </c>
      <c r="F692" s="429" t="s">
        <v>2424</v>
      </c>
      <c r="G692" s="428" t="s">
        <v>3749</v>
      </c>
      <c r="H692" s="428" t="s">
        <v>3750</v>
      </c>
      <c r="I692" s="431">
        <v>0</v>
      </c>
      <c r="J692" s="431">
        <v>1</v>
      </c>
      <c r="K692" s="432">
        <v>0</v>
      </c>
    </row>
    <row r="693" spans="1:11" ht="14.45" customHeight="1" x14ac:dyDescent="0.2">
      <c r="A693" s="426" t="s">
        <v>463</v>
      </c>
      <c r="B693" s="427" t="s">
        <v>464</v>
      </c>
      <c r="C693" s="428" t="s">
        <v>465</v>
      </c>
      <c r="D693" s="429" t="s">
        <v>466</v>
      </c>
      <c r="E693" s="428" t="s">
        <v>2423</v>
      </c>
      <c r="F693" s="429" t="s">
        <v>2424</v>
      </c>
      <c r="G693" s="428" t="s">
        <v>3751</v>
      </c>
      <c r="H693" s="428" t="s">
        <v>3752</v>
      </c>
      <c r="I693" s="431">
        <v>42667.006510416664</v>
      </c>
      <c r="J693" s="431">
        <v>3</v>
      </c>
      <c r="K693" s="432">
        <v>128001.01953125</v>
      </c>
    </row>
    <row r="694" spans="1:11" ht="14.45" customHeight="1" x14ac:dyDescent="0.2">
      <c r="A694" s="426" t="s">
        <v>463</v>
      </c>
      <c r="B694" s="427" t="s">
        <v>464</v>
      </c>
      <c r="C694" s="428" t="s">
        <v>465</v>
      </c>
      <c r="D694" s="429" t="s">
        <v>466</v>
      </c>
      <c r="E694" s="428" t="s">
        <v>2423</v>
      </c>
      <c r="F694" s="429" t="s">
        <v>2424</v>
      </c>
      <c r="G694" s="428" t="s">
        <v>3753</v>
      </c>
      <c r="H694" s="428" t="s">
        <v>3754</v>
      </c>
      <c r="I694" s="431">
        <v>4810.9599609375</v>
      </c>
      <c r="J694" s="431">
        <v>3</v>
      </c>
      <c r="K694" s="432">
        <v>14432.8798828125</v>
      </c>
    </row>
    <row r="695" spans="1:11" ht="14.45" customHeight="1" x14ac:dyDescent="0.2">
      <c r="A695" s="426" t="s">
        <v>463</v>
      </c>
      <c r="B695" s="427" t="s">
        <v>464</v>
      </c>
      <c r="C695" s="428" t="s">
        <v>465</v>
      </c>
      <c r="D695" s="429" t="s">
        <v>466</v>
      </c>
      <c r="E695" s="428" t="s">
        <v>2423</v>
      </c>
      <c r="F695" s="429" t="s">
        <v>2424</v>
      </c>
      <c r="G695" s="428" t="s">
        <v>3755</v>
      </c>
      <c r="H695" s="428" t="s">
        <v>3756</v>
      </c>
      <c r="I695" s="431">
        <v>2469.610107421875</v>
      </c>
      <c r="J695" s="431">
        <v>2</v>
      </c>
      <c r="K695" s="432">
        <v>4939.22021484375</v>
      </c>
    </row>
    <row r="696" spans="1:11" ht="14.45" customHeight="1" x14ac:dyDescent="0.2">
      <c r="A696" s="426" t="s">
        <v>463</v>
      </c>
      <c r="B696" s="427" t="s">
        <v>464</v>
      </c>
      <c r="C696" s="428" t="s">
        <v>465</v>
      </c>
      <c r="D696" s="429" t="s">
        <v>466</v>
      </c>
      <c r="E696" s="428" t="s">
        <v>2423</v>
      </c>
      <c r="F696" s="429" t="s">
        <v>2424</v>
      </c>
      <c r="G696" s="428" t="s">
        <v>3757</v>
      </c>
      <c r="H696" s="428" t="s">
        <v>3758</v>
      </c>
      <c r="I696" s="431">
        <v>14117.0703125</v>
      </c>
      <c r="J696" s="431">
        <v>1</v>
      </c>
      <c r="K696" s="432">
        <v>14117.0703125</v>
      </c>
    </row>
    <row r="697" spans="1:11" ht="14.45" customHeight="1" x14ac:dyDescent="0.2">
      <c r="A697" s="426" t="s">
        <v>463</v>
      </c>
      <c r="B697" s="427" t="s">
        <v>464</v>
      </c>
      <c r="C697" s="428" t="s">
        <v>465</v>
      </c>
      <c r="D697" s="429" t="s">
        <v>466</v>
      </c>
      <c r="E697" s="428" t="s">
        <v>2423</v>
      </c>
      <c r="F697" s="429" t="s">
        <v>2424</v>
      </c>
      <c r="G697" s="428" t="s">
        <v>3759</v>
      </c>
      <c r="H697" s="428" t="s">
        <v>3760</v>
      </c>
      <c r="I697" s="431">
        <v>9369.0302734375</v>
      </c>
      <c r="J697" s="431">
        <v>1</v>
      </c>
      <c r="K697" s="432">
        <v>9369.0302734375</v>
      </c>
    </row>
    <row r="698" spans="1:11" ht="14.45" customHeight="1" x14ac:dyDescent="0.2">
      <c r="A698" s="426" t="s">
        <v>463</v>
      </c>
      <c r="B698" s="427" t="s">
        <v>464</v>
      </c>
      <c r="C698" s="428" t="s">
        <v>465</v>
      </c>
      <c r="D698" s="429" t="s">
        <v>466</v>
      </c>
      <c r="E698" s="428" t="s">
        <v>2423</v>
      </c>
      <c r="F698" s="429" t="s">
        <v>2424</v>
      </c>
      <c r="G698" s="428" t="s">
        <v>3761</v>
      </c>
      <c r="H698" s="428" t="s">
        <v>3762</v>
      </c>
      <c r="I698" s="431">
        <v>9369.0302734375</v>
      </c>
      <c r="J698" s="431">
        <v>1</v>
      </c>
      <c r="K698" s="432">
        <v>9369.0302734375</v>
      </c>
    </row>
    <row r="699" spans="1:11" ht="14.45" customHeight="1" x14ac:dyDescent="0.2">
      <c r="A699" s="426" t="s">
        <v>463</v>
      </c>
      <c r="B699" s="427" t="s">
        <v>464</v>
      </c>
      <c r="C699" s="428" t="s">
        <v>465</v>
      </c>
      <c r="D699" s="429" t="s">
        <v>466</v>
      </c>
      <c r="E699" s="428" t="s">
        <v>2423</v>
      </c>
      <c r="F699" s="429" t="s">
        <v>2424</v>
      </c>
      <c r="G699" s="428" t="s">
        <v>3763</v>
      </c>
      <c r="H699" s="428" t="s">
        <v>3764</v>
      </c>
      <c r="I699" s="431">
        <v>7153.52001953125</v>
      </c>
      <c r="J699" s="431">
        <v>1</v>
      </c>
      <c r="K699" s="432">
        <v>7153.52001953125</v>
      </c>
    </row>
    <row r="700" spans="1:11" ht="14.45" customHeight="1" x14ac:dyDescent="0.2">
      <c r="A700" s="426" t="s">
        <v>463</v>
      </c>
      <c r="B700" s="427" t="s">
        <v>464</v>
      </c>
      <c r="C700" s="428" t="s">
        <v>465</v>
      </c>
      <c r="D700" s="429" t="s">
        <v>466</v>
      </c>
      <c r="E700" s="428" t="s">
        <v>2423</v>
      </c>
      <c r="F700" s="429" t="s">
        <v>2424</v>
      </c>
      <c r="G700" s="428" t="s">
        <v>3765</v>
      </c>
      <c r="H700" s="428" t="s">
        <v>3766</v>
      </c>
      <c r="I700" s="431">
        <v>5253.81982421875</v>
      </c>
      <c r="J700" s="431">
        <v>8</v>
      </c>
      <c r="K700" s="432">
        <v>42030.55859375</v>
      </c>
    </row>
    <row r="701" spans="1:11" ht="14.45" customHeight="1" x14ac:dyDescent="0.2">
      <c r="A701" s="426" t="s">
        <v>463</v>
      </c>
      <c r="B701" s="427" t="s">
        <v>464</v>
      </c>
      <c r="C701" s="428" t="s">
        <v>465</v>
      </c>
      <c r="D701" s="429" t="s">
        <v>466</v>
      </c>
      <c r="E701" s="428" t="s">
        <v>2423</v>
      </c>
      <c r="F701" s="429" t="s">
        <v>2424</v>
      </c>
      <c r="G701" s="428" t="s">
        <v>3767</v>
      </c>
      <c r="H701" s="428" t="s">
        <v>3768</v>
      </c>
      <c r="I701" s="431">
        <v>9369.0302734375</v>
      </c>
      <c r="J701" s="431">
        <v>1</v>
      </c>
      <c r="K701" s="432">
        <v>9369.0302734375</v>
      </c>
    </row>
    <row r="702" spans="1:11" ht="14.45" customHeight="1" x14ac:dyDescent="0.2">
      <c r="A702" s="426" t="s">
        <v>463</v>
      </c>
      <c r="B702" s="427" t="s">
        <v>464</v>
      </c>
      <c r="C702" s="428" t="s">
        <v>465</v>
      </c>
      <c r="D702" s="429" t="s">
        <v>466</v>
      </c>
      <c r="E702" s="428" t="s">
        <v>2423</v>
      </c>
      <c r="F702" s="429" t="s">
        <v>2424</v>
      </c>
      <c r="G702" s="428" t="s">
        <v>3769</v>
      </c>
      <c r="H702" s="428" t="s">
        <v>3770</v>
      </c>
      <c r="I702" s="431">
        <v>4890.8199462890625</v>
      </c>
      <c r="J702" s="431">
        <v>17</v>
      </c>
      <c r="K702" s="432">
        <v>83143.96044921875</v>
      </c>
    </row>
    <row r="703" spans="1:11" ht="14.45" customHeight="1" x14ac:dyDescent="0.2">
      <c r="A703" s="426" t="s">
        <v>463</v>
      </c>
      <c r="B703" s="427" t="s">
        <v>464</v>
      </c>
      <c r="C703" s="428" t="s">
        <v>465</v>
      </c>
      <c r="D703" s="429" t="s">
        <v>466</v>
      </c>
      <c r="E703" s="428" t="s">
        <v>2423</v>
      </c>
      <c r="F703" s="429" t="s">
        <v>2424</v>
      </c>
      <c r="G703" s="428" t="s">
        <v>3771</v>
      </c>
      <c r="H703" s="428" t="s">
        <v>3772</v>
      </c>
      <c r="I703" s="431">
        <v>15002.7900390625</v>
      </c>
      <c r="J703" s="431">
        <v>2</v>
      </c>
      <c r="K703" s="432">
        <v>30005.580078125</v>
      </c>
    </row>
    <row r="704" spans="1:11" ht="14.45" customHeight="1" x14ac:dyDescent="0.2">
      <c r="A704" s="426" t="s">
        <v>463</v>
      </c>
      <c r="B704" s="427" t="s">
        <v>464</v>
      </c>
      <c r="C704" s="428" t="s">
        <v>465</v>
      </c>
      <c r="D704" s="429" t="s">
        <v>466</v>
      </c>
      <c r="E704" s="428" t="s">
        <v>2423</v>
      </c>
      <c r="F704" s="429" t="s">
        <v>2424</v>
      </c>
      <c r="G704" s="428" t="s">
        <v>3773</v>
      </c>
      <c r="H704" s="428" t="s">
        <v>3774</v>
      </c>
      <c r="I704" s="431">
        <v>5886.64990234375</v>
      </c>
      <c r="J704" s="431">
        <v>2</v>
      </c>
      <c r="K704" s="432">
        <v>11773.2998046875</v>
      </c>
    </row>
    <row r="705" spans="1:11" ht="14.45" customHeight="1" x14ac:dyDescent="0.2">
      <c r="A705" s="426" t="s">
        <v>463</v>
      </c>
      <c r="B705" s="427" t="s">
        <v>464</v>
      </c>
      <c r="C705" s="428" t="s">
        <v>465</v>
      </c>
      <c r="D705" s="429" t="s">
        <v>466</v>
      </c>
      <c r="E705" s="428" t="s">
        <v>2423</v>
      </c>
      <c r="F705" s="429" t="s">
        <v>2424</v>
      </c>
      <c r="G705" s="428" t="s">
        <v>3775</v>
      </c>
      <c r="H705" s="428" t="s">
        <v>3776</v>
      </c>
      <c r="I705" s="431">
        <v>17155.380859375</v>
      </c>
      <c r="J705" s="431">
        <v>3</v>
      </c>
      <c r="K705" s="432">
        <v>51466.142578125</v>
      </c>
    </row>
    <row r="706" spans="1:11" ht="14.45" customHeight="1" x14ac:dyDescent="0.2">
      <c r="A706" s="426" t="s">
        <v>463</v>
      </c>
      <c r="B706" s="427" t="s">
        <v>464</v>
      </c>
      <c r="C706" s="428" t="s">
        <v>465</v>
      </c>
      <c r="D706" s="429" t="s">
        <v>466</v>
      </c>
      <c r="E706" s="428" t="s">
        <v>2423</v>
      </c>
      <c r="F706" s="429" t="s">
        <v>2424</v>
      </c>
      <c r="G706" s="428" t="s">
        <v>3777</v>
      </c>
      <c r="H706" s="428" t="s">
        <v>3778</v>
      </c>
      <c r="I706" s="431">
        <v>2469.610107421875</v>
      </c>
      <c r="J706" s="431">
        <v>2</v>
      </c>
      <c r="K706" s="432">
        <v>4939.22021484375</v>
      </c>
    </row>
    <row r="707" spans="1:11" ht="14.45" customHeight="1" x14ac:dyDescent="0.2">
      <c r="A707" s="426" t="s">
        <v>463</v>
      </c>
      <c r="B707" s="427" t="s">
        <v>464</v>
      </c>
      <c r="C707" s="428" t="s">
        <v>465</v>
      </c>
      <c r="D707" s="429" t="s">
        <v>466</v>
      </c>
      <c r="E707" s="428" t="s">
        <v>2423</v>
      </c>
      <c r="F707" s="429" t="s">
        <v>2424</v>
      </c>
      <c r="G707" s="428" t="s">
        <v>3779</v>
      </c>
      <c r="H707" s="428" t="s">
        <v>3780</v>
      </c>
      <c r="I707" s="431">
        <v>5886.64990234375</v>
      </c>
      <c r="J707" s="431">
        <v>2</v>
      </c>
      <c r="K707" s="432">
        <v>11773.2998046875</v>
      </c>
    </row>
    <row r="708" spans="1:11" ht="14.45" customHeight="1" x14ac:dyDescent="0.2">
      <c r="A708" s="426" t="s">
        <v>463</v>
      </c>
      <c r="B708" s="427" t="s">
        <v>464</v>
      </c>
      <c r="C708" s="428" t="s">
        <v>465</v>
      </c>
      <c r="D708" s="429" t="s">
        <v>466</v>
      </c>
      <c r="E708" s="428" t="s">
        <v>2423</v>
      </c>
      <c r="F708" s="429" t="s">
        <v>2424</v>
      </c>
      <c r="G708" s="428" t="s">
        <v>3781</v>
      </c>
      <c r="H708" s="428" t="s">
        <v>3782</v>
      </c>
      <c r="I708" s="431">
        <v>5253.81982421875</v>
      </c>
      <c r="J708" s="431">
        <v>4</v>
      </c>
      <c r="K708" s="432">
        <v>21015.279296875</v>
      </c>
    </row>
    <row r="709" spans="1:11" ht="14.45" customHeight="1" x14ac:dyDescent="0.2">
      <c r="A709" s="426" t="s">
        <v>463</v>
      </c>
      <c r="B709" s="427" t="s">
        <v>464</v>
      </c>
      <c r="C709" s="428" t="s">
        <v>465</v>
      </c>
      <c r="D709" s="429" t="s">
        <v>466</v>
      </c>
      <c r="E709" s="428" t="s">
        <v>2423</v>
      </c>
      <c r="F709" s="429" t="s">
        <v>2424</v>
      </c>
      <c r="G709" s="428" t="s">
        <v>3783</v>
      </c>
      <c r="H709" s="428" t="s">
        <v>3784</v>
      </c>
      <c r="I709" s="431">
        <v>8609.150390625</v>
      </c>
      <c r="J709" s="431">
        <v>2</v>
      </c>
      <c r="K709" s="432">
        <v>17218.30078125</v>
      </c>
    </row>
    <row r="710" spans="1:11" ht="14.45" customHeight="1" x14ac:dyDescent="0.2">
      <c r="A710" s="426" t="s">
        <v>463</v>
      </c>
      <c r="B710" s="427" t="s">
        <v>464</v>
      </c>
      <c r="C710" s="428" t="s">
        <v>465</v>
      </c>
      <c r="D710" s="429" t="s">
        <v>466</v>
      </c>
      <c r="E710" s="428" t="s">
        <v>2423</v>
      </c>
      <c r="F710" s="429" t="s">
        <v>2424</v>
      </c>
      <c r="G710" s="428" t="s">
        <v>3785</v>
      </c>
      <c r="H710" s="428" t="s">
        <v>3786</v>
      </c>
      <c r="I710" s="431">
        <v>5253.81982421875</v>
      </c>
      <c r="J710" s="431">
        <v>3</v>
      </c>
      <c r="K710" s="432">
        <v>15761.4599609375</v>
      </c>
    </row>
    <row r="711" spans="1:11" ht="14.45" customHeight="1" x14ac:dyDescent="0.2">
      <c r="A711" s="426" t="s">
        <v>463</v>
      </c>
      <c r="B711" s="427" t="s">
        <v>464</v>
      </c>
      <c r="C711" s="428" t="s">
        <v>465</v>
      </c>
      <c r="D711" s="429" t="s">
        <v>466</v>
      </c>
      <c r="E711" s="428" t="s">
        <v>2423</v>
      </c>
      <c r="F711" s="429" t="s">
        <v>2424</v>
      </c>
      <c r="G711" s="428" t="s">
        <v>3787</v>
      </c>
      <c r="H711" s="428" t="s">
        <v>3788</v>
      </c>
      <c r="I711" s="431">
        <v>1455.6300048828125</v>
      </c>
      <c r="J711" s="431">
        <v>2</v>
      </c>
      <c r="K711" s="432">
        <v>2911.260009765625</v>
      </c>
    </row>
    <row r="712" spans="1:11" ht="14.45" customHeight="1" x14ac:dyDescent="0.2">
      <c r="A712" s="426" t="s">
        <v>463</v>
      </c>
      <c r="B712" s="427" t="s">
        <v>464</v>
      </c>
      <c r="C712" s="428" t="s">
        <v>465</v>
      </c>
      <c r="D712" s="429" t="s">
        <v>466</v>
      </c>
      <c r="E712" s="428" t="s">
        <v>2423</v>
      </c>
      <c r="F712" s="429" t="s">
        <v>2424</v>
      </c>
      <c r="G712" s="428" t="s">
        <v>3789</v>
      </c>
      <c r="H712" s="428" t="s">
        <v>3790</v>
      </c>
      <c r="I712" s="431">
        <v>34183.705078125</v>
      </c>
      <c r="J712" s="431">
        <v>2</v>
      </c>
      <c r="K712" s="432">
        <v>68367.41015625</v>
      </c>
    </row>
    <row r="713" spans="1:11" ht="14.45" customHeight="1" x14ac:dyDescent="0.2">
      <c r="A713" s="426" t="s">
        <v>463</v>
      </c>
      <c r="B713" s="427" t="s">
        <v>464</v>
      </c>
      <c r="C713" s="428" t="s">
        <v>465</v>
      </c>
      <c r="D713" s="429" t="s">
        <v>466</v>
      </c>
      <c r="E713" s="428" t="s">
        <v>2423</v>
      </c>
      <c r="F713" s="429" t="s">
        <v>2424</v>
      </c>
      <c r="G713" s="428" t="s">
        <v>3791</v>
      </c>
      <c r="H713" s="428" t="s">
        <v>3792</v>
      </c>
      <c r="I713" s="431">
        <v>34183.7109375</v>
      </c>
      <c r="J713" s="431">
        <v>1</v>
      </c>
      <c r="K713" s="432">
        <v>34183.7109375</v>
      </c>
    </row>
    <row r="714" spans="1:11" ht="14.45" customHeight="1" x14ac:dyDescent="0.2">
      <c r="A714" s="426" t="s">
        <v>463</v>
      </c>
      <c r="B714" s="427" t="s">
        <v>464</v>
      </c>
      <c r="C714" s="428" t="s">
        <v>465</v>
      </c>
      <c r="D714" s="429" t="s">
        <v>466</v>
      </c>
      <c r="E714" s="428" t="s">
        <v>2423</v>
      </c>
      <c r="F714" s="429" t="s">
        <v>2424</v>
      </c>
      <c r="G714" s="428" t="s">
        <v>3793</v>
      </c>
      <c r="H714" s="428" t="s">
        <v>3794</v>
      </c>
      <c r="I714" s="431">
        <v>5253.81982421875</v>
      </c>
      <c r="J714" s="431">
        <v>4</v>
      </c>
      <c r="K714" s="432">
        <v>21015.279296875</v>
      </c>
    </row>
    <row r="715" spans="1:11" ht="14.45" customHeight="1" x14ac:dyDescent="0.2">
      <c r="A715" s="426" t="s">
        <v>463</v>
      </c>
      <c r="B715" s="427" t="s">
        <v>464</v>
      </c>
      <c r="C715" s="428" t="s">
        <v>465</v>
      </c>
      <c r="D715" s="429" t="s">
        <v>466</v>
      </c>
      <c r="E715" s="428" t="s">
        <v>2423</v>
      </c>
      <c r="F715" s="429" t="s">
        <v>2424</v>
      </c>
      <c r="G715" s="428" t="s">
        <v>3795</v>
      </c>
      <c r="H715" s="428" t="s">
        <v>3796</v>
      </c>
      <c r="I715" s="431">
        <v>42604.1015625</v>
      </c>
      <c r="J715" s="431">
        <v>2</v>
      </c>
      <c r="K715" s="432">
        <v>85208.203125</v>
      </c>
    </row>
    <row r="716" spans="1:11" ht="14.45" customHeight="1" x14ac:dyDescent="0.2">
      <c r="A716" s="426" t="s">
        <v>463</v>
      </c>
      <c r="B716" s="427" t="s">
        <v>464</v>
      </c>
      <c r="C716" s="428" t="s">
        <v>465</v>
      </c>
      <c r="D716" s="429" t="s">
        <v>466</v>
      </c>
      <c r="E716" s="428" t="s">
        <v>2423</v>
      </c>
      <c r="F716" s="429" t="s">
        <v>2424</v>
      </c>
      <c r="G716" s="428" t="s">
        <v>3797</v>
      </c>
      <c r="H716" s="428" t="s">
        <v>3798</v>
      </c>
      <c r="I716" s="431">
        <v>6456.56005859375</v>
      </c>
      <c r="J716" s="431">
        <v>6</v>
      </c>
      <c r="K716" s="432">
        <v>38739.3603515625</v>
      </c>
    </row>
    <row r="717" spans="1:11" ht="14.45" customHeight="1" x14ac:dyDescent="0.2">
      <c r="A717" s="426" t="s">
        <v>463</v>
      </c>
      <c r="B717" s="427" t="s">
        <v>464</v>
      </c>
      <c r="C717" s="428" t="s">
        <v>465</v>
      </c>
      <c r="D717" s="429" t="s">
        <v>466</v>
      </c>
      <c r="E717" s="428" t="s">
        <v>2423</v>
      </c>
      <c r="F717" s="429" t="s">
        <v>2424</v>
      </c>
      <c r="G717" s="428" t="s">
        <v>3799</v>
      </c>
      <c r="H717" s="428" t="s">
        <v>3800</v>
      </c>
      <c r="I717" s="431">
        <v>7153.510009765625</v>
      </c>
      <c r="J717" s="431">
        <v>2</v>
      </c>
      <c r="K717" s="432">
        <v>14307.02001953125</v>
      </c>
    </row>
    <row r="718" spans="1:11" ht="14.45" customHeight="1" x14ac:dyDescent="0.2">
      <c r="A718" s="426" t="s">
        <v>463</v>
      </c>
      <c r="B718" s="427" t="s">
        <v>464</v>
      </c>
      <c r="C718" s="428" t="s">
        <v>465</v>
      </c>
      <c r="D718" s="429" t="s">
        <v>466</v>
      </c>
      <c r="E718" s="428" t="s">
        <v>2423</v>
      </c>
      <c r="F718" s="429" t="s">
        <v>2424</v>
      </c>
      <c r="G718" s="428" t="s">
        <v>3801</v>
      </c>
      <c r="H718" s="428" t="s">
        <v>3802</v>
      </c>
      <c r="I718" s="431">
        <v>45325.390625</v>
      </c>
      <c r="J718" s="431">
        <v>2</v>
      </c>
      <c r="K718" s="432">
        <v>90650.78125</v>
      </c>
    </row>
    <row r="719" spans="1:11" ht="14.45" customHeight="1" x14ac:dyDescent="0.2">
      <c r="A719" s="426" t="s">
        <v>463</v>
      </c>
      <c r="B719" s="427" t="s">
        <v>464</v>
      </c>
      <c r="C719" s="428" t="s">
        <v>465</v>
      </c>
      <c r="D719" s="429" t="s">
        <v>466</v>
      </c>
      <c r="E719" s="428" t="s">
        <v>2423</v>
      </c>
      <c r="F719" s="429" t="s">
        <v>2424</v>
      </c>
      <c r="G719" s="428" t="s">
        <v>3803</v>
      </c>
      <c r="H719" s="428" t="s">
        <v>3804</v>
      </c>
      <c r="I719" s="431">
        <v>7026.46484375</v>
      </c>
      <c r="J719" s="431">
        <v>4</v>
      </c>
      <c r="K719" s="432">
        <v>28105.859375</v>
      </c>
    </row>
    <row r="720" spans="1:11" ht="14.45" customHeight="1" x14ac:dyDescent="0.2">
      <c r="A720" s="426" t="s">
        <v>463</v>
      </c>
      <c r="B720" s="427" t="s">
        <v>464</v>
      </c>
      <c r="C720" s="428" t="s">
        <v>465</v>
      </c>
      <c r="D720" s="429" t="s">
        <v>466</v>
      </c>
      <c r="E720" s="428" t="s">
        <v>2423</v>
      </c>
      <c r="F720" s="429" t="s">
        <v>2424</v>
      </c>
      <c r="G720" s="428" t="s">
        <v>3805</v>
      </c>
      <c r="H720" s="428" t="s">
        <v>3806</v>
      </c>
      <c r="I720" s="431">
        <v>5253.81982421875</v>
      </c>
      <c r="J720" s="431">
        <v>8</v>
      </c>
      <c r="K720" s="432">
        <v>42030.55859375</v>
      </c>
    </row>
    <row r="721" spans="1:11" ht="14.45" customHeight="1" x14ac:dyDescent="0.2">
      <c r="A721" s="426" t="s">
        <v>463</v>
      </c>
      <c r="B721" s="427" t="s">
        <v>464</v>
      </c>
      <c r="C721" s="428" t="s">
        <v>465</v>
      </c>
      <c r="D721" s="429" t="s">
        <v>466</v>
      </c>
      <c r="E721" s="428" t="s">
        <v>2423</v>
      </c>
      <c r="F721" s="429" t="s">
        <v>2424</v>
      </c>
      <c r="G721" s="428" t="s">
        <v>3807</v>
      </c>
      <c r="H721" s="428" t="s">
        <v>3808</v>
      </c>
      <c r="I721" s="431">
        <v>86156.8203125</v>
      </c>
      <c r="J721" s="431">
        <v>2</v>
      </c>
      <c r="K721" s="432">
        <v>172313.640625</v>
      </c>
    </row>
    <row r="722" spans="1:11" ht="14.45" customHeight="1" x14ac:dyDescent="0.2">
      <c r="A722" s="426" t="s">
        <v>463</v>
      </c>
      <c r="B722" s="427" t="s">
        <v>464</v>
      </c>
      <c r="C722" s="428" t="s">
        <v>465</v>
      </c>
      <c r="D722" s="429" t="s">
        <v>466</v>
      </c>
      <c r="E722" s="428" t="s">
        <v>2423</v>
      </c>
      <c r="F722" s="429" t="s">
        <v>2424</v>
      </c>
      <c r="G722" s="428" t="s">
        <v>3809</v>
      </c>
      <c r="H722" s="428" t="s">
        <v>3810</v>
      </c>
      <c r="I722" s="431">
        <v>7026.47021484375</v>
      </c>
      <c r="J722" s="431">
        <v>4</v>
      </c>
      <c r="K722" s="432">
        <v>28105.880859375</v>
      </c>
    </row>
    <row r="723" spans="1:11" ht="14.45" customHeight="1" x14ac:dyDescent="0.2">
      <c r="A723" s="426" t="s">
        <v>463</v>
      </c>
      <c r="B723" s="427" t="s">
        <v>464</v>
      </c>
      <c r="C723" s="428" t="s">
        <v>465</v>
      </c>
      <c r="D723" s="429" t="s">
        <v>466</v>
      </c>
      <c r="E723" s="428" t="s">
        <v>2423</v>
      </c>
      <c r="F723" s="429" t="s">
        <v>2424</v>
      </c>
      <c r="G723" s="428" t="s">
        <v>3811</v>
      </c>
      <c r="H723" s="428" t="s">
        <v>3812</v>
      </c>
      <c r="I723" s="431">
        <v>9369.02490234375</v>
      </c>
      <c r="J723" s="431">
        <v>2</v>
      </c>
      <c r="K723" s="432">
        <v>18738.0498046875</v>
      </c>
    </row>
    <row r="724" spans="1:11" ht="14.45" customHeight="1" x14ac:dyDescent="0.2">
      <c r="A724" s="426" t="s">
        <v>463</v>
      </c>
      <c r="B724" s="427" t="s">
        <v>464</v>
      </c>
      <c r="C724" s="428" t="s">
        <v>465</v>
      </c>
      <c r="D724" s="429" t="s">
        <v>466</v>
      </c>
      <c r="E724" s="428" t="s">
        <v>2423</v>
      </c>
      <c r="F724" s="429" t="s">
        <v>2424</v>
      </c>
      <c r="G724" s="428" t="s">
        <v>3813</v>
      </c>
      <c r="H724" s="428" t="s">
        <v>3814</v>
      </c>
      <c r="I724" s="431">
        <v>14117.0703125</v>
      </c>
      <c r="J724" s="431">
        <v>2</v>
      </c>
      <c r="K724" s="432">
        <v>28234.140625</v>
      </c>
    </row>
    <row r="725" spans="1:11" ht="14.45" customHeight="1" x14ac:dyDescent="0.2">
      <c r="A725" s="426" t="s">
        <v>463</v>
      </c>
      <c r="B725" s="427" t="s">
        <v>464</v>
      </c>
      <c r="C725" s="428" t="s">
        <v>465</v>
      </c>
      <c r="D725" s="429" t="s">
        <v>466</v>
      </c>
      <c r="E725" s="428" t="s">
        <v>2423</v>
      </c>
      <c r="F725" s="429" t="s">
        <v>2424</v>
      </c>
      <c r="G725" s="428" t="s">
        <v>3815</v>
      </c>
      <c r="H725" s="428" t="s">
        <v>3816</v>
      </c>
      <c r="I725" s="431">
        <v>4432.22998046875</v>
      </c>
      <c r="J725" s="431">
        <v>4</v>
      </c>
      <c r="K725" s="432">
        <v>17728.919921875</v>
      </c>
    </row>
    <row r="726" spans="1:11" ht="14.45" customHeight="1" x14ac:dyDescent="0.2">
      <c r="A726" s="426" t="s">
        <v>463</v>
      </c>
      <c r="B726" s="427" t="s">
        <v>464</v>
      </c>
      <c r="C726" s="428" t="s">
        <v>465</v>
      </c>
      <c r="D726" s="429" t="s">
        <v>466</v>
      </c>
      <c r="E726" s="428" t="s">
        <v>2423</v>
      </c>
      <c r="F726" s="429" t="s">
        <v>2424</v>
      </c>
      <c r="G726" s="428" t="s">
        <v>3817</v>
      </c>
      <c r="H726" s="428" t="s">
        <v>3818</v>
      </c>
      <c r="I726" s="431">
        <v>6456.5634765625</v>
      </c>
      <c r="J726" s="431">
        <v>3</v>
      </c>
      <c r="K726" s="432">
        <v>19369.689453125</v>
      </c>
    </row>
    <row r="727" spans="1:11" ht="14.45" customHeight="1" x14ac:dyDescent="0.2">
      <c r="A727" s="426" t="s">
        <v>463</v>
      </c>
      <c r="B727" s="427" t="s">
        <v>464</v>
      </c>
      <c r="C727" s="428" t="s">
        <v>465</v>
      </c>
      <c r="D727" s="429" t="s">
        <v>466</v>
      </c>
      <c r="E727" s="428" t="s">
        <v>2423</v>
      </c>
      <c r="F727" s="429" t="s">
        <v>2424</v>
      </c>
      <c r="G727" s="428" t="s">
        <v>3819</v>
      </c>
      <c r="H727" s="428" t="s">
        <v>3820</v>
      </c>
      <c r="I727" s="431">
        <v>5253.81982421875</v>
      </c>
      <c r="J727" s="431">
        <v>7</v>
      </c>
      <c r="K727" s="432">
        <v>36776.7392578125</v>
      </c>
    </row>
    <row r="728" spans="1:11" ht="14.45" customHeight="1" x14ac:dyDescent="0.2">
      <c r="A728" s="426" t="s">
        <v>463</v>
      </c>
      <c r="B728" s="427" t="s">
        <v>464</v>
      </c>
      <c r="C728" s="428" t="s">
        <v>465</v>
      </c>
      <c r="D728" s="429" t="s">
        <v>466</v>
      </c>
      <c r="E728" s="428" t="s">
        <v>2423</v>
      </c>
      <c r="F728" s="429" t="s">
        <v>2424</v>
      </c>
      <c r="G728" s="428" t="s">
        <v>3821</v>
      </c>
      <c r="H728" s="428" t="s">
        <v>3822</v>
      </c>
      <c r="I728" s="431">
        <v>5253.81982421875</v>
      </c>
      <c r="J728" s="431">
        <v>4</v>
      </c>
      <c r="K728" s="432">
        <v>21015.279296875</v>
      </c>
    </row>
    <row r="729" spans="1:11" ht="14.45" customHeight="1" x14ac:dyDescent="0.2">
      <c r="A729" s="426" t="s">
        <v>463</v>
      </c>
      <c r="B729" s="427" t="s">
        <v>464</v>
      </c>
      <c r="C729" s="428" t="s">
        <v>465</v>
      </c>
      <c r="D729" s="429" t="s">
        <v>466</v>
      </c>
      <c r="E729" s="428" t="s">
        <v>2423</v>
      </c>
      <c r="F729" s="429" t="s">
        <v>2424</v>
      </c>
      <c r="G729" s="428" t="s">
        <v>3823</v>
      </c>
      <c r="H729" s="428" t="s">
        <v>3824</v>
      </c>
      <c r="I729" s="431">
        <v>22726.2177734375</v>
      </c>
      <c r="J729" s="431">
        <v>3</v>
      </c>
      <c r="K729" s="432">
        <v>68178.650390625</v>
      </c>
    </row>
    <row r="730" spans="1:11" ht="14.45" customHeight="1" x14ac:dyDescent="0.2">
      <c r="A730" s="426" t="s">
        <v>463</v>
      </c>
      <c r="B730" s="427" t="s">
        <v>464</v>
      </c>
      <c r="C730" s="428" t="s">
        <v>465</v>
      </c>
      <c r="D730" s="429" t="s">
        <v>466</v>
      </c>
      <c r="E730" s="428" t="s">
        <v>2423</v>
      </c>
      <c r="F730" s="429" t="s">
        <v>2424</v>
      </c>
      <c r="G730" s="428" t="s">
        <v>3825</v>
      </c>
      <c r="H730" s="428" t="s">
        <v>3826</v>
      </c>
      <c r="I730" s="431">
        <v>10445.9296875</v>
      </c>
      <c r="J730" s="431">
        <v>2</v>
      </c>
      <c r="K730" s="432">
        <v>20891.859375</v>
      </c>
    </row>
    <row r="731" spans="1:11" ht="14.45" customHeight="1" x14ac:dyDescent="0.2">
      <c r="A731" s="426" t="s">
        <v>463</v>
      </c>
      <c r="B731" s="427" t="s">
        <v>464</v>
      </c>
      <c r="C731" s="428" t="s">
        <v>465</v>
      </c>
      <c r="D731" s="429" t="s">
        <v>466</v>
      </c>
      <c r="E731" s="428" t="s">
        <v>2423</v>
      </c>
      <c r="F731" s="429" t="s">
        <v>2424</v>
      </c>
      <c r="G731" s="428" t="s">
        <v>3827</v>
      </c>
      <c r="H731" s="428" t="s">
        <v>3828</v>
      </c>
      <c r="I731" s="431">
        <v>14117.0703125</v>
      </c>
      <c r="J731" s="431">
        <v>3</v>
      </c>
      <c r="K731" s="432">
        <v>42351.2109375</v>
      </c>
    </row>
    <row r="732" spans="1:11" ht="14.45" customHeight="1" x14ac:dyDescent="0.2">
      <c r="A732" s="426" t="s">
        <v>463</v>
      </c>
      <c r="B732" s="427" t="s">
        <v>464</v>
      </c>
      <c r="C732" s="428" t="s">
        <v>465</v>
      </c>
      <c r="D732" s="429" t="s">
        <v>466</v>
      </c>
      <c r="E732" s="428" t="s">
        <v>2423</v>
      </c>
      <c r="F732" s="429" t="s">
        <v>2424</v>
      </c>
      <c r="G732" s="428" t="s">
        <v>3829</v>
      </c>
      <c r="H732" s="428" t="s">
        <v>3830</v>
      </c>
      <c r="I732" s="431">
        <v>9369.0266927083339</v>
      </c>
      <c r="J732" s="431">
        <v>3</v>
      </c>
      <c r="K732" s="432">
        <v>28107.080078125</v>
      </c>
    </row>
    <row r="733" spans="1:11" ht="14.45" customHeight="1" x14ac:dyDescent="0.2">
      <c r="A733" s="426" t="s">
        <v>463</v>
      </c>
      <c r="B733" s="427" t="s">
        <v>464</v>
      </c>
      <c r="C733" s="428" t="s">
        <v>465</v>
      </c>
      <c r="D733" s="429" t="s">
        <v>466</v>
      </c>
      <c r="E733" s="428" t="s">
        <v>2423</v>
      </c>
      <c r="F733" s="429" t="s">
        <v>2424</v>
      </c>
      <c r="G733" s="428" t="s">
        <v>3831</v>
      </c>
      <c r="H733" s="428" t="s">
        <v>3832</v>
      </c>
      <c r="I733" s="431">
        <v>9369.0302734375</v>
      </c>
      <c r="J733" s="431">
        <v>1</v>
      </c>
      <c r="K733" s="432">
        <v>9369.0302734375</v>
      </c>
    </row>
    <row r="734" spans="1:11" ht="14.45" customHeight="1" x14ac:dyDescent="0.2">
      <c r="A734" s="426" t="s">
        <v>463</v>
      </c>
      <c r="B734" s="427" t="s">
        <v>464</v>
      </c>
      <c r="C734" s="428" t="s">
        <v>465</v>
      </c>
      <c r="D734" s="429" t="s">
        <v>466</v>
      </c>
      <c r="E734" s="428" t="s">
        <v>2423</v>
      </c>
      <c r="F734" s="429" t="s">
        <v>2424</v>
      </c>
      <c r="G734" s="428" t="s">
        <v>3833</v>
      </c>
      <c r="H734" s="428" t="s">
        <v>3834</v>
      </c>
      <c r="I734" s="431">
        <v>9369.0302734375</v>
      </c>
      <c r="J734" s="431">
        <v>3</v>
      </c>
      <c r="K734" s="432">
        <v>28107.0908203125</v>
      </c>
    </row>
    <row r="735" spans="1:11" ht="14.45" customHeight="1" x14ac:dyDescent="0.2">
      <c r="A735" s="426" t="s">
        <v>463</v>
      </c>
      <c r="B735" s="427" t="s">
        <v>464</v>
      </c>
      <c r="C735" s="428" t="s">
        <v>465</v>
      </c>
      <c r="D735" s="429" t="s">
        <v>466</v>
      </c>
      <c r="E735" s="428" t="s">
        <v>2423</v>
      </c>
      <c r="F735" s="429" t="s">
        <v>2424</v>
      </c>
      <c r="G735" s="428" t="s">
        <v>3835</v>
      </c>
      <c r="H735" s="428" t="s">
        <v>3836</v>
      </c>
      <c r="I735" s="431">
        <v>6076.6201171875</v>
      </c>
      <c r="J735" s="431">
        <v>3</v>
      </c>
      <c r="K735" s="432">
        <v>18229.8603515625</v>
      </c>
    </row>
    <row r="736" spans="1:11" ht="14.45" customHeight="1" x14ac:dyDescent="0.2">
      <c r="A736" s="426" t="s">
        <v>463</v>
      </c>
      <c r="B736" s="427" t="s">
        <v>464</v>
      </c>
      <c r="C736" s="428" t="s">
        <v>465</v>
      </c>
      <c r="D736" s="429" t="s">
        <v>466</v>
      </c>
      <c r="E736" s="428" t="s">
        <v>2423</v>
      </c>
      <c r="F736" s="429" t="s">
        <v>2424</v>
      </c>
      <c r="G736" s="428" t="s">
        <v>3837</v>
      </c>
      <c r="H736" s="428" t="s">
        <v>3838</v>
      </c>
      <c r="I736" s="431">
        <v>10445.9296875</v>
      </c>
      <c r="J736" s="431">
        <v>1</v>
      </c>
      <c r="K736" s="432">
        <v>10445.9296875</v>
      </c>
    </row>
    <row r="737" spans="1:11" ht="14.45" customHeight="1" x14ac:dyDescent="0.2">
      <c r="A737" s="426" t="s">
        <v>463</v>
      </c>
      <c r="B737" s="427" t="s">
        <v>464</v>
      </c>
      <c r="C737" s="428" t="s">
        <v>465</v>
      </c>
      <c r="D737" s="429" t="s">
        <v>466</v>
      </c>
      <c r="E737" s="428" t="s">
        <v>2423</v>
      </c>
      <c r="F737" s="429" t="s">
        <v>2424</v>
      </c>
      <c r="G737" s="428" t="s">
        <v>3839</v>
      </c>
      <c r="H737" s="428" t="s">
        <v>3840</v>
      </c>
      <c r="I737" s="431">
        <v>10445.9296875</v>
      </c>
      <c r="J737" s="431">
        <v>2</v>
      </c>
      <c r="K737" s="432">
        <v>20891.859375</v>
      </c>
    </row>
    <row r="738" spans="1:11" ht="14.45" customHeight="1" x14ac:dyDescent="0.2">
      <c r="A738" s="426" t="s">
        <v>463</v>
      </c>
      <c r="B738" s="427" t="s">
        <v>464</v>
      </c>
      <c r="C738" s="428" t="s">
        <v>465</v>
      </c>
      <c r="D738" s="429" t="s">
        <v>466</v>
      </c>
      <c r="E738" s="428" t="s">
        <v>2423</v>
      </c>
      <c r="F738" s="429" t="s">
        <v>2424</v>
      </c>
      <c r="G738" s="428" t="s">
        <v>3841</v>
      </c>
      <c r="H738" s="428" t="s">
        <v>3842</v>
      </c>
      <c r="I738" s="431">
        <v>5253.81982421875</v>
      </c>
      <c r="J738" s="431">
        <v>1</v>
      </c>
      <c r="K738" s="432">
        <v>5253.81982421875</v>
      </c>
    </row>
    <row r="739" spans="1:11" ht="14.45" customHeight="1" x14ac:dyDescent="0.2">
      <c r="A739" s="426" t="s">
        <v>463</v>
      </c>
      <c r="B739" s="427" t="s">
        <v>464</v>
      </c>
      <c r="C739" s="428" t="s">
        <v>465</v>
      </c>
      <c r="D739" s="429" t="s">
        <v>466</v>
      </c>
      <c r="E739" s="428" t="s">
        <v>2423</v>
      </c>
      <c r="F739" s="429" t="s">
        <v>2424</v>
      </c>
      <c r="G739" s="428" t="s">
        <v>3843</v>
      </c>
      <c r="H739" s="428" t="s">
        <v>3844</v>
      </c>
      <c r="I739" s="431">
        <v>734.469970703125</v>
      </c>
      <c r="J739" s="431">
        <v>1</v>
      </c>
      <c r="K739" s="432">
        <v>734.469970703125</v>
      </c>
    </row>
    <row r="740" spans="1:11" ht="14.45" customHeight="1" x14ac:dyDescent="0.2">
      <c r="A740" s="426" t="s">
        <v>463</v>
      </c>
      <c r="B740" s="427" t="s">
        <v>464</v>
      </c>
      <c r="C740" s="428" t="s">
        <v>465</v>
      </c>
      <c r="D740" s="429" t="s">
        <v>466</v>
      </c>
      <c r="E740" s="428" t="s">
        <v>2423</v>
      </c>
      <c r="F740" s="429" t="s">
        <v>2424</v>
      </c>
      <c r="G740" s="428" t="s">
        <v>3845</v>
      </c>
      <c r="H740" s="428" t="s">
        <v>3846</v>
      </c>
      <c r="I740" s="431">
        <v>7967.25</v>
      </c>
      <c r="J740" s="431">
        <v>1</v>
      </c>
      <c r="K740" s="432">
        <v>7967.25</v>
      </c>
    </row>
    <row r="741" spans="1:11" ht="14.45" customHeight="1" x14ac:dyDescent="0.2">
      <c r="A741" s="426" t="s">
        <v>463</v>
      </c>
      <c r="B741" s="427" t="s">
        <v>464</v>
      </c>
      <c r="C741" s="428" t="s">
        <v>465</v>
      </c>
      <c r="D741" s="429" t="s">
        <v>466</v>
      </c>
      <c r="E741" s="428" t="s">
        <v>2423</v>
      </c>
      <c r="F741" s="429" t="s">
        <v>2424</v>
      </c>
      <c r="G741" s="428" t="s">
        <v>3847</v>
      </c>
      <c r="H741" s="428" t="s">
        <v>3848</v>
      </c>
      <c r="I741" s="431">
        <v>7010.740234375</v>
      </c>
      <c r="J741" s="431">
        <v>3</v>
      </c>
      <c r="K741" s="432">
        <v>21032.220703125</v>
      </c>
    </row>
    <row r="742" spans="1:11" ht="14.45" customHeight="1" x14ac:dyDescent="0.2">
      <c r="A742" s="426" t="s">
        <v>463</v>
      </c>
      <c r="B742" s="427" t="s">
        <v>464</v>
      </c>
      <c r="C742" s="428" t="s">
        <v>465</v>
      </c>
      <c r="D742" s="429" t="s">
        <v>466</v>
      </c>
      <c r="E742" s="428" t="s">
        <v>2423</v>
      </c>
      <c r="F742" s="429" t="s">
        <v>2424</v>
      </c>
      <c r="G742" s="428" t="s">
        <v>3849</v>
      </c>
      <c r="H742" s="428" t="s">
        <v>3850</v>
      </c>
      <c r="I742" s="431">
        <v>4226.5282505580353</v>
      </c>
      <c r="J742" s="431">
        <v>64</v>
      </c>
      <c r="K742" s="432">
        <v>270497.8330078125</v>
      </c>
    </row>
    <row r="743" spans="1:11" ht="14.45" customHeight="1" x14ac:dyDescent="0.2">
      <c r="A743" s="426" t="s">
        <v>463</v>
      </c>
      <c r="B743" s="427" t="s">
        <v>464</v>
      </c>
      <c r="C743" s="428" t="s">
        <v>465</v>
      </c>
      <c r="D743" s="429" t="s">
        <v>466</v>
      </c>
      <c r="E743" s="428" t="s">
        <v>2423</v>
      </c>
      <c r="F743" s="429" t="s">
        <v>2424</v>
      </c>
      <c r="G743" s="428" t="s">
        <v>3851</v>
      </c>
      <c r="H743" s="428" t="s">
        <v>3852</v>
      </c>
      <c r="I743" s="431">
        <v>2214.300048828125</v>
      </c>
      <c r="J743" s="431">
        <v>16</v>
      </c>
      <c r="K743" s="432">
        <v>35428.80078125</v>
      </c>
    </row>
    <row r="744" spans="1:11" ht="14.45" customHeight="1" x14ac:dyDescent="0.2">
      <c r="A744" s="426" t="s">
        <v>463</v>
      </c>
      <c r="B744" s="427" t="s">
        <v>464</v>
      </c>
      <c r="C744" s="428" t="s">
        <v>465</v>
      </c>
      <c r="D744" s="429" t="s">
        <v>466</v>
      </c>
      <c r="E744" s="428" t="s">
        <v>2423</v>
      </c>
      <c r="F744" s="429" t="s">
        <v>2424</v>
      </c>
      <c r="G744" s="428" t="s">
        <v>3853</v>
      </c>
      <c r="H744" s="428" t="s">
        <v>3854</v>
      </c>
      <c r="I744" s="431">
        <v>598.95001220703125</v>
      </c>
      <c r="J744" s="431">
        <v>30</v>
      </c>
      <c r="K744" s="432">
        <v>17968.5</v>
      </c>
    </row>
    <row r="745" spans="1:11" ht="14.45" customHeight="1" x14ac:dyDescent="0.2">
      <c r="A745" s="426" t="s">
        <v>463</v>
      </c>
      <c r="B745" s="427" t="s">
        <v>464</v>
      </c>
      <c r="C745" s="428" t="s">
        <v>465</v>
      </c>
      <c r="D745" s="429" t="s">
        <v>466</v>
      </c>
      <c r="E745" s="428" t="s">
        <v>2423</v>
      </c>
      <c r="F745" s="429" t="s">
        <v>2424</v>
      </c>
      <c r="G745" s="428" t="s">
        <v>3855</v>
      </c>
      <c r="H745" s="428" t="s">
        <v>3856</v>
      </c>
      <c r="I745" s="431">
        <v>12034.266927083334</v>
      </c>
      <c r="J745" s="431">
        <v>7</v>
      </c>
      <c r="K745" s="432">
        <v>83930.5</v>
      </c>
    </row>
    <row r="746" spans="1:11" ht="14.45" customHeight="1" x14ac:dyDescent="0.2">
      <c r="A746" s="426" t="s">
        <v>463</v>
      </c>
      <c r="B746" s="427" t="s">
        <v>464</v>
      </c>
      <c r="C746" s="428" t="s">
        <v>465</v>
      </c>
      <c r="D746" s="429" t="s">
        <v>466</v>
      </c>
      <c r="E746" s="428" t="s">
        <v>2423</v>
      </c>
      <c r="F746" s="429" t="s">
        <v>2424</v>
      </c>
      <c r="G746" s="428" t="s">
        <v>3857</v>
      </c>
      <c r="H746" s="428" t="s">
        <v>3858</v>
      </c>
      <c r="I746" s="431">
        <v>4065.60009765625</v>
      </c>
      <c r="J746" s="431">
        <v>1</v>
      </c>
      <c r="K746" s="432">
        <v>4065.60009765625</v>
      </c>
    </row>
    <row r="747" spans="1:11" ht="14.45" customHeight="1" x14ac:dyDescent="0.2">
      <c r="A747" s="426" t="s">
        <v>463</v>
      </c>
      <c r="B747" s="427" t="s">
        <v>464</v>
      </c>
      <c r="C747" s="428" t="s">
        <v>465</v>
      </c>
      <c r="D747" s="429" t="s">
        <v>466</v>
      </c>
      <c r="E747" s="428" t="s">
        <v>2423</v>
      </c>
      <c r="F747" s="429" t="s">
        <v>2424</v>
      </c>
      <c r="G747" s="428" t="s">
        <v>3859</v>
      </c>
      <c r="H747" s="428" t="s">
        <v>3860</v>
      </c>
      <c r="I747" s="431">
        <v>8581.3203125</v>
      </c>
      <c r="J747" s="431">
        <v>1</v>
      </c>
      <c r="K747" s="432">
        <v>8581.3203125</v>
      </c>
    </row>
    <row r="748" spans="1:11" ht="14.45" customHeight="1" x14ac:dyDescent="0.2">
      <c r="A748" s="426" t="s">
        <v>463</v>
      </c>
      <c r="B748" s="427" t="s">
        <v>464</v>
      </c>
      <c r="C748" s="428" t="s">
        <v>465</v>
      </c>
      <c r="D748" s="429" t="s">
        <v>466</v>
      </c>
      <c r="E748" s="428" t="s">
        <v>2423</v>
      </c>
      <c r="F748" s="429" t="s">
        <v>2424</v>
      </c>
      <c r="G748" s="428" t="s">
        <v>3861</v>
      </c>
      <c r="H748" s="428" t="s">
        <v>3862</v>
      </c>
      <c r="I748" s="431">
        <v>22409.189453125</v>
      </c>
      <c r="J748" s="431">
        <v>2</v>
      </c>
      <c r="K748" s="432">
        <v>44818.37890625</v>
      </c>
    </row>
    <row r="749" spans="1:11" ht="14.45" customHeight="1" x14ac:dyDescent="0.2">
      <c r="A749" s="426" t="s">
        <v>463</v>
      </c>
      <c r="B749" s="427" t="s">
        <v>464</v>
      </c>
      <c r="C749" s="428" t="s">
        <v>465</v>
      </c>
      <c r="D749" s="429" t="s">
        <v>466</v>
      </c>
      <c r="E749" s="428" t="s">
        <v>2423</v>
      </c>
      <c r="F749" s="429" t="s">
        <v>2424</v>
      </c>
      <c r="G749" s="428" t="s">
        <v>3863</v>
      </c>
      <c r="H749" s="428" t="s">
        <v>3864</v>
      </c>
      <c r="I749" s="431">
        <v>42667.0390625</v>
      </c>
      <c r="J749" s="431">
        <v>1</v>
      </c>
      <c r="K749" s="432">
        <v>42667.0390625</v>
      </c>
    </row>
    <row r="750" spans="1:11" ht="14.45" customHeight="1" x14ac:dyDescent="0.2">
      <c r="A750" s="426" t="s">
        <v>463</v>
      </c>
      <c r="B750" s="427" t="s">
        <v>464</v>
      </c>
      <c r="C750" s="428" t="s">
        <v>465</v>
      </c>
      <c r="D750" s="429" t="s">
        <v>466</v>
      </c>
      <c r="E750" s="428" t="s">
        <v>2423</v>
      </c>
      <c r="F750" s="429" t="s">
        <v>2424</v>
      </c>
      <c r="G750" s="428" t="s">
        <v>3865</v>
      </c>
      <c r="H750" s="428" t="s">
        <v>3866</v>
      </c>
      <c r="I750" s="431">
        <v>34183.7109375</v>
      </c>
      <c r="J750" s="431">
        <v>1</v>
      </c>
      <c r="K750" s="432">
        <v>34183.7109375</v>
      </c>
    </row>
    <row r="751" spans="1:11" ht="14.45" customHeight="1" x14ac:dyDescent="0.2">
      <c r="A751" s="426" t="s">
        <v>463</v>
      </c>
      <c r="B751" s="427" t="s">
        <v>464</v>
      </c>
      <c r="C751" s="428" t="s">
        <v>465</v>
      </c>
      <c r="D751" s="429" t="s">
        <v>466</v>
      </c>
      <c r="E751" s="428" t="s">
        <v>2423</v>
      </c>
      <c r="F751" s="429" t="s">
        <v>2424</v>
      </c>
      <c r="G751" s="428" t="s">
        <v>3867</v>
      </c>
      <c r="H751" s="428" t="s">
        <v>3868</v>
      </c>
      <c r="I751" s="431">
        <v>42667.01953125</v>
      </c>
      <c r="J751" s="431">
        <v>1</v>
      </c>
      <c r="K751" s="432">
        <v>42667.01953125</v>
      </c>
    </row>
    <row r="752" spans="1:11" ht="14.45" customHeight="1" x14ac:dyDescent="0.2">
      <c r="A752" s="426" t="s">
        <v>463</v>
      </c>
      <c r="B752" s="427" t="s">
        <v>464</v>
      </c>
      <c r="C752" s="428" t="s">
        <v>465</v>
      </c>
      <c r="D752" s="429" t="s">
        <v>466</v>
      </c>
      <c r="E752" s="428" t="s">
        <v>2423</v>
      </c>
      <c r="F752" s="429" t="s">
        <v>2424</v>
      </c>
      <c r="G752" s="428" t="s">
        <v>3869</v>
      </c>
      <c r="H752" s="428" t="s">
        <v>3870</v>
      </c>
      <c r="I752" s="431">
        <v>42667.05859375</v>
      </c>
      <c r="J752" s="431">
        <v>1</v>
      </c>
      <c r="K752" s="432">
        <v>42667.05859375</v>
      </c>
    </row>
    <row r="753" spans="1:11" ht="14.45" customHeight="1" x14ac:dyDescent="0.2">
      <c r="A753" s="426" t="s">
        <v>463</v>
      </c>
      <c r="B753" s="427" t="s">
        <v>464</v>
      </c>
      <c r="C753" s="428" t="s">
        <v>465</v>
      </c>
      <c r="D753" s="429" t="s">
        <v>466</v>
      </c>
      <c r="E753" s="428" t="s">
        <v>2423</v>
      </c>
      <c r="F753" s="429" t="s">
        <v>2424</v>
      </c>
      <c r="G753" s="428" t="s">
        <v>3871</v>
      </c>
      <c r="H753" s="428" t="s">
        <v>3872</v>
      </c>
      <c r="I753" s="431">
        <v>42667.01953125</v>
      </c>
      <c r="J753" s="431">
        <v>1</v>
      </c>
      <c r="K753" s="432">
        <v>42667.01953125</v>
      </c>
    </row>
    <row r="754" spans="1:11" ht="14.45" customHeight="1" x14ac:dyDescent="0.2">
      <c r="A754" s="426" t="s">
        <v>463</v>
      </c>
      <c r="B754" s="427" t="s">
        <v>464</v>
      </c>
      <c r="C754" s="428" t="s">
        <v>465</v>
      </c>
      <c r="D754" s="429" t="s">
        <v>466</v>
      </c>
      <c r="E754" s="428" t="s">
        <v>2423</v>
      </c>
      <c r="F754" s="429" t="s">
        <v>2424</v>
      </c>
      <c r="G754" s="428" t="s">
        <v>3873</v>
      </c>
      <c r="H754" s="428" t="s">
        <v>3874</v>
      </c>
      <c r="I754" s="431">
        <v>34183.73828125</v>
      </c>
      <c r="J754" s="431">
        <v>1</v>
      </c>
      <c r="K754" s="432">
        <v>34183.73828125</v>
      </c>
    </row>
    <row r="755" spans="1:11" ht="14.45" customHeight="1" x14ac:dyDescent="0.2">
      <c r="A755" s="426" t="s">
        <v>463</v>
      </c>
      <c r="B755" s="427" t="s">
        <v>464</v>
      </c>
      <c r="C755" s="428" t="s">
        <v>465</v>
      </c>
      <c r="D755" s="429" t="s">
        <v>466</v>
      </c>
      <c r="E755" s="428" t="s">
        <v>2423</v>
      </c>
      <c r="F755" s="429" t="s">
        <v>2424</v>
      </c>
      <c r="G755" s="428" t="s">
        <v>3875</v>
      </c>
      <c r="H755" s="428" t="s">
        <v>3876</v>
      </c>
      <c r="I755" s="431">
        <v>44932.561197916664</v>
      </c>
      <c r="J755" s="431">
        <v>6</v>
      </c>
      <c r="K755" s="432">
        <v>269595.3671875</v>
      </c>
    </row>
    <row r="756" spans="1:11" ht="14.45" customHeight="1" x14ac:dyDescent="0.2">
      <c r="A756" s="426" t="s">
        <v>463</v>
      </c>
      <c r="B756" s="427" t="s">
        <v>464</v>
      </c>
      <c r="C756" s="428" t="s">
        <v>465</v>
      </c>
      <c r="D756" s="429" t="s">
        <v>466</v>
      </c>
      <c r="E756" s="428" t="s">
        <v>2423</v>
      </c>
      <c r="F756" s="429" t="s">
        <v>2424</v>
      </c>
      <c r="G756" s="428" t="s">
        <v>3877</v>
      </c>
      <c r="H756" s="428" t="s">
        <v>3878</v>
      </c>
      <c r="I756" s="431">
        <v>51213.244791666664</v>
      </c>
      <c r="J756" s="431">
        <v>6</v>
      </c>
      <c r="K756" s="432">
        <v>307279.46875</v>
      </c>
    </row>
    <row r="757" spans="1:11" ht="14.45" customHeight="1" x14ac:dyDescent="0.2">
      <c r="A757" s="426" t="s">
        <v>463</v>
      </c>
      <c r="B757" s="427" t="s">
        <v>464</v>
      </c>
      <c r="C757" s="428" t="s">
        <v>465</v>
      </c>
      <c r="D757" s="429" t="s">
        <v>466</v>
      </c>
      <c r="E757" s="428" t="s">
        <v>2423</v>
      </c>
      <c r="F757" s="429" t="s">
        <v>2424</v>
      </c>
      <c r="G757" s="428" t="s">
        <v>3879</v>
      </c>
      <c r="H757" s="428" t="s">
        <v>3880</v>
      </c>
      <c r="I757" s="431">
        <v>34183.7109375</v>
      </c>
      <c r="J757" s="431">
        <v>1</v>
      </c>
      <c r="K757" s="432">
        <v>34183.7109375</v>
      </c>
    </row>
    <row r="758" spans="1:11" ht="14.45" customHeight="1" x14ac:dyDescent="0.2">
      <c r="A758" s="426" t="s">
        <v>463</v>
      </c>
      <c r="B758" s="427" t="s">
        <v>464</v>
      </c>
      <c r="C758" s="428" t="s">
        <v>465</v>
      </c>
      <c r="D758" s="429" t="s">
        <v>466</v>
      </c>
      <c r="E758" s="428" t="s">
        <v>2423</v>
      </c>
      <c r="F758" s="429" t="s">
        <v>2424</v>
      </c>
      <c r="G758" s="428" t="s">
        <v>3881</v>
      </c>
      <c r="H758" s="428" t="s">
        <v>3882</v>
      </c>
      <c r="I758" s="431">
        <v>8080.634765625</v>
      </c>
      <c r="J758" s="431">
        <v>2</v>
      </c>
      <c r="K758" s="432">
        <v>16161.26953125</v>
      </c>
    </row>
    <row r="759" spans="1:11" ht="14.45" customHeight="1" x14ac:dyDescent="0.2">
      <c r="A759" s="426" t="s">
        <v>463</v>
      </c>
      <c r="B759" s="427" t="s">
        <v>464</v>
      </c>
      <c r="C759" s="428" t="s">
        <v>465</v>
      </c>
      <c r="D759" s="429" t="s">
        <v>466</v>
      </c>
      <c r="E759" s="428" t="s">
        <v>2423</v>
      </c>
      <c r="F759" s="429" t="s">
        <v>2424</v>
      </c>
      <c r="G759" s="428" t="s">
        <v>3883</v>
      </c>
      <c r="H759" s="428" t="s">
        <v>3884</v>
      </c>
      <c r="I759" s="431">
        <v>9696.9404296875</v>
      </c>
      <c r="J759" s="431">
        <v>1</v>
      </c>
      <c r="K759" s="432">
        <v>9696.9404296875</v>
      </c>
    </row>
    <row r="760" spans="1:11" ht="14.45" customHeight="1" x14ac:dyDescent="0.2">
      <c r="A760" s="426" t="s">
        <v>463</v>
      </c>
      <c r="B760" s="427" t="s">
        <v>464</v>
      </c>
      <c r="C760" s="428" t="s">
        <v>465</v>
      </c>
      <c r="D760" s="429" t="s">
        <v>466</v>
      </c>
      <c r="E760" s="428" t="s">
        <v>2423</v>
      </c>
      <c r="F760" s="429" t="s">
        <v>2424</v>
      </c>
      <c r="G760" s="428" t="s">
        <v>3885</v>
      </c>
      <c r="H760" s="428" t="s">
        <v>3886</v>
      </c>
      <c r="I760" s="431">
        <v>11756.3603515625</v>
      </c>
      <c r="J760" s="431">
        <v>2</v>
      </c>
      <c r="K760" s="432">
        <v>23512.720703125</v>
      </c>
    </row>
    <row r="761" spans="1:11" ht="14.45" customHeight="1" x14ac:dyDescent="0.2">
      <c r="A761" s="426" t="s">
        <v>463</v>
      </c>
      <c r="B761" s="427" t="s">
        <v>464</v>
      </c>
      <c r="C761" s="428" t="s">
        <v>465</v>
      </c>
      <c r="D761" s="429" t="s">
        <v>466</v>
      </c>
      <c r="E761" s="428" t="s">
        <v>2423</v>
      </c>
      <c r="F761" s="429" t="s">
        <v>2424</v>
      </c>
      <c r="G761" s="428" t="s">
        <v>3887</v>
      </c>
      <c r="H761" s="428" t="s">
        <v>3888</v>
      </c>
      <c r="I761" s="431">
        <v>6291.999186197917</v>
      </c>
      <c r="J761" s="431">
        <v>7</v>
      </c>
      <c r="K761" s="432">
        <v>44043.990234375</v>
      </c>
    </row>
    <row r="762" spans="1:11" ht="14.45" customHeight="1" x14ac:dyDescent="0.2">
      <c r="A762" s="426" t="s">
        <v>463</v>
      </c>
      <c r="B762" s="427" t="s">
        <v>464</v>
      </c>
      <c r="C762" s="428" t="s">
        <v>465</v>
      </c>
      <c r="D762" s="429" t="s">
        <v>466</v>
      </c>
      <c r="E762" s="428" t="s">
        <v>2423</v>
      </c>
      <c r="F762" s="429" t="s">
        <v>2424</v>
      </c>
      <c r="G762" s="428" t="s">
        <v>3889</v>
      </c>
      <c r="H762" s="428" t="s">
        <v>3890</v>
      </c>
      <c r="I762" s="431">
        <v>2214.2987976074219</v>
      </c>
      <c r="J762" s="431">
        <v>12</v>
      </c>
      <c r="K762" s="432">
        <v>26571.590576171875</v>
      </c>
    </row>
    <row r="763" spans="1:11" ht="14.45" customHeight="1" x14ac:dyDescent="0.2">
      <c r="A763" s="426" t="s">
        <v>463</v>
      </c>
      <c r="B763" s="427" t="s">
        <v>464</v>
      </c>
      <c r="C763" s="428" t="s">
        <v>465</v>
      </c>
      <c r="D763" s="429" t="s">
        <v>466</v>
      </c>
      <c r="E763" s="428" t="s">
        <v>2423</v>
      </c>
      <c r="F763" s="429" t="s">
        <v>2424</v>
      </c>
      <c r="G763" s="428" t="s">
        <v>3891</v>
      </c>
      <c r="H763" s="428" t="s">
        <v>3892</v>
      </c>
      <c r="I763" s="431">
        <v>2905.2099609375</v>
      </c>
      <c r="J763" s="431">
        <v>5</v>
      </c>
      <c r="K763" s="432">
        <v>14526.0498046875</v>
      </c>
    </row>
    <row r="764" spans="1:11" ht="14.45" customHeight="1" x14ac:dyDescent="0.2">
      <c r="A764" s="426" t="s">
        <v>463</v>
      </c>
      <c r="B764" s="427" t="s">
        <v>464</v>
      </c>
      <c r="C764" s="428" t="s">
        <v>465</v>
      </c>
      <c r="D764" s="429" t="s">
        <v>466</v>
      </c>
      <c r="E764" s="428" t="s">
        <v>2423</v>
      </c>
      <c r="F764" s="429" t="s">
        <v>2424</v>
      </c>
      <c r="G764" s="428" t="s">
        <v>3893</v>
      </c>
      <c r="H764" s="428" t="s">
        <v>3894</v>
      </c>
      <c r="I764" s="431">
        <v>2905.2049560546875</v>
      </c>
      <c r="J764" s="431">
        <v>4</v>
      </c>
      <c r="K764" s="432">
        <v>11620.81982421875</v>
      </c>
    </row>
    <row r="765" spans="1:11" ht="14.45" customHeight="1" x14ac:dyDescent="0.2">
      <c r="A765" s="426" t="s">
        <v>463</v>
      </c>
      <c r="B765" s="427" t="s">
        <v>464</v>
      </c>
      <c r="C765" s="428" t="s">
        <v>465</v>
      </c>
      <c r="D765" s="429" t="s">
        <v>466</v>
      </c>
      <c r="E765" s="428" t="s">
        <v>2423</v>
      </c>
      <c r="F765" s="429" t="s">
        <v>2424</v>
      </c>
      <c r="G765" s="428" t="s">
        <v>3895</v>
      </c>
      <c r="H765" s="428" t="s">
        <v>3896</v>
      </c>
      <c r="I765" s="431">
        <v>2905.2024536132813</v>
      </c>
      <c r="J765" s="431">
        <v>4</v>
      </c>
      <c r="K765" s="432">
        <v>11620.809814453125</v>
      </c>
    </row>
    <row r="766" spans="1:11" ht="14.45" customHeight="1" x14ac:dyDescent="0.2">
      <c r="A766" s="426" t="s">
        <v>463</v>
      </c>
      <c r="B766" s="427" t="s">
        <v>464</v>
      </c>
      <c r="C766" s="428" t="s">
        <v>465</v>
      </c>
      <c r="D766" s="429" t="s">
        <v>466</v>
      </c>
      <c r="E766" s="428" t="s">
        <v>2423</v>
      </c>
      <c r="F766" s="429" t="s">
        <v>2424</v>
      </c>
      <c r="G766" s="428" t="s">
        <v>3897</v>
      </c>
      <c r="H766" s="428" t="s">
        <v>3898</v>
      </c>
      <c r="I766" s="431">
        <v>2214.300048828125</v>
      </c>
      <c r="J766" s="431">
        <v>11</v>
      </c>
      <c r="K766" s="432">
        <v>24357.300537109375</v>
      </c>
    </row>
    <row r="767" spans="1:11" ht="14.45" customHeight="1" x14ac:dyDescent="0.2">
      <c r="A767" s="426" t="s">
        <v>463</v>
      </c>
      <c r="B767" s="427" t="s">
        <v>464</v>
      </c>
      <c r="C767" s="428" t="s">
        <v>465</v>
      </c>
      <c r="D767" s="429" t="s">
        <v>466</v>
      </c>
      <c r="E767" s="428" t="s">
        <v>2423</v>
      </c>
      <c r="F767" s="429" t="s">
        <v>2424</v>
      </c>
      <c r="G767" s="428" t="s">
        <v>3899</v>
      </c>
      <c r="H767" s="428" t="s">
        <v>3900</v>
      </c>
      <c r="I767" s="431">
        <v>2064.2574462890625</v>
      </c>
      <c r="J767" s="431">
        <v>3</v>
      </c>
      <c r="K767" s="432">
        <v>6192.769775390625</v>
      </c>
    </row>
    <row r="768" spans="1:11" ht="14.45" customHeight="1" x14ac:dyDescent="0.2">
      <c r="A768" s="426" t="s">
        <v>463</v>
      </c>
      <c r="B768" s="427" t="s">
        <v>464</v>
      </c>
      <c r="C768" s="428" t="s">
        <v>465</v>
      </c>
      <c r="D768" s="429" t="s">
        <v>466</v>
      </c>
      <c r="E768" s="428" t="s">
        <v>2423</v>
      </c>
      <c r="F768" s="429" t="s">
        <v>2424</v>
      </c>
      <c r="G768" s="428" t="s">
        <v>3901</v>
      </c>
      <c r="H768" s="428" t="s">
        <v>3902</v>
      </c>
      <c r="I768" s="431">
        <v>2064.260009765625</v>
      </c>
      <c r="J768" s="431">
        <v>5</v>
      </c>
      <c r="K768" s="432">
        <v>10321.300048828125</v>
      </c>
    </row>
    <row r="769" spans="1:11" ht="14.45" customHeight="1" x14ac:dyDescent="0.2">
      <c r="A769" s="426" t="s">
        <v>463</v>
      </c>
      <c r="B769" s="427" t="s">
        <v>464</v>
      </c>
      <c r="C769" s="428" t="s">
        <v>465</v>
      </c>
      <c r="D769" s="429" t="s">
        <v>466</v>
      </c>
      <c r="E769" s="428" t="s">
        <v>2423</v>
      </c>
      <c r="F769" s="429" t="s">
        <v>2424</v>
      </c>
      <c r="G769" s="428" t="s">
        <v>3903</v>
      </c>
      <c r="H769" s="428" t="s">
        <v>3904</v>
      </c>
      <c r="I769" s="431">
        <v>9071.7734375</v>
      </c>
      <c r="J769" s="431">
        <v>16</v>
      </c>
      <c r="K769" s="432">
        <v>145267.76171875</v>
      </c>
    </row>
    <row r="770" spans="1:11" ht="14.45" customHeight="1" x14ac:dyDescent="0.2">
      <c r="A770" s="426" t="s">
        <v>463</v>
      </c>
      <c r="B770" s="427" t="s">
        <v>464</v>
      </c>
      <c r="C770" s="428" t="s">
        <v>465</v>
      </c>
      <c r="D770" s="429" t="s">
        <v>466</v>
      </c>
      <c r="E770" s="428" t="s">
        <v>2423</v>
      </c>
      <c r="F770" s="429" t="s">
        <v>2424</v>
      </c>
      <c r="G770" s="428" t="s">
        <v>3905</v>
      </c>
      <c r="H770" s="428" t="s">
        <v>3906</v>
      </c>
      <c r="I770" s="431">
        <v>57571.80078125</v>
      </c>
      <c r="J770" s="431">
        <v>2</v>
      </c>
      <c r="K770" s="432">
        <v>115143.6015625</v>
      </c>
    </row>
    <row r="771" spans="1:11" ht="14.45" customHeight="1" x14ac:dyDescent="0.2">
      <c r="A771" s="426" t="s">
        <v>463</v>
      </c>
      <c r="B771" s="427" t="s">
        <v>464</v>
      </c>
      <c r="C771" s="428" t="s">
        <v>465</v>
      </c>
      <c r="D771" s="429" t="s">
        <v>466</v>
      </c>
      <c r="E771" s="428" t="s">
        <v>2423</v>
      </c>
      <c r="F771" s="429" t="s">
        <v>2424</v>
      </c>
      <c r="G771" s="428" t="s">
        <v>3907</v>
      </c>
      <c r="H771" s="428" t="s">
        <v>3908</v>
      </c>
      <c r="I771" s="431">
        <v>55660</v>
      </c>
      <c r="J771" s="431">
        <v>1</v>
      </c>
      <c r="K771" s="432">
        <v>55660</v>
      </c>
    </row>
    <row r="772" spans="1:11" ht="14.45" customHeight="1" x14ac:dyDescent="0.2">
      <c r="A772" s="426" t="s">
        <v>463</v>
      </c>
      <c r="B772" s="427" t="s">
        <v>464</v>
      </c>
      <c r="C772" s="428" t="s">
        <v>465</v>
      </c>
      <c r="D772" s="429" t="s">
        <v>466</v>
      </c>
      <c r="E772" s="428" t="s">
        <v>2423</v>
      </c>
      <c r="F772" s="429" t="s">
        <v>2424</v>
      </c>
      <c r="G772" s="428" t="s">
        <v>3909</v>
      </c>
      <c r="H772" s="428" t="s">
        <v>3910</v>
      </c>
      <c r="I772" s="431">
        <v>16093</v>
      </c>
      <c r="J772" s="431">
        <v>3</v>
      </c>
      <c r="K772" s="432">
        <v>48279</v>
      </c>
    </row>
    <row r="773" spans="1:11" ht="14.45" customHeight="1" x14ac:dyDescent="0.2">
      <c r="A773" s="426" t="s">
        <v>463</v>
      </c>
      <c r="B773" s="427" t="s">
        <v>464</v>
      </c>
      <c r="C773" s="428" t="s">
        <v>465</v>
      </c>
      <c r="D773" s="429" t="s">
        <v>466</v>
      </c>
      <c r="E773" s="428" t="s">
        <v>2423</v>
      </c>
      <c r="F773" s="429" t="s">
        <v>2424</v>
      </c>
      <c r="G773" s="428" t="s">
        <v>3911</v>
      </c>
      <c r="H773" s="428" t="s">
        <v>3912</v>
      </c>
      <c r="I773" s="431">
        <v>2905.199951171875</v>
      </c>
      <c r="J773" s="431">
        <v>2</v>
      </c>
      <c r="K773" s="432">
        <v>5810.39990234375</v>
      </c>
    </row>
    <row r="774" spans="1:11" ht="14.45" customHeight="1" x14ac:dyDescent="0.2">
      <c r="A774" s="426" t="s">
        <v>463</v>
      </c>
      <c r="B774" s="427" t="s">
        <v>464</v>
      </c>
      <c r="C774" s="428" t="s">
        <v>465</v>
      </c>
      <c r="D774" s="429" t="s">
        <v>466</v>
      </c>
      <c r="E774" s="428" t="s">
        <v>2423</v>
      </c>
      <c r="F774" s="429" t="s">
        <v>2424</v>
      </c>
      <c r="G774" s="428" t="s">
        <v>3913</v>
      </c>
      <c r="H774" s="428" t="s">
        <v>3914</v>
      </c>
      <c r="I774" s="431">
        <v>2905.2099609375</v>
      </c>
      <c r="J774" s="431">
        <v>1</v>
      </c>
      <c r="K774" s="432">
        <v>2905.2099609375</v>
      </c>
    </row>
    <row r="775" spans="1:11" ht="14.45" customHeight="1" x14ac:dyDescent="0.2">
      <c r="A775" s="426" t="s">
        <v>463</v>
      </c>
      <c r="B775" s="427" t="s">
        <v>464</v>
      </c>
      <c r="C775" s="428" t="s">
        <v>465</v>
      </c>
      <c r="D775" s="429" t="s">
        <v>466</v>
      </c>
      <c r="E775" s="428" t="s">
        <v>2423</v>
      </c>
      <c r="F775" s="429" t="s">
        <v>2424</v>
      </c>
      <c r="G775" s="428" t="s">
        <v>3915</v>
      </c>
      <c r="H775" s="428" t="s">
        <v>3916</v>
      </c>
      <c r="I775" s="431">
        <v>2905.2099609375</v>
      </c>
      <c r="J775" s="431">
        <v>1</v>
      </c>
      <c r="K775" s="432">
        <v>2905.2099609375</v>
      </c>
    </row>
    <row r="776" spans="1:11" ht="14.45" customHeight="1" x14ac:dyDescent="0.2">
      <c r="A776" s="426" t="s">
        <v>463</v>
      </c>
      <c r="B776" s="427" t="s">
        <v>464</v>
      </c>
      <c r="C776" s="428" t="s">
        <v>465</v>
      </c>
      <c r="D776" s="429" t="s">
        <v>466</v>
      </c>
      <c r="E776" s="428" t="s">
        <v>2423</v>
      </c>
      <c r="F776" s="429" t="s">
        <v>2424</v>
      </c>
      <c r="G776" s="428" t="s">
        <v>3917</v>
      </c>
      <c r="H776" s="428" t="s">
        <v>3918</v>
      </c>
      <c r="I776" s="431">
        <v>2905.2099609375</v>
      </c>
      <c r="J776" s="431">
        <v>1</v>
      </c>
      <c r="K776" s="432">
        <v>2905.2099609375</v>
      </c>
    </row>
    <row r="777" spans="1:11" ht="14.45" customHeight="1" x14ac:dyDescent="0.2">
      <c r="A777" s="426" t="s">
        <v>463</v>
      </c>
      <c r="B777" s="427" t="s">
        <v>464</v>
      </c>
      <c r="C777" s="428" t="s">
        <v>465</v>
      </c>
      <c r="D777" s="429" t="s">
        <v>466</v>
      </c>
      <c r="E777" s="428" t="s">
        <v>2423</v>
      </c>
      <c r="F777" s="429" t="s">
        <v>2424</v>
      </c>
      <c r="G777" s="428" t="s">
        <v>3919</v>
      </c>
      <c r="H777" s="428" t="s">
        <v>3920</v>
      </c>
      <c r="I777" s="431">
        <v>2905.2099609375</v>
      </c>
      <c r="J777" s="431">
        <v>2</v>
      </c>
      <c r="K777" s="432">
        <v>5810.419921875</v>
      </c>
    </row>
    <row r="778" spans="1:11" ht="14.45" customHeight="1" x14ac:dyDescent="0.2">
      <c r="A778" s="426" t="s">
        <v>463</v>
      </c>
      <c r="B778" s="427" t="s">
        <v>464</v>
      </c>
      <c r="C778" s="428" t="s">
        <v>465</v>
      </c>
      <c r="D778" s="429" t="s">
        <v>466</v>
      </c>
      <c r="E778" s="428" t="s">
        <v>2423</v>
      </c>
      <c r="F778" s="429" t="s">
        <v>2424</v>
      </c>
      <c r="G778" s="428" t="s">
        <v>3921</v>
      </c>
      <c r="H778" s="428" t="s">
        <v>3922</v>
      </c>
      <c r="I778" s="431">
        <v>2905.2099609375</v>
      </c>
      <c r="J778" s="431">
        <v>1</v>
      </c>
      <c r="K778" s="432">
        <v>2905.2099609375</v>
      </c>
    </row>
    <row r="779" spans="1:11" ht="14.45" customHeight="1" x14ac:dyDescent="0.2">
      <c r="A779" s="426" t="s">
        <v>463</v>
      </c>
      <c r="B779" s="427" t="s">
        <v>464</v>
      </c>
      <c r="C779" s="428" t="s">
        <v>465</v>
      </c>
      <c r="D779" s="429" t="s">
        <v>466</v>
      </c>
      <c r="E779" s="428" t="s">
        <v>2423</v>
      </c>
      <c r="F779" s="429" t="s">
        <v>2424</v>
      </c>
      <c r="G779" s="428" t="s">
        <v>3923</v>
      </c>
      <c r="H779" s="428" t="s">
        <v>3924</v>
      </c>
      <c r="I779" s="431">
        <v>2905.2099609375</v>
      </c>
      <c r="J779" s="431">
        <v>1</v>
      </c>
      <c r="K779" s="432">
        <v>2905.2099609375</v>
      </c>
    </row>
    <row r="780" spans="1:11" ht="14.45" customHeight="1" x14ac:dyDescent="0.2">
      <c r="A780" s="426" t="s">
        <v>463</v>
      </c>
      <c r="B780" s="427" t="s">
        <v>464</v>
      </c>
      <c r="C780" s="428" t="s">
        <v>465</v>
      </c>
      <c r="D780" s="429" t="s">
        <v>466</v>
      </c>
      <c r="E780" s="428" t="s">
        <v>2423</v>
      </c>
      <c r="F780" s="429" t="s">
        <v>2424</v>
      </c>
      <c r="G780" s="428" t="s">
        <v>3925</v>
      </c>
      <c r="H780" s="428" t="s">
        <v>3926</v>
      </c>
      <c r="I780" s="431">
        <v>2905.2099609375</v>
      </c>
      <c r="J780" s="431">
        <v>2</v>
      </c>
      <c r="K780" s="432">
        <v>5810.419921875</v>
      </c>
    </row>
    <row r="781" spans="1:11" ht="14.45" customHeight="1" x14ac:dyDescent="0.2">
      <c r="A781" s="426" t="s">
        <v>463</v>
      </c>
      <c r="B781" s="427" t="s">
        <v>464</v>
      </c>
      <c r="C781" s="428" t="s">
        <v>465</v>
      </c>
      <c r="D781" s="429" t="s">
        <v>466</v>
      </c>
      <c r="E781" s="428" t="s">
        <v>2423</v>
      </c>
      <c r="F781" s="429" t="s">
        <v>2424</v>
      </c>
      <c r="G781" s="428" t="s">
        <v>3927</v>
      </c>
      <c r="H781" s="428" t="s">
        <v>3928</v>
      </c>
      <c r="I781" s="431">
        <v>2905.2099609375</v>
      </c>
      <c r="J781" s="431">
        <v>1</v>
      </c>
      <c r="K781" s="432">
        <v>2905.2099609375</v>
      </c>
    </row>
    <row r="782" spans="1:11" ht="14.45" customHeight="1" x14ac:dyDescent="0.2">
      <c r="A782" s="426" t="s">
        <v>463</v>
      </c>
      <c r="B782" s="427" t="s">
        <v>464</v>
      </c>
      <c r="C782" s="428" t="s">
        <v>465</v>
      </c>
      <c r="D782" s="429" t="s">
        <v>466</v>
      </c>
      <c r="E782" s="428" t="s">
        <v>2423</v>
      </c>
      <c r="F782" s="429" t="s">
        <v>2424</v>
      </c>
      <c r="G782" s="428" t="s">
        <v>3929</v>
      </c>
      <c r="H782" s="428" t="s">
        <v>3930</v>
      </c>
      <c r="I782" s="431">
        <v>2905.2099609375</v>
      </c>
      <c r="J782" s="431">
        <v>1</v>
      </c>
      <c r="K782" s="432">
        <v>2905.2099609375</v>
      </c>
    </row>
    <row r="783" spans="1:11" ht="14.45" customHeight="1" x14ac:dyDescent="0.2">
      <c r="A783" s="426" t="s">
        <v>463</v>
      </c>
      <c r="B783" s="427" t="s">
        <v>464</v>
      </c>
      <c r="C783" s="428" t="s">
        <v>465</v>
      </c>
      <c r="D783" s="429" t="s">
        <v>466</v>
      </c>
      <c r="E783" s="428" t="s">
        <v>2423</v>
      </c>
      <c r="F783" s="429" t="s">
        <v>2424</v>
      </c>
      <c r="G783" s="428" t="s">
        <v>3931</v>
      </c>
      <c r="H783" s="428" t="s">
        <v>3932</v>
      </c>
      <c r="I783" s="431">
        <v>2905.2099609375</v>
      </c>
      <c r="J783" s="431">
        <v>1</v>
      </c>
      <c r="K783" s="432">
        <v>2905.2099609375</v>
      </c>
    </row>
    <row r="784" spans="1:11" ht="14.45" customHeight="1" x14ac:dyDescent="0.2">
      <c r="A784" s="426" t="s">
        <v>463</v>
      </c>
      <c r="B784" s="427" t="s">
        <v>464</v>
      </c>
      <c r="C784" s="428" t="s">
        <v>465</v>
      </c>
      <c r="D784" s="429" t="s">
        <v>466</v>
      </c>
      <c r="E784" s="428" t="s">
        <v>2423</v>
      </c>
      <c r="F784" s="429" t="s">
        <v>2424</v>
      </c>
      <c r="G784" s="428" t="s">
        <v>3933</v>
      </c>
      <c r="H784" s="428" t="s">
        <v>3934</v>
      </c>
      <c r="I784" s="431">
        <v>2905.2099609375</v>
      </c>
      <c r="J784" s="431">
        <v>1</v>
      </c>
      <c r="K784" s="432">
        <v>2905.2099609375</v>
      </c>
    </row>
    <row r="785" spans="1:11" ht="14.45" customHeight="1" x14ac:dyDescent="0.2">
      <c r="A785" s="426" t="s">
        <v>463</v>
      </c>
      <c r="B785" s="427" t="s">
        <v>464</v>
      </c>
      <c r="C785" s="428" t="s">
        <v>465</v>
      </c>
      <c r="D785" s="429" t="s">
        <v>466</v>
      </c>
      <c r="E785" s="428" t="s">
        <v>2423</v>
      </c>
      <c r="F785" s="429" t="s">
        <v>2424</v>
      </c>
      <c r="G785" s="428" t="s">
        <v>3935</v>
      </c>
      <c r="H785" s="428" t="s">
        <v>3936</v>
      </c>
      <c r="I785" s="431">
        <v>2905.2099609375</v>
      </c>
      <c r="J785" s="431">
        <v>1</v>
      </c>
      <c r="K785" s="432">
        <v>2905.2099609375</v>
      </c>
    </row>
    <row r="786" spans="1:11" ht="14.45" customHeight="1" x14ac:dyDescent="0.2">
      <c r="A786" s="426" t="s">
        <v>463</v>
      </c>
      <c r="B786" s="427" t="s">
        <v>464</v>
      </c>
      <c r="C786" s="428" t="s">
        <v>465</v>
      </c>
      <c r="D786" s="429" t="s">
        <v>466</v>
      </c>
      <c r="E786" s="428" t="s">
        <v>2423</v>
      </c>
      <c r="F786" s="429" t="s">
        <v>2424</v>
      </c>
      <c r="G786" s="428" t="s">
        <v>3937</v>
      </c>
      <c r="H786" s="428" t="s">
        <v>3938</v>
      </c>
      <c r="I786" s="431">
        <v>2905.2099609375</v>
      </c>
      <c r="J786" s="431">
        <v>1</v>
      </c>
      <c r="K786" s="432">
        <v>2905.2099609375</v>
      </c>
    </row>
    <row r="787" spans="1:11" ht="14.45" customHeight="1" x14ac:dyDescent="0.2">
      <c r="A787" s="426" t="s">
        <v>463</v>
      </c>
      <c r="B787" s="427" t="s">
        <v>464</v>
      </c>
      <c r="C787" s="428" t="s">
        <v>465</v>
      </c>
      <c r="D787" s="429" t="s">
        <v>466</v>
      </c>
      <c r="E787" s="428" t="s">
        <v>2423</v>
      </c>
      <c r="F787" s="429" t="s">
        <v>2424</v>
      </c>
      <c r="G787" s="428" t="s">
        <v>3939</v>
      </c>
      <c r="H787" s="428" t="s">
        <v>3940</v>
      </c>
      <c r="I787" s="431">
        <v>2905.2099609375</v>
      </c>
      <c r="J787" s="431">
        <v>1</v>
      </c>
      <c r="K787" s="432">
        <v>2905.2099609375</v>
      </c>
    </row>
    <row r="788" spans="1:11" ht="14.45" customHeight="1" x14ac:dyDescent="0.2">
      <c r="A788" s="426" t="s">
        <v>463</v>
      </c>
      <c r="B788" s="427" t="s">
        <v>464</v>
      </c>
      <c r="C788" s="428" t="s">
        <v>465</v>
      </c>
      <c r="D788" s="429" t="s">
        <v>466</v>
      </c>
      <c r="E788" s="428" t="s">
        <v>2423</v>
      </c>
      <c r="F788" s="429" t="s">
        <v>2424</v>
      </c>
      <c r="G788" s="428" t="s">
        <v>3941</v>
      </c>
      <c r="H788" s="428" t="s">
        <v>3942</v>
      </c>
      <c r="I788" s="431">
        <v>2235.22998046875</v>
      </c>
      <c r="J788" s="431">
        <v>1</v>
      </c>
      <c r="K788" s="432">
        <v>2235.22998046875</v>
      </c>
    </row>
    <row r="789" spans="1:11" ht="14.45" customHeight="1" x14ac:dyDescent="0.2">
      <c r="A789" s="426" t="s">
        <v>463</v>
      </c>
      <c r="B789" s="427" t="s">
        <v>464</v>
      </c>
      <c r="C789" s="428" t="s">
        <v>465</v>
      </c>
      <c r="D789" s="429" t="s">
        <v>466</v>
      </c>
      <c r="E789" s="428" t="s">
        <v>2423</v>
      </c>
      <c r="F789" s="429" t="s">
        <v>2424</v>
      </c>
      <c r="G789" s="428" t="s">
        <v>3943</v>
      </c>
      <c r="H789" s="428" t="s">
        <v>3944</v>
      </c>
      <c r="I789" s="431">
        <v>2905.2099609375</v>
      </c>
      <c r="J789" s="431">
        <v>2</v>
      </c>
      <c r="K789" s="432">
        <v>5810.419921875</v>
      </c>
    </row>
    <row r="790" spans="1:11" ht="14.45" customHeight="1" x14ac:dyDescent="0.2">
      <c r="A790" s="426" t="s">
        <v>463</v>
      </c>
      <c r="B790" s="427" t="s">
        <v>464</v>
      </c>
      <c r="C790" s="428" t="s">
        <v>465</v>
      </c>
      <c r="D790" s="429" t="s">
        <v>466</v>
      </c>
      <c r="E790" s="428" t="s">
        <v>2423</v>
      </c>
      <c r="F790" s="429" t="s">
        <v>2424</v>
      </c>
      <c r="G790" s="428" t="s">
        <v>3945</v>
      </c>
      <c r="H790" s="428" t="s">
        <v>3946</v>
      </c>
      <c r="I790" s="431">
        <v>1983.6057303292412</v>
      </c>
      <c r="J790" s="431">
        <v>8</v>
      </c>
      <c r="K790" s="432">
        <v>15868.430053710938</v>
      </c>
    </row>
    <row r="791" spans="1:11" ht="14.45" customHeight="1" x14ac:dyDescent="0.2">
      <c r="A791" s="426" t="s">
        <v>463</v>
      </c>
      <c r="B791" s="427" t="s">
        <v>464</v>
      </c>
      <c r="C791" s="428" t="s">
        <v>465</v>
      </c>
      <c r="D791" s="429" t="s">
        <v>466</v>
      </c>
      <c r="E791" s="428" t="s">
        <v>2423</v>
      </c>
      <c r="F791" s="429" t="s">
        <v>2424</v>
      </c>
      <c r="G791" s="428" t="s">
        <v>3947</v>
      </c>
      <c r="H791" s="428" t="s">
        <v>3948</v>
      </c>
      <c r="I791" s="431">
        <v>4624.6179547991069</v>
      </c>
      <c r="J791" s="431">
        <v>16</v>
      </c>
      <c r="K791" s="432">
        <v>73993.8916015625</v>
      </c>
    </row>
    <row r="792" spans="1:11" ht="14.45" customHeight="1" x14ac:dyDescent="0.2">
      <c r="A792" s="426" t="s">
        <v>463</v>
      </c>
      <c r="B792" s="427" t="s">
        <v>464</v>
      </c>
      <c r="C792" s="428" t="s">
        <v>465</v>
      </c>
      <c r="D792" s="429" t="s">
        <v>466</v>
      </c>
      <c r="E792" s="428" t="s">
        <v>2423</v>
      </c>
      <c r="F792" s="429" t="s">
        <v>2424</v>
      </c>
      <c r="G792" s="428" t="s">
        <v>3949</v>
      </c>
      <c r="H792" s="428" t="s">
        <v>3950</v>
      </c>
      <c r="I792" s="431">
        <v>7780.2998046875</v>
      </c>
      <c r="J792" s="431">
        <v>5</v>
      </c>
      <c r="K792" s="432">
        <v>38901.5</v>
      </c>
    </row>
    <row r="793" spans="1:11" ht="14.45" customHeight="1" x14ac:dyDescent="0.2">
      <c r="A793" s="426" t="s">
        <v>463</v>
      </c>
      <c r="B793" s="427" t="s">
        <v>464</v>
      </c>
      <c r="C793" s="428" t="s">
        <v>465</v>
      </c>
      <c r="D793" s="429" t="s">
        <v>466</v>
      </c>
      <c r="E793" s="428" t="s">
        <v>2423</v>
      </c>
      <c r="F793" s="429" t="s">
        <v>2424</v>
      </c>
      <c r="G793" s="428" t="s">
        <v>3951</v>
      </c>
      <c r="H793" s="428" t="s">
        <v>3952</v>
      </c>
      <c r="I793" s="431">
        <v>493.67999267578125</v>
      </c>
      <c r="J793" s="431">
        <v>53</v>
      </c>
      <c r="K793" s="432">
        <v>26165.040649414063</v>
      </c>
    </row>
    <row r="794" spans="1:11" ht="14.45" customHeight="1" x14ac:dyDescent="0.2">
      <c r="A794" s="426" t="s">
        <v>463</v>
      </c>
      <c r="B794" s="427" t="s">
        <v>464</v>
      </c>
      <c r="C794" s="428" t="s">
        <v>465</v>
      </c>
      <c r="D794" s="429" t="s">
        <v>466</v>
      </c>
      <c r="E794" s="428" t="s">
        <v>2423</v>
      </c>
      <c r="F794" s="429" t="s">
        <v>2424</v>
      </c>
      <c r="G794" s="428" t="s">
        <v>3953</v>
      </c>
      <c r="H794" s="428" t="s">
        <v>3954</v>
      </c>
      <c r="I794" s="431">
        <v>1938.300048828125</v>
      </c>
      <c r="J794" s="431">
        <v>8</v>
      </c>
      <c r="K794" s="432">
        <v>15506.400390625</v>
      </c>
    </row>
    <row r="795" spans="1:11" ht="14.45" customHeight="1" x14ac:dyDescent="0.2">
      <c r="A795" s="426" t="s">
        <v>463</v>
      </c>
      <c r="B795" s="427" t="s">
        <v>464</v>
      </c>
      <c r="C795" s="428" t="s">
        <v>465</v>
      </c>
      <c r="D795" s="429" t="s">
        <v>466</v>
      </c>
      <c r="E795" s="428" t="s">
        <v>2423</v>
      </c>
      <c r="F795" s="429" t="s">
        <v>2424</v>
      </c>
      <c r="G795" s="428" t="s">
        <v>3955</v>
      </c>
      <c r="H795" s="428" t="s">
        <v>3956</v>
      </c>
      <c r="I795" s="431">
        <v>12839.599609375</v>
      </c>
      <c r="J795" s="431">
        <v>6</v>
      </c>
      <c r="K795" s="432">
        <v>77037.59765625</v>
      </c>
    </row>
    <row r="796" spans="1:11" ht="14.45" customHeight="1" x14ac:dyDescent="0.2">
      <c r="A796" s="426" t="s">
        <v>463</v>
      </c>
      <c r="B796" s="427" t="s">
        <v>464</v>
      </c>
      <c r="C796" s="428" t="s">
        <v>465</v>
      </c>
      <c r="D796" s="429" t="s">
        <v>466</v>
      </c>
      <c r="E796" s="428" t="s">
        <v>2423</v>
      </c>
      <c r="F796" s="429" t="s">
        <v>2424</v>
      </c>
      <c r="G796" s="428" t="s">
        <v>3957</v>
      </c>
      <c r="H796" s="428" t="s">
        <v>3958</v>
      </c>
      <c r="I796" s="431">
        <v>7358.009765625</v>
      </c>
      <c r="J796" s="431">
        <v>1</v>
      </c>
      <c r="K796" s="432">
        <v>7358.009765625</v>
      </c>
    </row>
    <row r="797" spans="1:11" ht="14.45" customHeight="1" x14ac:dyDescent="0.2">
      <c r="A797" s="426" t="s">
        <v>463</v>
      </c>
      <c r="B797" s="427" t="s">
        <v>464</v>
      </c>
      <c r="C797" s="428" t="s">
        <v>465</v>
      </c>
      <c r="D797" s="429" t="s">
        <v>466</v>
      </c>
      <c r="E797" s="428" t="s">
        <v>2423</v>
      </c>
      <c r="F797" s="429" t="s">
        <v>2424</v>
      </c>
      <c r="G797" s="428" t="s">
        <v>3959</v>
      </c>
      <c r="H797" s="428" t="s">
        <v>3960</v>
      </c>
      <c r="I797" s="431">
        <v>2182.260009765625</v>
      </c>
      <c r="J797" s="431">
        <v>6</v>
      </c>
      <c r="K797" s="432">
        <v>13093.56005859375</v>
      </c>
    </row>
    <row r="798" spans="1:11" ht="14.45" customHeight="1" x14ac:dyDescent="0.2">
      <c r="A798" s="426" t="s">
        <v>463</v>
      </c>
      <c r="B798" s="427" t="s">
        <v>464</v>
      </c>
      <c r="C798" s="428" t="s">
        <v>465</v>
      </c>
      <c r="D798" s="429" t="s">
        <v>466</v>
      </c>
      <c r="E798" s="428" t="s">
        <v>2423</v>
      </c>
      <c r="F798" s="429" t="s">
        <v>2424</v>
      </c>
      <c r="G798" s="428" t="s">
        <v>3961</v>
      </c>
      <c r="H798" s="428" t="s">
        <v>3962</v>
      </c>
      <c r="I798" s="431">
        <v>2428.469970703125</v>
      </c>
      <c r="J798" s="431">
        <v>4</v>
      </c>
      <c r="K798" s="432">
        <v>9713.8798828125</v>
      </c>
    </row>
    <row r="799" spans="1:11" ht="14.45" customHeight="1" x14ac:dyDescent="0.2">
      <c r="A799" s="426" t="s">
        <v>463</v>
      </c>
      <c r="B799" s="427" t="s">
        <v>464</v>
      </c>
      <c r="C799" s="428" t="s">
        <v>465</v>
      </c>
      <c r="D799" s="429" t="s">
        <v>466</v>
      </c>
      <c r="E799" s="428" t="s">
        <v>2423</v>
      </c>
      <c r="F799" s="429" t="s">
        <v>2424</v>
      </c>
      <c r="G799" s="428" t="s">
        <v>3963</v>
      </c>
      <c r="H799" s="428" t="s">
        <v>3964</v>
      </c>
      <c r="I799" s="431">
        <v>8655.11328125</v>
      </c>
      <c r="J799" s="431">
        <v>6</v>
      </c>
      <c r="K799" s="432">
        <v>51930.6796875</v>
      </c>
    </row>
    <row r="800" spans="1:11" ht="14.45" customHeight="1" x14ac:dyDescent="0.2">
      <c r="A800" s="426" t="s">
        <v>463</v>
      </c>
      <c r="B800" s="427" t="s">
        <v>464</v>
      </c>
      <c r="C800" s="428" t="s">
        <v>465</v>
      </c>
      <c r="D800" s="429" t="s">
        <v>466</v>
      </c>
      <c r="E800" s="428" t="s">
        <v>2423</v>
      </c>
      <c r="F800" s="429" t="s">
        <v>2424</v>
      </c>
      <c r="G800" s="428" t="s">
        <v>3965</v>
      </c>
      <c r="H800" s="428" t="s">
        <v>3966</v>
      </c>
      <c r="I800" s="431">
        <v>92235.8125</v>
      </c>
      <c r="J800" s="431">
        <v>3</v>
      </c>
      <c r="K800" s="432">
        <v>276707.3671875</v>
      </c>
    </row>
    <row r="801" spans="1:11" ht="14.45" customHeight="1" x14ac:dyDescent="0.2">
      <c r="A801" s="426" t="s">
        <v>463</v>
      </c>
      <c r="B801" s="427" t="s">
        <v>464</v>
      </c>
      <c r="C801" s="428" t="s">
        <v>465</v>
      </c>
      <c r="D801" s="429" t="s">
        <v>466</v>
      </c>
      <c r="E801" s="428" t="s">
        <v>2423</v>
      </c>
      <c r="F801" s="429" t="s">
        <v>2424</v>
      </c>
      <c r="G801" s="428" t="s">
        <v>3967</v>
      </c>
      <c r="H801" s="428" t="s">
        <v>3968</v>
      </c>
      <c r="I801" s="431">
        <v>4110.3701171875</v>
      </c>
      <c r="J801" s="431">
        <v>6</v>
      </c>
      <c r="K801" s="432">
        <v>24662.220703125</v>
      </c>
    </row>
    <row r="802" spans="1:11" ht="14.45" customHeight="1" x14ac:dyDescent="0.2">
      <c r="A802" s="426" t="s">
        <v>463</v>
      </c>
      <c r="B802" s="427" t="s">
        <v>464</v>
      </c>
      <c r="C802" s="428" t="s">
        <v>465</v>
      </c>
      <c r="D802" s="429" t="s">
        <v>466</v>
      </c>
      <c r="E802" s="428" t="s">
        <v>2423</v>
      </c>
      <c r="F802" s="429" t="s">
        <v>2424</v>
      </c>
      <c r="G802" s="428" t="s">
        <v>3969</v>
      </c>
      <c r="H802" s="428" t="s">
        <v>3970</v>
      </c>
      <c r="I802" s="431">
        <v>1300</v>
      </c>
      <c r="J802" s="431">
        <v>0</v>
      </c>
      <c r="K802" s="432">
        <v>0</v>
      </c>
    </row>
    <row r="803" spans="1:11" ht="14.45" customHeight="1" x14ac:dyDescent="0.2">
      <c r="A803" s="426" t="s">
        <v>463</v>
      </c>
      <c r="B803" s="427" t="s">
        <v>464</v>
      </c>
      <c r="C803" s="428" t="s">
        <v>465</v>
      </c>
      <c r="D803" s="429" t="s">
        <v>466</v>
      </c>
      <c r="E803" s="428" t="s">
        <v>2423</v>
      </c>
      <c r="F803" s="429" t="s">
        <v>2424</v>
      </c>
      <c r="G803" s="428" t="s">
        <v>3971</v>
      </c>
      <c r="H803" s="428" t="s">
        <v>3972</v>
      </c>
      <c r="I803" s="431">
        <v>1145.8679931640625</v>
      </c>
      <c r="J803" s="431">
        <v>16</v>
      </c>
      <c r="K803" s="432">
        <v>18333.889892578125</v>
      </c>
    </row>
    <row r="804" spans="1:11" ht="14.45" customHeight="1" x14ac:dyDescent="0.2">
      <c r="A804" s="426" t="s">
        <v>463</v>
      </c>
      <c r="B804" s="427" t="s">
        <v>464</v>
      </c>
      <c r="C804" s="428" t="s">
        <v>465</v>
      </c>
      <c r="D804" s="429" t="s">
        <v>466</v>
      </c>
      <c r="E804" s="428" t="s">
        <v>2423</v>
      </c>
      <c r="F804" s="429" t="s">
        <v>2424</v>
      </c>
      <c r="G804" s="428" t="s">
        <v>3973</v>
      </c>
      <c r="H804" s="428" t="s">
        <v>3974</v>
      </c>
      <c r="I804" s="431">
        <v>4895.06005859375</v>
      </c>
      <c r="J804" s="431">
        <v>7</v>
      </c>
      <c r="K804" s="432">
        <v>34265.40087890625</v>
      </c>
    </row>
    <row r="805" spans="1:11" ht="14.45" customHeight="1" x14ac:dyDescent="0.2">
      <c r="A805" s="426" t="s">
        <v>463</v>
      </c>
      <c r="B805" s="427" t="s">
        <v>464</v>
      </c>
      <c r="C805" s="428" t="s">
        <v>465</v>
      </c>
      <c r="D805" s="429" t="s">
        <v>466</v>
      </c>
      <c r="E805" s="428" t="s">
        <v>2423</v>
      </c>
      <c r="F805" s="429" t="s">
        <v>2424</v>
      </c>
      <c r="G805" s="428" t="s">
        <v>3975</v>
      </c>
      <c r="H805" s="428" t="s">
        <v>3976</v>
      </c>
      <c r="I805" s="431">
        <v>34072.390625</v>
      </c>
      <c r="J805" s="431">
        <v>4</v>
      </c>
      <c r="K805" s="432">
        <v>136289.5625</v>
      </c>
    </row>
    <row r="806" spans="1:11" ht="14.45" customHeight="1" x14ac:dyDescent="0.2">
      <c r="A806" s="426" t="s">
        <v>463</v>
      </c>
      <c r="B806" s="427" t="s">
        <v>464</v>
      </c>
      <c r="C806" s="428" t="s">
        <v>465</v>
      </c>
      <c r="D806" s="429" t="s">
        <v>466</v>
      </c>
      <c r="E806" s="428" t="s">
        <v>2423</v>
      </c>
      <c r="F806" s="429" t="s">
        <v>2424</v>
      </c>
      <c r="G806" s="428" t="s">
        <v>3977</v>
      </c>
      <c r="H806" s="428" t="s">
        <v>3978</v>
      </c>
      <c r="I806" s="431">
        <v>8551.4332682291661</v>
      </c>
      <c r="J806" s="431">
        <v>4</v>
      </c>
      <c r="K806" s="432">
        <v>34205.728515625</v>
      </c>
    </row>
    <row r="807" spans="1:11" ht="14.45" customHeight="1" x14ac:dyDescent="0.2">
      <c r="A807" s="426" t="s">
        <v>463</v>
      </c>
      <c r="B807" s="427" t="s">
        <v>464</v>
      </c>
      <c r="C807" s="428" t="s">
        <v>465</v>
      </c>
      <c r="D807" s="429" t="s">
        <v>466</v>
      </c>
      <c r="E807" s="428" t="s">
        <v>2423</v>
      </c>
      <c r="F807" s="429" t="s">
        <v>2424</v>
      </c>
      <c r="G807" s="428" t="s">
        <v>3979</v>
      </c>
      <c r="H807" s="428" t="s">
        <v>3980</v>
      </c>
      <c r="I807" s="431">
        <v>6757.25</v>
      </c>
      <c r="J807" s="431">
        <v>28</v>
      </c>
      <c r="K807" s="432">
        <v>189202.8828125</v>
      </c>
    </row>
    <row r="808" spans="1:11" ht="14.45" customHeight="1" x14ac:dyDescent="0.2">
      <c r="A808" s="426" t="s">
        <v>463</v>
      </c>
      <c r="B808" s="427" t="s">
        <v>464</v>
      </c>
      <c r="C808" s="428" t="s">
        <v>465</v>
      </c>
      <c r="D808" s="429" t="s">
        <v>466</v>
      </c>
      <c r="E808" s="428" t="s">
        <v>2423</v>
      </c>
      <c r="F808" s="429" t="s">
        <v>2424</v>
      </c>
      <c r="G808" s="428" t="s">
        <v>3981</v>
      </c>
      <c r="H808" s="428" t="s">
        <v>3982</v>
      </c>
      <c r="I808" s="431">
        <v>1996.5</v>
      </c>
      <c r="J808" s="431">
        <v>3</v>
      </c>
      <c r="K808" s="432">
        <v>5989.5</v>
      </c>
    </row>
    <row r="809" spans="1:11" ht="14.45" customHeight="1" x14ac:dyDescent="0.2">
      <c r="A809" s="426" t="s">
        <v>463</v>
      </c>
      <c r="B809" s="427" t="s">
        <v>464</v>
      </c>
      <c r="C809" s="428" t="s">
        <v>465</v>
      </c>
      <c r="D809" s="429" t="s">
        <v>466</v>
      </c>
      <c r="E809" s="428" t="s">
        <v>2423</v>
      </c>
      <c r="F809" s="429" t="s">
        <v>2424</v>
      </c>
      <c r="G809" s="428" t="s">
        <v>3983</v>
      </c>
      <c r="H809" s="428" t="s">
        <v>3984</v>
      </c>
      <c r="I809" s="431">
        <v>5324</v>
      </c>
      <c r="J809" s="431">
        <v>2</v>
      </c>
      <c r="K809" s="432">
        <v>10648</v>
      </c>
    </row>
    <row r="810" spans="1:11" ht="14.45" customHeight="1" x14ac:dyDescent="0.2">
      <c r="A810" s="426" t="s">
        <v>463</v>
      </c>
      <c r="B810" s="427" t="s">
        <v>464</v>
      </c>
      <c r="C810" s="428" t="s">
        <v>465</v>
      </c>
      <c r="D810" s="429" t="s">
        <v>466</v>
      </c>
      <c r="E810" s="428" t="s">
        <v>2423</v>
      </c>
      <c r="F810" s="429" t="s">
        <v>2424</v>
      </c>
      <c r="G810" s="428" t="s">
        <v>3985</v>
      </c>
      <c r="H810" s="428" t="s">
        <v>3986</v>
      </c>
      <c r="I810" s="431">
        <v>1657.699951171875</v>
      </c>
      <c r="J810" s="431">
        <v>1</v>
      </c>
      <c r="K810" s="432">
        <v>1657.699951171875</v>
      </c>
    </row>
    <row r="811" spans="1:11" ht="14.45" customHeight="1" x14ac:dyDescent="0.2">
      <c r="A811" s="426" t="s">
        <v>463</v>
      </c>
      <c r="B811" s="427" t="s">
        <v>464</v>
      </c>
      <c r="C811" s="428" t="s">
        <v>465</v>
      </c>
      <c r="D811" s="429" t="s">
        <v>466</v>
      </c>
      <c r="E811" s="428" t="s">
        <v>2423</v>
      </c>
      <c r="F811" s="429" t="s">
        <v>2424</v>
      </c>
      <c r="G811" s="428" t="s">
        <v>3987</v>
      </c>
      <c r="H811" s="428" t="s">
        <v>3988</v>
      </c>
      <c r="I811" s="431">
        <v>2064.260009765625</v>
      </c>
      <c r="J811" s="431">
        <v>2</v>
      </c>
      <c r="K811" s="432">
        <v>4128.52001953125</v>
      </c>
    </row>
    <row r="812" spans="1:11" ht="14.45" customHeight="1" x14ac:dyDescent="0.2">
      <c r="A812" s="426" t="s">
        <v>463</v>
      </c>
      <c r="B812" s="427" t="s">
        <v>464</v>
      </c>
      <c r="C812" s="428" t="s">
        <v>465</v>
      </c>
      <c r="D812" s="429" t="s">
        <v>466</v>
      </c>
      <c r="E812" s="428" t="s">
        <v>2423</v>
      </c>
      <c r="F812" s="429" t="s">
        <v>2424</v>
      </c>
      <c r="G812" s="428" t="s">
        <v>3989</v>
      </c>
      <c r="H812" s="428" t="s">
        <v>3990</v>
      </c>
      <c r="I812" s="431">
        <v>2064.260009765625</v>
      </c>
      <c r="J812" s="431">
        <v>5</v>
      </c>
      <c r="K812" s="432">
        <v>10321.300048828125</v>
      </c>
    </row>
    <row r="813" spans="1:11" ht="14.45" customHeight="1" x14ac:dyDescent="0.2">
      <c r="A813" s="426" t="s">
        <v>463</v>
      </c>
      <c r="B813" s="427" t="s">
        <v>464</v>
      </c>
      <c r="C813" s="428" t="s">
        <v>465</v>
      </c>
      <c r="D813" s="429" t="s">
        <v>466</v>
      </c>
      <c r="E813" s="428" t="s">
        <v>2423</v>
      </c>
      <c r="F813" s="429" t="s">
        <v>2424</v>
      </c>
      <c r="G813" s="428" t="s">
        <v>3991</v>
      </c>
      <c r="H813" s="428" t="s">
        <v>3992</v>
      </c>
      <c r="I813" s="431">
        <v>2064.260009765625</v>
      </c>
      <c r="J813" s="431">
        <v>2</v>
      </c>
      <c r="K813" s="432">
        <v>4128.52001953125</v>
      </c>
    </row>
    <row r="814" spans="1:11" ht="14.45" customHeight="1" x14ac:dyDescent="0.2">
      <c r="A814" s="426" t="s">
        <v>463</v>
      </c>
      <c r="B814" s="427" t="s">
        <v>464</v>
      </c>
      <c r="C814" s="428" t="s">
        <v>465</v>
      </c>
      <c r="D814" s="429" t="s">
        <v>466</v>
      </c>
      <c r="E814" s="428" t="s">
        <v>2423</v>
      </c>
      <c r="F814" s="429" t="s">
        <v>2424</v>
      </c>
      <c r="G814" s="428" t="s">
        <v>3993</v>
      </c>
      <c r="H814" s="428" t="s">
        <v>3994</v>
      </c>
      <c r="I814" s="431">
        <v>40208.916666666664</v>
      </c>
      <c r="J814" s="431">
        <v>6</v>
      </c>
      <c r="K814" s="432">
        <v>241253.5</v>
      </c>
    </row>
    <row r="815" spans="1:11" ht="14.45" customHeight="1" x14ac:dyDescent="0.2">
      <c r="A815" s="426" t="s">
        <v>463</v>
      </c>
      <c r="B815" s="427" t="s">
        <v>464</v>
      </c>
      <c r="C815" s="428" t="s">
        <v>465</v>
      </c>
      <c r="D815" s="429" t="s">
        <v>466</v>
      </c>
      <c r="E815" s="428" t="s">
        <v>2423</v>
      </c>
      <c r="F815" s="429" t="s">
        <v>2424</v>
      </c>
      <c r="G815" s="428" t="s">
        <v>3995</v>
      </c>
      <c r="H815" s="428" t="s">
        <v>3996</v>
      </c>
      <c r="I815" s="431">
        <v>2714.2113037109375</v>
      </c>
      <c r="J815" s="431">
        <v>8</v>
      </c>
      <c r="K815" s="432">
        <v>21713.6904296875</v>
      </c>
    </row>
    <row r="816" spans="1:11" ht="14.45" customHeight="1" x14ac:dyDescent="0.2">
      <c r="A816" s="426" t="s">
        <v>463</v>
      </c>
      <c r="B816" s="427" t="s">
        <v>464</v>
      </c>
      <c r="C816" s="428" t="s">
        <v>465</v>
      </c>
      <c r="D816" s="429" t="s">
        <v>466</v>
      </c>
      <c r="E816" s="428" t="s">
        <v>2423</v>
      </c>
      <c r="F816" s="429" t="s">
        <v>2424</v>
      </c>
      <c r="G816" s="428" t="s">
        <v>3997</v>
      </c>
      <c r="H816" s="428" t="s">
        <v>3998</v>
      </c>
      <c r="I816" s="431">
        <v>96264.630468749994</v>
      </c>
      <c r="J816" s="431">
        <v>10</v>
      </c>
      <c r="K816" s="432">
        <v>962646.3046875</v>
      </c>
    </row>
    <row r="817" spans="1:11" ht="14.45" customHeight="1" x14ac:dyDescent="0.2">
      <c r="A817" s="426" t="s">
        <v>463</v>
      </c>
      <c r="B817" s="427" t="s">
        <v>464</v>
      </c>
      <c r="C817" s="428" t="s">
        <v>465</v>
      </c>
      <c r="D817" s="429" t="s">
        <v>466</v>
      </c>
      <c r="E817" s="428" t="s">
        <v>2423</v>
      </c>
      <c r="F817" s="429" t="s">
        <v>2424</v>
      </c>
      <c r="G817" s="428" t="s">
        <v>3999</v>
      </c>
      <c r="H817" s="428" t="s">
        <v>4000</v>
      </c>
      <c r="I817" s="431">
        <v>73632.205078125</v>
      </c>
      <c r="J817" s="431">
        <v>8</v>
      </c>
      <c r="K817" s="432">
        <v>589057.640625</v>
      </c>
    </row>
    <row r="818" spans="1:11" ht="14.45" customHeight="1" x14ac:dyDescent="0.2">
      <c r="A818" s="426" t="s">
        <v>463</v>
      </c>
      <c r="B818" s="427" t="s">
        <v>464</v>
      </c>
      <c r="C818" s="428" t="s">
        <v>465</v>
      </c>
      <c r="D818" s="429" t="s">
        <v>466</v>
      </c>
      <c r="E818" s="428" t="s">
        <v>2423</v>
      </c>
      <c r="F818" s="429" t="s">
        <v>2424</v>
      </c>
      <c r="G818" s="428" t="s">
        <v>4001</v>
      </c>
      <c r="H818" s="428" t="s">
        <v>4002</v>
      </c>
      <c r="I818" s="431">
        <v>94743</v>
      </c>
      <c r="J818" s="431">
        <v>3</v>
      </c>
      <c r="K818" s="432">
        <v>284229</v>
      </c>
    </row>
    <row r="819" spans="1:11" ht="14.45" customHeight="1" x14ac:dyDescent="0.2">
      <c r="A819" s="426" t="s">
        <v>463</v>
      </c>
      <c r="B819" s="427" t="s">
        <v>464</v>
      </c>
      <c r="C819" s="428" t="s">
        <v>465</v>
      </c>
      <c r="D819" s="429" t="s">
        <v>466</v>
      </c>
      <c r="E819" s="428" t="s">
        <v>2423</v>
      </c>
      <c r="F819" s="429" t="s">
        <v>2424</v>
      </c>
      <c r="G819" s="428" t="s">
        <v>4003</v>
      </c>
      <c r="H819" s="428" t="s">
        <v>4004</v>
      </c>
      <c r="I819" s="431">
        <v>56628</v>
      </c>
      <c r="J819" s="431">
        <v>1</v>
      </c>
      <c r="K819" s="432">
        <v>56628</v>
      </c>
    </row>
    <row r="820" spans="1:11" ht="14.45" customHeight="1" x14ac:dyDescent="0.2">
      <c r="A820" s="426" t="s">
        <v>463</v>
      </c>
      <c r="B820" s="427" t="s">
        <v>464</v>
      </c>
      <c r="C820" s="428" t="s">
        <v>465</v>
      </c>
      <c r="D820" s="429" t="s">
        <v>466</v>
      </c>
      <c r="E820" s="428" t="s">
        <v>2423</v>
      </c>
      <c r="F820" s="429" t="s">
        <v>2424</v>
      </c>
      <c r="G820" s="428" t="s">
        <v>4005</v>
      </c>
      <c r="H820" s="428" t="s">
        <v>4006</v>
      </c>
      <c r="I820" s="431">
        <v>94743</v>
      </c>
      <c r="J820" s="431">
        <v>1</v>
      </c>
      <c r="K820" s="432">
        <v>94743</v>
      </c>
    </row>
    <row r="821" spans="1:11" ht="14.45" customHeight="1" x14ac:dyDescent="0.2">
      <c r="A821" s="426" t="s">
        <v>463</v>
      </c>
      <c r="B821" s="427" t="s">
        <v>464</v>
      </c>
      <c r="C821" s="428" t="s">
        <v>465</v>
      </c>
      <c r="D821" s="429" t="s">
        <v>466</v>
      </c>
      <c r="E821" s="428" t="s">
        <v>2423</v>
      </c>
      <c r="F821" s="429" t="s">
        <v>2424</v>
      </c>
      <c r="G821" s="428" t="s">
        <v>4007</v>
      </c>
      <c r="H821" s="428" t="s">
        <v>4008</v>
      </c>
      <c r="I821" s="431">
        <v>36784</v>
      </c>
      <c r="J821" s="431">
        <v>2</v>
      </c>
      <c r="K821" s="432">
        <v>73568</v>
      </c>
    </row>
    <row r="822" spans="1:11" ht="14.45" customHeight="1" x14ac:dyDescent="0.2">
      <c r="A822" s="426" t="s">
        <v>463</v>
      </c>
      <c r="B822" s="427" t="s">
        <v>464</v>
      </c>
      <c r="C822" s="428" t="s">
        <v>465</v>
      </c>
      <c r="D822" s="429" t="s">
        <v>466</v>
      </c>
      <c r="E822" s="428" t="s">
        <v>2423</v>
      </c>
      <c r="F822" s="429" t="s">
        <v>2424</v>
      </c>
      <c r="G822" s="428" t="s">
        <v>4009</v>
      </c>
      <c r="H822" s="428" t="s">
        <v>4010</v>
      </c>
      <c r="I822" s="431">
        <v>73568</v>
      </c>
      <c r="J822" s="431">
        <v>5</v>
      </c>
      <c r="K822" s="432">
        <v>367840</v>
      </c>
    </row>
    <row r="823" spans="1:11" ht="14.45" customHeight="1" x14ac:dyDescent="0.2">
      <c r="A823" s="426" t="s">
        <v>463</v>
      </c>
      <c r="B823" s="427" t="s">
        <v>464</v>
      </c>
      <c r="C823" s="428" t="s">
        <v>465</v>
      </c>
      <c r="D823" s="429" t="s">
        <v>466</v>
      </c>
      <c r="E823" s="428" t="s">
        <v>2423</v>
      </c>
      <c r="F823" s="429" t="s">
        <v>2424</v>
      </c>
      <c r="G823" s="428" t="s">
        <v>4011</v>
      </c>
      <c r="H823" s="428" t="s">
        <v>4012</v>
      </c>
      <c r="I823" s="431">
        <v>4743.2001953125</v>
      </c>
      <c r="J823" s="431">
        <v>1</v>
      </c>
      <c r="K823" s="432">
        <v>4743.2001953125</v>
      </c>
    </row>
    <row r="824" spans="1:11" ht="14.45" customHeight="1" x14ac:dyDescent="0.2">
      <c r="A824" s="426" t="s">
        <v>463</v>
      </c>
      <c r="B824" s="427" t="s">
        <v>464</v>
      </c>
      <c r="C824" s="428" t="s">
        <v>465</v>
      </c>
      <c r="D824" s="429" t="s">
        <v>466</v>
      </c>
      <c r="E824" s="428" t="s">
        <v>2423</v>
      </c>
      <c r="F824" s="429" t="s">
        <v>2424</v>
      </c>
      <c r="G824" s="428" t="s">
        <v>4013</v>
      </c>
      <c r="H824" s="428" t="s">
        <v>4014</v>
      </c>
      <c r="I824" s="431">
        <v>13285.7998046875</v>
      </c>
      <c r="J824" s="431">
        <v>23</v>
      </c>
      <c r="K824" s="432">
        <v>305573.39453125</v>
      </c>
    </row>
    <row r="825" spans="1:11" ht="14.45" customHeight="1" x14ac:dyDescent="0.2">
      <c r="A825" s="426" t="s">
        <v>463</v>
      </c>
      <c r="B825" s="427" t="s">
        <v>464</v>
      </c>
      <c r="C825" s="428" t="s">
        <v>465</v>
      </c>
      <c r="D825" s="429" t="s">
        <v>466</v>
      </c>
      <c r="E825" s="428" t="s">
        <v>2423</v>
      </c>
      <c r="F825" s="429" t="s">
        <v>2424</v>
      </c>
      <c r="G825" s="428" t="s">
        <v>4015</v>
      </c>
      <c r="H825" s="428" t="s">
        <v>4016</v>
      </c>
      <c r="I825" s="431">
        <v>166769.45833333334</v>
      </c>
      <c r="J825" s="431">
        <v>3</v>
      </c>
      <c r="K825" s="432">
        <v>500308.375</v>
      </c>
    </row>
    <row r="826" spans="1:11" ht="14.45" customHeight="1" x14ac:dyDescent="0.2">
      <c r="A826" s="426" t="s">
        <v>463</v>
      </c>
      <c r="B826" s="427" t="s">
        <v>464</v>
      </c>
      <c r="C826" s="428" t="s">
        <v>465</v>
      </c>
      <c r="D826" s="429" t="s">
        <v>466</v>
      </c>
      <c r="E826" s="428" t="s">
        <v>2423</v>
      </c>
      <c r="F826" s="429" t="s">
        <v>2424</v>
      </c>
      <c r="G826" s="428" t="s">
        <v>4017</v>
      </c>
      <c r="H826" s="428" t="s">
        <v>4018</v>
      </c>
      <c r="I826" s="431">
        <v>3735.2900390625</v>
      </c>
      <c r="J826" s="431">
        <v>1</v>
      </c>
      <c r="K826" s="432">
        <v>3735.2900390625</v>
      </c>
    </row>
    <row r="827" spans="1:11" ht="14.45" customHeight="1" x14ac:dyDescent="0.2">
      <c r="A827" s="426" t="s">
        <v>463</v>
      </c>
      <c r="B827" s="427" t="s">
        <v>464</v>
      </c>
      <c r="C827" s="428" t="s">
        <v>465</v>
      </c>
      <c r="D827" s="429" t="s">
        <v>466</v>
      </c>
      <c r="E827" s="428" t="s">
        <v>2423</v>
      </c>
      <c r="F827" s="429" t="s">
        <v>2424</v>
      </c>
      <c r="G827" s="428" t="s">
        <v>4019</v>
      </c>
      <c r="H827" s="428" t="s">
        <v>4020</v>
      </c>
      <c r="I827" s="431">
        <v>355.78982098112715</v>
      </c>
      <c r="J827" s="431">
        <v>37</v>
      </c>
      <c r="K827" s="432">
        <v>13175.900537402091</v>
      </c>
    </row>
    <row r="828" spans="1:11" ht="14.45" customHeight="1" x14ac:dyDescent="0.2">
      <c r="A828" s="426" t="s">
        <v>463</v>
      </c>
      <c r="B828" s="427" t="s">
        <v>464</v>
      </c>
      <c r="C828" s="428" t="s">
        <v>465</v>
      </c>
      <c r="D828" s="429" t="s">
        <v>466</v>
      </c>
      <c r="E828" s="428" t="s">
        <v>2423</v>
      </c>
      <c r="F828" s="429" t="s">
        <v>2424</v>
      </c>
      <c r="G828" s="428" t="s">
        <v>4021</v>
      </c>
      <c r="H828" s="428" t="s">
        <v>4022</v>
      </c>
      <c r="I828" s="431">
        <v>2214.2975463867188</v>
      </c>
      <c r="J828" s="431">
        <v>6</v>
      </c>
      <c r="K828" s="432">
        <v>13285.7802734375</v>
      </c>
    </row>
    <row r="829" spans="1:11" ht="14.45" customHeight="1" x14ac:dyDescent="0.2">
      <c r="A829" s="426" t="s">
        <v>463</v>
      </c>
      <c r="B829" s="427" t="s">
        <v>464</v>
      </c>
      <c r="C829" s="428" t="s">
        <v>465</v>
      </c>
      <c r="D829" s="429" t="s">
        <v>466</v>
      </c>
      <c r="E829" s="428" t="s">
        <v>2423</v>
      </c>
      <c r="F829" s="429" t="s">
        <v>2424</v>
      </c>
      <c r="G829" s="428" t="s">
        <v>4023</v>
      </c>
      <c r="H829" s="428" t="s">
        <v>4024</v>
      </c>
      <c r="I829" s="431">
        <v>2214.297995827415</v>
      </c>
      <c r="J829" s="431">
        <v>58</v>
      </c>
      <c r="K829" s="432">
        <v>128429.31030273438</v>
      </c>
    </row>
    <row r="830" spans="1:11" ht="14.45" customHeight="1" x14ac:dyDescent="0.2">
      <c r="A830" s="426" t="s">
        <v>463</v>
      </c>
      <c r="B830" s="427" t="s">
        <v>464</v>
      </c>
      <c r="C830" s="428" t="s">
        <v>465</v>
      </c>
      <c r="D830" s="429" t="s">
        <v>466</v>
      </c>
      <c r="E830" s="428" t="s">
        <v>2423</v>
      </c>
      <c r="F830" s="429" t="s">
        <v>2424</v>
      </c>
      <c r="G830" s="428" t="s">
        <v>4025</v>
      </c>
      <c r="H830" s="428" t="s">
        <v>4026</v>
      </c>
      <c r="I830" s="431">
        <v>2214.2953927176341</v>
      </c>
      <c r="J830" s="431">
        <v>34</v>
      </c>
      <c r="K830" s="432">
        <v>75286.06982421875</v>
      </c>
    </row>
    <row r="831" spans="1:11" ht="14.45" customHeight="1" x14ac:dyDescent="0.2">
      <c r="A831" s="426" t="s">
        <v>463</v>
      </c>
      <c r="B831" s="427" t="s">
        <v>464</v>
      </c>
      <c r="C831" s="428" t="s">
        <v>465</v>
      </c>
      <c r="D831" s="429" t="s">
        <v>466</v>
      </c>
      <c r="E831" s="428" t="s">
        <v>2423</v>
      </c>
      <c r="F831" s="429" t="s">
        <v>2424</v>
      </c>
      <c r="G831" s="428" t="s">
        <v>4027</v>
      </c>
      <c r="H831" s="428" t="s">
        <v>4028</v>
      </c>
      <c r="I831" s="431">
        <v>2214.300048828125</v>
      </c>
      <c r="J831" s="431">
        <v>2</v>
      </c>
      <c r="K831" s="432">
        <v>4428.60009765625</v>
      </c>
    </row>
    <row r="832" spans="1:11" ht="14.45" customHeight="1" x14ac:dyDescent="0.2">
      <c r="A832" s="426" t="s">
        <v>463</v>
      </c>
      <c r="B832" s="427" t="s">
        <v>464</v>
      </c>
      <c r="C832" s="428" t="s">
        <v>465</v>
      </c>
      <c r="D832" s="429" t="s">
        <v>466</v>
      </c>
      <c r="E832" s="428" t="s">
        <v>2423</v>
      </c>
      <c r="F832" s="429" t="s">
        <v>2424</v>
      </c>
      <c r="G832" s="428" t="s">
        <v>4029</v>
      </c>
      <c r="H832" s="428" t="s">
        <v>4030</v>
      </c>
      <c r="I832" s="431">
        <v>2214.2983703613281</v>
      </c>
      <c r="J832" s="431">
        <v>71</v>
      </c>
      <c r="K832" s="432">
        <v>157215.19970703125</v>
      </c>
    </row>
    <row r="833" spans="1:11" ht="14.45" customHeight="1" x14ac:dyDescent="0.2">
      <c r="A833" s="426" t="s">
        <v>463</v>
      </c>
      <c r="B833" s="427" t="s">
        <v>464</v>
      </c>
      <c r="C833" s="428" t="s">
        <v>465</v>
      </c>
      <c r="D833" s="429" t="s">
        <v>466</v>
      </c>
      <c r="E833" s="428" t="s">
        <v>2423</v>
      </c>
      <c r="F833" s="429" t="s">
        <v>2424</v>
      </c>
      <c r="G833" s="428" t="s">
        <v>4031</v>
      </c>
      <c r="H833" s="428" t="s">
        <v>4032</v>
      </c>
      <c r="I833" s="431">
        <v>2214.300048828125</v>
      </c>
      <c r="J833" s="431">
        <v>1</v>
      </c>
      <c r="K833" s="432">
        <v>2214.300048828125</v>
      </c>
    </row>
    <row r="834" spans="1:11" ht="14.45" customHeight="1" x14ac:dyDescent="0.2">
      <c r="A834" s="426" t="s">
        <v>463</v>
      </c>
      <c r="B834" s="427" t="s">
        <v>464</v>
      </c>
      <c r="C834" s="428" t="s">
        <v>465</v>
      </c>
      <c r="D834" s="429" t="s">
        <v>466</v>
      </c>
      <c r="E834" s="428" t="s">
        <v>2423</v>
      </c>
      <c r="F834" s="429" t="s">
        <v>2424</v>
      </c>
      <c r="G834" s="428" t="s">
        <v>4033</v>
      </c>
      <c r="H834" s="428" t="s">
        <v>4034</v>
      </c>
      <c r="I834" s="431">
        <v>6255.7001953125</v>
      </c>
      <c r="J834" s="431">
        <v>81</v>
      </c>
      <c r="K834" s="432">
        <v>506711.701171875</v>
      </c>
    </row>
    <row r="835" spans="1:11" ht="14.45" customHeight="1" x14ac:dyDescent="0.2">
      <c r="A835" s="426" t="s">
        <v>463</v>
      </c>
      <c r="B835" s="427" t="s">
        <v>464</v>
      </c>
      <c r="C835" s="428" t="s">
        <v>465</v>
      </c>
      <c r="D835" s="429" t="s">
        <v>466</v>
      </c>
      <c r="E835" s="428" t="s">
        <v>2423</v>
      </c>
      <c r="F835" s="429" t="s">
        <v>2424</v>
      </c>
      <c r="G835" s="428" t="s">
        <v>4035</v>
      </c>
      <c r="H835" s="428" t="s">
        <v>4036</v>
      </c>
      <c r="I835" s="431">
        <v>6255.7001953125</v>
      </c>
      <c r="J835" s="431">
        <v>59</v>
      </c>
      <c r="K835" s="432">
        <v>369086.3037109375</v>
      </c>
    </row>
    <row r="836" spans="1:11" ht="14.45" customHeight="1" x14ac:dyDescent="0.2">
      <c r="A836" s="426" t="s">
        <v>463</v>
      </c>
      <c r="B836" s="427" t="s">
        <v>464</v>
      </c>
      <c r="C836" s="428" t="s">
        <v>465</v>
      </c>
      <c r="D836" s="429" t="s">
        <v>466</v>
      </c>
      <c r="E836" s="428" t="s">
        <v>2423</v>
      </c>
      <c r="F836" s="429" t="s">
        <v>2424</v>
      </c>
      <c r="G836" s="428" t="s">
        <v>4037</v>
      </c>
      <c r="H836" s="428" t="s">
        <v>4038</v>
      </c>
      <c r="I836" s="431">
        <v>439.23001098632813</v>
      </c>
      <c r="J836" s="431">
        <v>1</v>
      </c>
      <c r="K836" s="432">
        <v>439.23001098632813</v>
      </c>
    </row>
    <row r="837" spans="1:11" ht="14.45" customHeight="1" x14ac:dyDescent="0.2">
      <c r="A837" s="426" t="s">
        <v>463</v>
      </c>
      <c r="B837" s="427" t="s">
        <v>464</v>
      </c>
      <c r="C837" s="428" t="s">
        <v>465</v>
      </c>
      <c r="D837" s="429" t="s">
        <v>466</v>
      </c>
      <c r="E837" s="428" t="s">
        <v>2423</v>
      </c>
      <c r="F837" s="429" t="s">
        <v>2424</v>
      </c>
      <c r="G837" s="428" t="s">
        <v>4039</v>
      </c>
      <c r="H837" s="428" t="s">
        <v>4040</v>
      </c>
      <c r="I837" s="431">
        <v>17791.839285714286</v>
      </c>
      <c r="J837" s="431">
        <v>7</v>
      </c>
      <c r="K837" s="432">
        <v>124542.875</v>
      </c>
    </row>
    <row r="838" spans="1:11" ht="14.45" customHeight="1" x14ac:dyDescent="0.2">
      <c r="A838" s="426" t="s">
        <v>463</v>
      </c>
      <c r="B838" s="427" t="s">
        <v>464</v>
      </c>
      <c r="C838" s="428" t="s">
        <v>465</v>
      </c>
      <c r="D838" s="429" t="s">
        <v>466</v>
      </c>
      <c r="E838" s="428" t="s">
        <v>2423</v>
      </c>
      <c r="F838" s="429" t="s">
        <v>2424</v>
      </c>
      <c r="G838" s="428" t="s">
        <v>4041</v>
      </c>
      <c r="H838" s="428" t="s">
        <v>4042</v>
      </c>
      <c r="I838" s="431">
        <v>9680</v>
      </c>
      <c r="J838" s="431">
        <v>1</v>
      </c>
      <c r="K838" s="432">
        <v>9680</v>
      </c>
    </row>
    <row r="839" spans="1:11" ht="14.45" customHeight="1" x14ac:dyDescent="0.2">
      <c r="A839" s="426" t="s">
        <v>463</v>
      </c>
      <c r="B839" s="427" t="s">
        <v>464</v>
      </c>
      <c r="C839" s="428" t="s">
        <v>465</v>
      </c>
      <c r="D839" s="429" t="s">
        <v>466</v>
      </c>
      <c r="E839" s="428" t="s">
        <v>2423</v>
      </c>
      <c r="F839" s="429" t="s">
        <v>2424</v>
      </c>
      <c r="G839" s="428" t="s">
        <v>4043</v>
      </c>
      <c r="H839" s="428" t="s">
        <v>4044</v>
      </c>
      <c r="I839" s="431">
        <v>38089.34765625</v>
      </c>
      <c r="J839" s="431">
        <v>11</v>
      </c>
      <c r="K839" s="432">
        <v>419129.4765625</v>
      </c>
    </row>
    <row r="840" spans="1:11" ht="14.45" customHeight="1" x14ac:dyDescent="0.2">
      <c r="A840" s="426" t="s">
        <v>463</v>
      </c>
      <c r="B840" s="427" t="s">
        <v>464</v>
      </c>
      <c r="C840" s="428" t="s">
        <v>465</v>
      </c>
      <c r="D840" s="429" t="s">
        <v>466</v>
      </c>
      <c r="E840" s="428" t="s">
        <v>2423</v>
      </c>
      <c r="F840" s="429" t="s">
        <v>2424</v>
      </c>
      <c r="G840" s="428" t="s">
        <v>4045</v>
      </c>
      <c r="H840" s="428" t="s">
        <v>4046</v>
      </c>
      <c r="I840" s="431">
        <v>7996.89013671875</v>
      </c>
      <c r="J840" s="431">
        <v>31</v>
      </c>
      <c r="K840" s="432">
        <v>247903.58984375</v>
      </c>
    </row>
    <row r="841" spans="1:11" ht="14.45" customHeight="1" x14ac:dyDescent="0.2">
      <c r="A841" s="426" t="s">
        <v>463</v>
      </c>
      <c r="B841" s="427" t="s">
        <v>464</v>
      </c>
      <c r="C841" s="428" t="s">
        <v>465</v>
      </c>
      <c r="D841" s="429" t="s">
        <v>466</v>
      </c>
      <c r="E841" s="428" t="s">
        <v>2423</v>
      </c>
      <c r="F841" s="429" t="s">
        <v>2424</v>
      </c>
      <c r="G841" s="428" t="s">
        <v>4047</v>
      </c>
      <c r="H841" s="428" t="s">
        <v>4048</v>
      </c>
      <c r="I841" s="431">
        <v>7595.169921875</v>
      </c>
      <c r="J841" s="431">
        <v>1</v>
      </c>
      <c r="K841" s="432">
        <v>7595.169921875</v>
      </c>
    </row>
    <row r="842" spans="1:11" ht="14.45" customHeight="1" x14ac:dyDescent="0.2">
      <c r="A842" s="426" t="s">
        <v>463</v>
      </c>
      <c r="B842" s="427" t="s">
        <v>464</v>
      </c>
      <c r="C842" s="428" t="s">
        <v>465</v>
      </c>
      <c r="D842" s="429" t="s">
        <v>466</v>
      </c>
      <c r="E842" s="428" t="s">
        <v>2423</v>
      </c>
      <c r="F842" s="429" t="s">
        <v>2424</v>
      </c>
      <c r="G842" s="428" t="s">
        <v>4049</v>
      </c>
      <c r="H842" s="428" t="s">
        <v>4050</v>
      </c>
      <c r="I842" s="431">
        <v>8198.9599609375</v>
      </c>
      <c r="J842" s="431">
        <v>1</v>
      </c>
      <c r="K842" s="432">
        <v>8198.9599609375</v>
      </c>
    </row>
    <row r="843" spans="1:11" ht="14.45" customHeight="1" x14ac:dyDescent="0.2">
      <c r="A843" s="426" t="s">
        <v>463</v>
      </c>
      <c r="B843" s="427" t="s">
        <v>464</v>
      </c>
      <c r="C843" s="428" t="s">
        <v>465</v>
      </c>
      <c r="D843" s="429" t="s">
        <v>466</v>
      </c>
      <c r="E843" s="428" t="s">
        <v>2423</v>
      </c>
      <c r="F843" s="429" t="s">
        <v>2424</v>
      </c>
      <c r="G843" s="428" t="s">
        <v>4051</v>
      </c>
      <c r="H843" s="428" t="s">
        <v>4052</v>
      </c>
      <c r="I843" s="431">
        <v>8029.56005859375</v>
      </c>
      <c r="J843" s="431">
        <v>1</v>
      </c>
      <c r="K843" s="432">
        <v>8029.56005859375</v>
      </c>
    </row>
    <row r="844" spans="1:11" ht="14.45" customHeight="1" x14ac:dyDescent="0.2">
      <c r="A844" s="426" t="s">
        <v>463</v>
      </c>
      <c r="B844" s="427" t="s">
        <v>464</v>
      </c>
      <c r="C844" s="428" t="s">
        <v>465</v>
      </c>
      <c r="D844" s="429" t="s">
        <v>466</v>
      </c>
      <c r="E844" s="428" t="s">
        <v>2423</v>
      </c>
      <c r="F844" s="429" t="s">
        <v>2424</v>
      </c>
      <c r="G844" s="428" t="s">
        <v>4053</v>
      </c>
      <c r="H844" s="428" t="s">
        <v>4054</v>
      </c>
      <c r="I844" s="431">
        <v>7690.759765625</v>
      </c>
      <c r="J844" s="431">
        <v>1</v>
      </c>
      <c r="K844" s="432">
        <v>7690.759765625</v>
      </c>
    </row>
    <row r="845" spans="1:11" ht="14.45" customHeight="1" x14ac:dyDescent="0.2">
      <c r="A845" s="426" t="s">
        <v>463</v>
      </c>
      <c r="B845" s="427" t="s">
        <v>464</v>
      </c>
      <c r="C845" s="428" t="s">
        <v>465</v>
      </c>
      <c r="D845" s="429" t="s">
        <v>466</v>
      </c>
      <c r="E845" s="428" t="s">
        <v>2423</v>
      </c>
      <c r="F845" s="429" t="s">
        <v>2424</v>
      </c>
      <c r="G845" s="428" t="s">
        <v>4055</v>
      </c>
      <c r="H845" s="428" t="s">
        <v>4056</v>
      </c>
      <c r="I845" s="431">
        <v>7732.68994140625</v>
      </c>
      <c r="J845" s="431">
        <v>8</v>
      </c>
      <c r="K845" s="432">
        <v>61861.509765625</v>
      </c>
    </row>
    <row r="846" spans="1:11" ht="14.45" customHeight="1" x14ac:dyDescent="0.2">
      <c r="A846" s="426" t="s">
        <v>463</v>
      </c>
      <c r="B846" s="427" t="s">
        <v>464</v>
      </c>
      <c r="C846" s="428" t="s">
        <v>465</v>
      </c>
      <c r="D846" s="429" t="s">
        <v>466</v>
      </c>
      <c r="E846" s="428" t="s">
        <v>2423</v>
      </c>
      <c r="F846" s="429" t="s">
        <v>2424</v>
      </c>
      <c r="G846" s="428" t="s">
        <v>4057</v>
      </c>
      <c r="H846" s="428" t="s">
        <v>4058</v>
      </c>
      <c r="I846" s="431">
        <v>6916.35986328125</v>
      </c>
      <c r="J846" s="431">
        <v>51</v>
      </c>
      <c r="K846" s="432">
        <v>352734.3564453125</v>
      </c>
    </row>
    <row r="847" spans="1:11" ht="14.45" customHeight="1" x14ac:dyDescent="0.2">
      <c r="A847" s="426" t="s">
        <v>463</v>
      </c>
      <c r="B847" s="427" t="s">
        <v>464</v>
      </c>
      <c r="C847" s="428" t="s">
        <v>465</v>
      </c>
      <c r="D847" s="429" t="s">
        <v>466</v>
      </c>
      <c r="E847" s="428" t="s">
        <v>2423</v>
      </c>
      <c r="F847" s="429" t="s">
        <v>2424</v>
      </c>
      <c r="G847" s="428" t="s">
        <v>4059</v>
      </c>
      <c r="H847" s="428" t="s">
        <v>4060</v>
      </c>
      <c r="I847" s="431">
        <v>6916.35986328125</v>
      </c>
      <c r="J847" s="431">
        <v>53</v>
      </c>
      <c r="K847" s="432">
        <v>366567.078125</v>
      </c>
    </row>
    <row r="848" spans="1:11" ht="14.45" customHeight="1" x14ac:dyDescent="0.2">
      <c r="A848" s="426" t="s">
        <v>463</v>
      </c>
      <c r="B848" s="427" t="s">
        <v>464</v>
      </c>
      <c r="C848" s="428" t="s">
        <v>465</v>
      </c>
      <c r="D848" s="429" t="s">
        <v>466</v>
      </c>
      <c r="E848" s="428" t="s">
        <v>2423</v>
      </c>
      <c r="F848" s="429" t="s">
        <v>2424</v>
      </c>
      <c r="G848" s="428" t="s">
        <v>4061</v>
      </c>
      <c r="H848" s="428" t="s">
        <v>4062</v>
      </c>
      <c r="I848" s="431">
        <v>8839.0498046875</v>
      </c>
      <c r="J848" s="431">
        <v>35</v>
      </c>
      <c r="K848" s="432">
        <v>309366.7490234375</v>
      </c>
    </row>
    <row r="849" spans="1:11" ht="14.45" customHeight="1" x14ac:dyDescent="0.2">
      <c r="A849" s="426" t="s">
        <v>463</v>
      </c>
      <c r="B849" s="427" t="s">
        <v>464</v>
      </c>
      <c r="C849" s="428" t="s">
        <v>465</v>
      </c>
      <c r="D849" s="429" t="s">
        <v>466</v>
      </c>
      <c r="E849" s="428" t="s">
        <v>2423</v>
      </c>
      <c r="F849" s="429" t="s">
        <v>2424</v>
      </c>
      <c r="G849" s="428" t="s">
        <v>4063</v>
      </c>
      <c r="H849" s="428" t="s">
        <v>4064</v>
      </c>
      <c r="I849" s="431">
        <v>4210.7998046875</v>
      </c>
      <c r="J849" s="431">
        <v>38</v>
      </c>
      <c r="K849" s="432">
        <v>160010.396484375</v>
      </c>
    </row>
    <row r="850" spans="1:11" ht="14.45" customHeight="1" x14ac:dyDescent="0.2">
      <c r="A850" s="426" t="s">
        <v>463</v>
      </c>
      <c r="B850" s="427" t="s">
        <v>464</v>
      </c>
      <c r="C850" s="428" t="s">
        <v>465</v>
      </c>
      <c r="D850" s="429" t="s">
        <v>466</v>
      </c>
      <c r="E850" s="428" t="s">
        <v>2423</v>
      </c>
      <c r="F850" s="429" t="s">
        <v>2424</v>
      </c>
      <c r="G850" s="428" t="s">
        <v>4065</v>
      </c>
      <c r="H850" s="428" t="s">
        <v>4066</v>
      </c>
      <c r="I850" s="431">
        <v>15786.8701171875</v>
      </c>
      <c r="J850" s="431">
        <v>6</v>
      </c>
      <c r="K850" s="432">
        <v>94721.220703125</v>
      </c>
    </row>
    <row r="851" spans="1:11" ht="14.45" customHeight="1" x14ac:dyDescent="0.2">
      <c r="A851" s="426" t="s">
        <v>463</v>
      </c>
      <c r="B851" s="427" t="s">
        <v>464</v>
      </c>
      <c r="C851" s="428" t="s">
        <v>465</v>
      </c>
      <c r="D851" s="429" t="s">
        <v>466</v>
      </c>
      <c r="E851" s="428" t="s">
        <v>2423</v>
      </c>
      <c r="F851" s="429" t="s">
        <v>2424</v>
      </c>
      <c r="G851" s="428" t="s">
        <v>4067</v>
      </c>
      <c r="H851" s="428" t="s">
        <v>4068</v>
      </c>
      <c r="I851" s="431">
        <v>4657.2900390625</v>
      </c>
      <c r="J851" s="431">
        <v>32</v>
      </c>
      <c r="K851" s="432">
        <v>149033.2802734375</v>
      </c>
    </row>
    <row r="852" spans="1:11" ht="14.45" customHeight="1" x14ac:dyDescent="0.2">
      <c r="A852" s="426" t="s">
        <v>463</v>
      </c>
      <c r="B852" s="427" t="s">
        <v>464</v>
      </c>
      <c r="C852" s="428" t="s">
        <v>465</v>
      </c>
      <c r="D852" s="429" t="s">
        <v>466</v>
      </c>
      <c r="E852" s="428" t="s">
        <v>2423</v>
      </c>
      <c r="F852" s="429" t="s">
        <v>2424</v>
      </c>
      <c r="G852" s="428" t="s">
        <v>4069</v>
      </c>
      <c r="H852" s="428" t="s">
        <v>4070</v>
      </c>
      <c r="I852" s="431">
        <v>5405.06982421875</v>
      </c>
      <c r="J852" s="431">
        <v>6</v>
      </c>
      <c r="K852" s="432">
        <v>32430.4189453125</v>
      </c>
    </row>
    <row r="853" spans="1:11" ht="14.45" customHeight="1" x14ac:dyDescent="0.2">
      <c r="A853" s="426" t="s">
        <v>463</v>
      </c>
      <c r="B853" s="427" t="s">
        <v>464</v>
      </c>
      <c r="C853" s="428" t="s">
        <v>465</v>
      </c>
      <c r="D853" s="429" t="s">
        <v>466</v>
      </c>
      <c r="E853" s="428" t="s">
        <v>2423</v>
      </c>
      <c r="F853" s="429" t="s">
        <v>2424</v>
      </c>
      <c r="G853" s="428" t="s">
        <v>4071</v>
      </c>
      <c r="H853" s="428" t="s">
        <v>4072</v>
      </c>
      <c r="I853" s="431">
        <v>1174.9100341796875</v>
      </c>
      <c r="J853" s="431">
        <v>8</v>
      </c>
      <c r="K853" s="432">
        <v>9399.2802734375</v>
      </c>
    </row>
    <row r="854" spans="1:11" ht="14.45" customHeight="1" x14ac:dyDescent="0.2">
      <c r="A854" s="426" t="s">
        <v>463</v>
      </c>
      <c r="B854" s="427" t="s">
        <v>464</v>
      </c>
      <c r="C854" s="428" t="s">
        <v>465</v>
      </c>
      <c r="D854" s="429" t="s">
        <v>466</v>
      </c>
      <c r="E854" s="428" t="s">
        <v>2423</v>
      </c>
      <c r="F854" s="429" t="s">
        <v>2424</v>
      </c>
      <c r="G854" s="428" t="s">
        <v>4073</v>
      </c>
      <c r="H854" s="428" t="s">
        <v>4074</v>
      </c>
      <c r="I854" s="431">
        <v>456.17001342773438</v>
      </c>
      <c r="J854" s="431">
        <v>27</v>
      </c>
      <c r="K854" s="432">
        <v>12316.590209960938</v>
      </c>
    </row>
    <row r="855" spans="1:11" ht="14.45" customHeight="1" x14ac:dyDescent="0.2">
      <c r="A855" s="426" t="s">
        <v>463</v>
      </c>
      <c r="B855" s="427" t="s">
        <v>464</v>
      </c>
      <c r="C855" s="428" t="s">
        <v>465</v>
      </c>
      <c r="D855" s="429" t="s">
        <v>466</v>
      </c>
      <c r="E855" s="428" t="s">
        <v>2423</v>
      </c>
      <c r="F855" s="429" t="s">
        <v>2424</v>
      </c>
      <c r="G855" s="428" t="s">
        <v>4075</v>
      </c>
      <c r="H855" s="428" t="s">
        <v>4076</v>
      </c>
      <c r="I855" s="431">
        <v>5684.580078125</v>
      </c>
      <c r="J855" s="431">
        <v>7</v>
      </c>
      <c r="K855" s="432">
        <v>39792.060546875</v>
      </c>
    </row>
    <row r="856" spans="1:11" ht="14.45" customHeight="1" x14ac:dyDescent="0.2">
      <c r="A856" s="426" t="s">
        <v>463</v>
      </c>
      <c r="B856" s="427" t="s">
        <v>464</v>
      </c>
      <c r="C856" s="428" t="s">
        <v>465</v>
      </c>
      <c r="D856" s="429" t="s">
        <v>466</v>
      </c>
      <c r="E856" s="428" t="s">
        <v>2423</v>
      </c>
      <c r="F856" s="429" t="s">
        <v>2424</v>
      </c>
      <c r="G856" s="428" t="s">
        <v>4077</v>
      </c>
      <c r="H856" s="428" t="s">
        <v>4078</v>
      </c>
      <c r="I856" s="431">
        <v>5684.580078125</v>
      </c>
      <c r="J856" s="431">
        <v>1</v>
      </c>
      <c r="K856" s="432">
        <v>5684.580078125</v>
      </c>
    </row>
    <row r="857" spans="1:11" ht="14.45" customHeight="1" x14ac:dyDescent="0.2">
      <c r="A857" s="426" t="s">
        <v>463</v>
      </c>
      <c r="B857" s="427" t="s">
        <v>464</v>
      </c>
      <c r="C857" s="428" t="s">
        <v>465</v>
      </c>
      <c r="D857" s="429" t="s">
        <v>466</v>
      </c>
      <c r="E857" s="428" t="s">
        <v>2423</v>
      </c>
      <c r="F857" s="429" t="s">
        <v>2424</v>
      </c>
      <c r="G857" s="428" t="s">
        <v>4079</v>
      </c>
      <c r="H857" s="428" t="s">
        <v>4080</v>
      </c>
      <c r="I857" s="431">
        <v>4374.14990234375</v>
      </c>
      <c r="J857" s="431">
        <v>1</v>
      </c>
      <c r="K857" s="432">
        <v>4374.14990234375</v>
      </c>
    </row>
    <row r="858" spans="1:11" ht="14.45" customHeight="1" x14ac:dyDescent="0.2">
      <c r="A858" s="426" t="s">
        <v>463</v>
      </c>
      <c r="B858" s="427" t="s">
        <v>464</v>
      </c>
      <c r="C858" s="428" t="s">
        <v>465</v>
      </c>
      <c r="D858" s="429" t="s">
        <v>466</v>
      </c>
      <c r="E858" s="428" t="s">
        <v>2423</v>
      </c>
      <c r="F858" s="429" t="s">
        <v>2424</v>
      </c>
      <c r="G858" s="428" t="s">
        <v>4081</v>
      </c>
      <c r="H858" s="428" t="s">
        <v>4082</v>
      </c>
      <c r="I858" s="431">
        <v>4374.14990234375</v>
      </c>
      <c r="J858" s="431">
        <v>6</v>
      </c>
      <c r="K858" s="432">
        <v>26244.8994140625</v>
      </c>
    </row>
    <row r="859" spans="1:11" ht="14.45" customHeight="1" x14ac:dyDescent="0.2">
      <c r="A859" s="426" t="s">
        <v>463</v>
      </c>
      <c r="B859" s="427" t="s">
        <v>464</v>
      </c>
      <c r="C859" s="428" t="s">
        <v>465</v>
      </c>
      <c r="D859" s="429" t="s">
        <v>466</v>
      </c>
      <c r="E859" s="428" t="s">
        <v>2423</v>
      </c>
      <c r="F859" s="429" t="s">
        <v>2424</v>
      </c>
      <c r="G859" s="428" t="s">
        <v>4083</v>
      </c>
      <c r="H859" s="428" t="s">
        <v>4084</v>
      </c>
      <c r="I859" s="431">
        <v>4720.2099609375</v>
      </c>
      <c r="J859" s="431">
        <v>17</v>
      </c>
      <c r="K859" s="432">
        <v>80243.5693359375</v>
      </c>
    </row>
    <row r="860" spans="1:11" ht="14.45" customHeight="1" x14ac:dyDescent="0.2">
      <c r="A860" s="426" t="s">
        <v>463</v>
      </c>
      <c r="B860" s="427" t="s">
        <v>464</v>
      </c>
      <c r="C860" s="428" t="s">
        <v>465</v>
      </c>
      <c r="D860" s="429" t="s">
        <v>466</v>
      </c>
      <c r="E860" s="428" t="s">
        <v>2423</v>
      </c>
      <c r="F860" s="429" t="s">
        <v>2424</v>
      </c>
      <c r="G860" s="428" t="s">
        <v>4085</v>
      </c>
      <c r="H860" s="428" t="s">
        <v>4086</v>
      </c>
      <c r="I860" s="431">
        <v>7090.60009765625</v>
      </c>
      <c r="J860" s="431">
        <v>48</v>
      </c>
      <c r="K860" s="432">
        <v>340348.806640625</v>
      </c>
    </row>
    <row r="861" spans="1:11" ht="14.45" customHeight="1" x14ac:dyDescent="0.2">
      <c r="A861" s="426" t="s">
        <v>463</v>
      </c>
      <c r="B861" s="427" t="s">
        <v>464</v>
      </c>
      <c r="C861" s="428" t="s">
        <v>465</v>
      </c>
      <c r="D861" s="429" t="s">
        <v>466</v>
      </c>
      <c r="E861" s="428" t="s">
        <v>2423</v>
      </c>
      <c r="F861" s="429" t="s">
        <v>2424</v>
      </c>
      <c r="G861" s="428" t="s">
        <v>4087</v>
      </c>
      <c r="H861" s="428" t="s">
        <v>4088</v>
      </c>
      <c r="I861" s="431">
        <v>7932.759765625</v>
      </c>
      <c r="J861" s="431">
        <v>49</v>
      </c>
      <c r="K861" s="432">
        <v>388705.228515625</v>
      </c>
    </row>
    <row r="862" spans="1:11" ht="14.45" customHeight="1" x14ac:dyDescent="0.2">
      <c r="A862" s="426" t="s">
        <v>463</v>
      </c>
      <c r="B862" s="427" t="s">
        <v>464</v>
      </c>
      <c r="C862" s="428" t="s">
        <v>465</v>
      </c>
      <c r="D862" s="429" t="s">
        <v>466</v>
      </c>
      <c r="E862" s="428" t="s">
        <v>2423</v>
      </c>
      <c r="F862" s="429" t="s">
        <v>2424</v>
      </c>
      <c r="G862" s="428" t="s">
        <v>4089</v>
      </c>
      <c r="H862" s="428" t="s">
        <v>4090</v>
      </c>
      <c r="I862" s="431">
        <v>762.29998779296875</v>
      </c>
      <c r="J862" s="431">
        <v>1</v>
      </c>
      <c r="K862" s="432">
        <v>762.29998779296875</v>
      </c>
    </row>
    <row r="863" spans="1:11" ht="14.45" customHeight="1" x14ac:dyDescent="0.2">
      <c r="A863" s="426" t="s">
        <v>463</v>
      </c>
      <c r="B863" s="427" t="s">
        <v>464</v>
      </c>
      <c r="C863" s="428" t="s">
        <v>465</v>
      </c>
      <c r="D863" s="429" t="s">
        <v>466</v>
      </c>
      <c r="E863" s="428" t="s">
        <v>2423</v>
      </c>
      <c r="F863" s="429" t="s">
        <v>2424</v>
      </c>
      <c r="G863" s="428" t="s">
        <v>4091</v>
      </c>
      <c r="H863" s="428" t="s">
        <v>4092</v>
      </c>
      <c r="I863" s="431">
        <v>1798.06005859375</v>
      </c>
      <c r="J863" s="431">
        <v>4</v>
      </c>
      <c r="K863" s="432">
        <v>7192.240234375</v>
      </c>
    </row>
    <row r="864" spans="1:11" ht="14.45" customHeight="1" x14ac:dyDescent="0.2">
      <c r="A864" s="426" t="s">
        <v>463</v>
      </c>
      <c r="B864" s="427" t="s">
        <v>464</v>
      </c>
      <c r="C864" s="428" t="s">
        <v>465</v>
      </c>
      <c r="D864" s="429" t="s">
        <v>466</v>
      </c>
      <c r="E864" s="428" t="s">
        <v>2423</v>
      </c>
      <c r="F864" s="429" t="s">
        <v>2424</v>
      </c>
      <c r="G864" s="428" t="s">
        <v>4093</v>
      </c>
      <c r="H864" s="428" t="s">
        <v>4094</v>
      </c>
      <c r="I864" s="431">
        <v>4077.699951171875</v>
      </c>
      <c r="J864" s="431">
        <v>1</v>
      </c>
      <c r="K864" s="432">
        <v>4077.699951171875</v>
      </c>
    </row>
    <row r="865" spans="1:11" ht="14.45" customHeight="1" x14ac:dyDescent="0.2">
      <c r="A865" s="426" t="s">
        <v>463</v>
      </c>
      <c r="B865" s="427" t="s">
        <v>464</v>
      </c>
      <c r="C865" s="428" t="s">
        <v>465</v>
      </c>
      <c r="D865" s="429" t="s">
        <v>466</v>
      </c>
      <c r="E865" s="428" t="s">
        <v>2423</v>
      </c>
      <c r="F865" s="429" t="s">
        <v>2424</v>
      </c>
      <c r="G865" s="428" t="s">
        <v>4095</v>
      </c>
      <c r="H865" s="428" t="s">
        <v>4096</v>
      </c>
      <c r="I865" s="431">
        <v>60577.73828125</v>
      </c>
      <c r="J865" s="431">
        <v>1</v>
      </c>
      <c r="K865" s="432">
        <v>60577.73828125</v>
      </c>
    </row>
    <row r="866" spans="1:11" ht="14.45" customHeight="1" x14ac:dyDescent="0.2">
      <c r="A866" s="426" t="s">
        <v>463</v>
      </c>
      <c r="B866" s="427" t="s">
        <v>464</v>
      </c>
      <c r="C866" s="428" t="s">
        <v>465</v>
      </c>
      <c r="D866" s="429" t="s">
        <v>466</v>
      </c>
      <c r="E866" s="428" t="s">
        <v>2423</v>
      </c>
      <c r="F866" s="429" t="s">
        <v>2424</v>
      </c>
      <c r="G866" s="428" t="s">
        <v>4097</v>
      </c>
      <c r="H866" s="428" t="s">
        <v>4098</v>
      </c>
      <c r="I866" s="431">
        <v>123392.2578125</v>
      </c>
      <c r="J866" s="431">
        <v>1</v>
      </c>
      <c r="K866" s="432">
        <v>123392.2578125</v>
      </c>
    </row>
    <row r="867" spans="1:11" ht="14.45" customHeight="1" x14ac:dyDescent="0.2">
      <c r="A867" s="426" t="s">
        <v>463</v>
      </c>
      <c r="B867" s="427" t="s">
        <v>464</v>
      </c>
      <c r="C867" s="428" t="s">
        <v>465</v>
      </c>
      <c r="D867" s="429" t="s">
        <v>466</v>
      </c>
      <c r="E867" s="428" t="s">
        <v>2423</v>
      </c>
      <c r="F867" s="429" t="s">
        <v>2424</v>
      </c>
      <c r="G867" s="428" t="s">
        <v>4099</v>
      </c>
      <c r="H867" s="428" t="s">
        <v>4100</v>
      </c>
      <c r="I867" s="431">
        <v>24414.169921875</v>
      </c>
      <c r="J867" s="431">
        <v>3</v>
      </c>
      <c r="K867" s="432">
        <v>73242.509765625</v>
      </c>
    </row>
    <row r="868" spans="1:11" ht="14.45" customHeight="1" x14ac:dyDescent="0.2">
      <c r="A868" s="426" t="s">
        <v>463</v>
      </c>
      <c r="B868" s="427" t="s">
        <v>464</v>
      </c>
      <c r="C868" s="428" t="s">
        <v>465</v>
      </c>
      <c r="D868" s="429" t="s">
        <v>466</v>
      </c>
      <c r="E868" s="428" t="s">
        <v>2423</v>
      </c>
      <c r="F868" s="429" t="s">
        <v>2424</v>
      </c>
      <c r="G868" s="428" t="s">
        <v>4101</v>
      </c>
      <c r="H868" s="428" t="s">
        <v>4102</v>
      </c>
      <c r="I868" s="431">
        <v>12031.0302734375</v>
      </c>
      <c r="J868" s="431">
        <v>55</v>
      </c>
      <c r="K868" s="432">
        <v>661706.65625</v>
      </c>
    </row>
    <row r="869" spans="1:11" ht="14.45" customHeight="1" x14ac:dyDescent="0.2">
      <c r="A869" s="426" t="s">
        <v>463</v>
      </c>
      <c r="B869" s="427" t="s">
        <v>464</v>
      </c>
      <c r="C869" s="428" t="s">
        <v>465</v>
      </c>
      <c r="D869" s="429" t="s">
        <v>466</v>
      </c>
      <c r="E869" s="428" t="s">
        <v>2423</v>
      </c>
      <c r="F869" s="429" t="s">
        <v>2424</v>
      </c>
      <c r="G869" s="428" t="s">
        <v>4103</v>
      </c>
      <c r="H869" s="428" t="s">
        <v>4104</v>
      </c>
      <c r="I869" s="431">
        <v>6063.31005859375</v>
      </c>
      <c r="J869" s="431">
        <v>51</v>
      </c>
      <c r="K869" s="432">
        <v>309228.810546875</v>
      </c>
    </row>
    <row r="870" spans="1:11" ht="14.45" customHeight="1" x14ac:dyDescent="0.2">
      <c r="A870" s="426" t="s">
        <v>463</v>
      </c>
      <c r="B870" s="427" t="s">
        <v>464</v>
      </c>
      <c r="C870" s="428" t="s">
        <v>465</v>
      </c>
      <c r="D870" s="429" t="s">
        <v>466</v>
      </c>
      <c r="E870" s="428" t="s">
        <v>2423</v>
      </c>
      <c r="F870" s="429" t="s">
        <v>2424</v>
      </c>
      <c r="G870" s="428" t="s">
        <v>4105</v>
      </c>
      <c r="H870" s="428" t="s">
        <v>4106</v>
      </c>
      <c r="I870" s="431">
        <v>12031.0302734375</v>
      </c>
      <c r="J870" s="431">
        <v>45</v>
      </c>
      <c r="K870" s="432">
        <v>541396.357421875</v>
      </c>
    </row>
    <row r="871" spans="1:11" ht="14.45" customHeight="1" x14ac:dyDescent="0.2">
      <c r="A871" s="426" t="s">
        <v>463</v>
      </c>
      <c r="B871" s="427" t="s">
        <v>464</v>
      </c>
      <c r="C871" s="428" t="s">
        <v>465</v>
      </c>
      <c r="D871" s="429" t="s">
        <v>466</v>
      </c>
      <c r="E871" s="428" t="s">
        <v>2423</v>
      </c>
      <c r="F871" s="429" t="s">
        <v>2424</v>
      </c>
      <c r="G871" s="428" t="s">
        <v>4107</v>
      </c>
      <c r="H871" s="428" t="s">
        <v>4108</v>
      </c>
      <c r="I871" s="431">
        <v>6916.35986328125</v>
      </c>
      <c r="J871" s="431">
        <v>44</v>
      </c>
      <c r="K871" s="432">
        <v>304319.837890625</v>
      </c>
    </row>
    <row r="872" spans="1:11" ht="14.45" customHeight="1" x14ac:dyDescent="0.2">
      <c r="A872" s="426" t="s">
        <v>463</v>
      </c>
      <c r="B872" s="427" t="s">
        <v>464</v>
      </c>
      <c r="C872" s="428" t="s">
        <v>465</v>
      </c>
      <c r="D872" s="429" t="s">
        <v>466</v>
      </c>
      <c r="E872" s="428" t="s">
        <v>2423</v>
      </c>
      <c r="F872" s="429" t="s">
        <v>2424</v>
      </c>
      <c r="G872" s="428" t="s">
        <v>4109</v>
      </c>
      <c r="H872" s="428" t="s">
        <v>4110</v>
      </c>
      <c r="I872" s="431">
        <v>6916.35986328125</v>
      </c>
      <c r="J872" s="431">
        <v>46</v>
      </c>
      <c r="K872" s="432">
        <v>318152.5576171875</v>
      </c>
    </row>
    <row r="873" spans="1:11" ht="14.45" customHeight="1" x14ac:dyDescent="0.2">
      <c r="A873" s="426" t="s">
        <v>463</v>
      </c>
      <c r="B873" s="427" t="s">
        <v>464</v>
      </c>
      <c r="C873" s="428" t="s">
        <v>465</v>
      </c>
      <c r="D873" s="429" t="s">
        <v>466</v>
      </c>
      <c r="E873" s="428" t="s">
        <v>2423</v>
      </c>
      <c r="F873" s="429" t="s">
        <v>2424</v>
      </c>
      <c r="G873" s="428" t="s">
        <v>4111</v>
      </c>
      <c r="H873" s="428" t="s">
        <v>4112</v>
      </c>
      <c r="I873" s="431">
        <v>5176.804361979167</v>
      </c>
      <c r="J873" s="431">
        <v>15</v>
      </c>
      <c r="K873" s="432">
        <v>77652.05078125</v>
      </c>
    </row>
    <row r="874" spans="1:11" ht="14.45" customHeight="1" x14ac:dyDescent="0.2">
      <c r="A874" s="426" t="s">
        <v>463</v>
      </c>
      <c r="B874" s="427" t="s">
        <v>464</v>
      </c>
      <c r="C874" s="428" t="s">
        <v>465</v>
      </c>
      <c r="D874" s="429" t="s">
        <v>466</v>
      </c>
      <c r="E874" s="428" t="s">
        <v>2423</v>
      </c>
      <c r="F874" s="429" t="s">
        <v>2424</v>
      </c>
      <c r="G874" s="428" t="s">
        <v>4113</v>
      </c>
      <c r="H874" s="428" t="s">
        <v>4114</v>
      </c>
      <c r="I874" s="431">
        <v>3872</v>
      </c>
      <c r="J874" s="431">
        <v>26</v>
      </c>
      <c r="K874" s="432">
        <v>100672</v>
      </c>
    </row>
    <row r="875" spans="1:11" ht="14.45" customHeight="1" x14ac:dyDescent="0.2">
      <c r="A875" s="426" t="s">
        <v>463</v>
      </c>
      <c r="B875" s="427" t="s">
        <v>464</v>
      </c>
      <c r="C875" s="428" t="s">
        <v>465</v>
      </c>
      <c r="D875" s="429" t="s">
        <v>466</v>
      </c>
      <c r="E875" s="428" t="s">
        <v>2423</v>
      </c>
      <c r="F875" s="429" t="s">
        <v>2424</v>
      </c>
      <c r="G875" s="428" t="s">
        <v>4115</v>
      </c>
      <c r="H875" s="428" t="s">
        <v>4116</v>
      </c>
      <c r="I875" s="431">
        <v>7056.72021484375</v>
      </c>
      <c r="J875" s="431">
        <v>6</v>
      </c>
      <c r="K875" s="432">
        <v>42340.3212890625</v>
      </c>
    </row>
    <row r="876" spans="1:11" ht="14.45" customHeight="1" x14ac:dyDescent="0.2">
      <c r="A876" s="426" t="s">
        <v>463</v>
      </c>
      <c r="B876" s="427" t="s">
        <v>464</v>
      </c>
      <c r="C876" s="428" t="s">
        <v>465</v>
      </c>
      <c r="D876" s="429" t="s">
        <v>466</v>
      </c>
      <c r="E876" s="428" t="s">
        <v>2423</v>
      </c>
      <c r="F876" s="429" t="s">
        <v>2424</v>
      </c>
      <c r="G876" s="428" t="s">
        <v>4117</v>
      </c>
      <c r="H876" s="428" t="s">
        <v>4118</v>
      </c>
      <c r="I876" s="431">
        <v>4126.10009765625</v>
      </c>
      <c r="J876" s="431">
        <v>2</v>
      </c>
      <c r="K876" s="432">
        <v>8252.2001953125</v>
      </c>
    </row>
    <row r="877" spans="1:11" ht="14.45" customHeight="1" x14ac:dyDescent="0.2">
      <c r="A877" s="426" t="s">
        <v>463</v>
      </c>
      <c r="B877" s="427" t="s">
        <v>464</v>
      </c>
      <c r="C877" s="428" t="s">
        <v>465</v>
      </c>
      <c r="D877" s="429" t="s">
        <v>466</v>
      </c>
      <c r="E877" s="428" t="s">
        <v>2423</v>
      </c>
      <c r="F877" s="429" t="s">
        <v>2424</v>
      </c>
      <c r="G877" s="428" t="s">
        <v>4119</v>
      </c>
      <c r="H877" s="428" t="s">
        <v>4120</v>
      </c>
      <c r="I877" s="431">
        <v>19093.80078125</v>
      </c>
      <c r="J877" s="431">
        <v>1</v>
      </c>
      <c r="K877" s="432">
        <v>19093.80078125</v>
      </c>
    </row>
    <row r="878" spans="1:11" ht="14.45" customHeight="1" x14ac:dyDescent="0.2">
      <c r="A878" s="426" t="s">
        <v>463</v>
      </c>
      <c r="B878" s="427" t="s">
        <v>464</v>
      </c>
      <c r="C878" s="428" t="s">
        <v>465</v>
      </c>
      <c r="D878" s="429" t="s">
        <v>466</v>
      </c>
      <c r="E878" s="428" t="s">
        <v>2423</v>
      </c>
      <c r="F878" s="429" t="s">
        <v>2424</v>
      </c>
      <c r="G878" s="428" t="s">
        <v>4121</v>
      </c>
      <c r="H878" s="428" t="s">
        <v>4122</v>
      </c>
      <c r="I878" s="431">
        <v>25637.48046875</v>
      </c>
      <c r="J878" s="431">
        <v>2</v>
      </c>
      <c r="K878" s="432">
        <v>51274.9609375</v>
      </c>
    </row>
    <row r="879" spans="1:11" ht="14.45" customHeight="1" x14ac:dyDescent="0.2">
      <c r="A879" s="426" t="s">
        <v>463</v>
      </c>
      <c r="B879" s="427" t="s">
        <v>464</v>
      </c>
      <c r="C879" s="428" t="s">
        <v>465</v>
      </c>
      <c r="D879" s="429" t="s">
        <v>466</v>
      </c>
      <c r="E879" s="428" t="s">
        <v>2423</v>
      </c>
      <c r="F879" s="429" t="s">
        <v>2424</v>
      </c>
      <c r="G879" s="428" t="s">
        <v>4123</v>
      </c>
      <c r="H879" s="428" t="s">
        <v>4124</v>
      </c>
      <c r="I879" s="431">
        <v>14229.599609375</v>
      </c>
      <c r="J879" s="431">
        <v>2</v>
      </c>
      <c r="K879" s="432">
        <v>28459.19921875</v>
      </c>
    </row>
    <row r="880" spans="1:11" ht="14.45" customHeight="1" x14ac:dyDescent="0.2">
      <c r="A880" s="426" t="s">
        <v>463</v>
      </c>
      <c r="B880" s="427" t="s">
        <v>464</v>
      </c>
      <c r="C880" s="428" t="s">
        <v>465</v>
      </c>
      <c r="D880" s="429" t="s">
        <v>466</v>
      </c>
      <c r="E880" s="428" t="s">
        <v>2423</v>
      </c>
      <c r="F880" s="429" t="s">
        <v>2424</v>
      </c>
      <c r="G880" s="428" t="s">
        <v>4125</v>
      </c>
      <c r="H880" s="428" t="s">
        <v>4126</v>
      </c>
      <c r="I880" s="431">
        <v>3456.0333658854165</v>
      </c>
      <c r="J880" s="431">
        <v>4</v>
      </c>
      <c r="K880" s="432">
        <v>13845.64013671875</v>
      </c>
    </row>
    <row r="881" spans="1:11" ht="14.45" customHeight="1" x14ac:dyDescent="0.2">
      <c r="A881" s="426" t="s">
        <v>463</v>
      </c>
      <c r="B881" s="427" t="s">
        <v>464</v>
      </c>
      <c r="C881" s="428" t="s">
        <v>465</v>
      </c>
      <c r="D881" s="429" t="s">
        <v>466</v>
      </c>
      <c r="E881" s="428" t="s">
        <v>2423</v>
      </c>
      <c r="F881" s="429" t="s">
        <v>2424</v>
      </c>
      <c r="G881" s="428" t="s">
        <v>4127</v>
      </c>
      <c r="H881" s="428" t="s">
        <v>4128</v>
      </c>
      <c r="I881" s="431">
        <v>6962.56005859375</v>
      </c>
      <c r="J881" s="431">
        <v>2</v>
      </c>
      <c r="K881" s="432">
        <v>13925.1201171875</v>
      </c>
    </row>
    <row r="882" spans="1:11" ht="14.45" customHeight="1" x14ac:dyDescent="0.2">
      <c r="A882" s="426" t="s">
        <v>463</v>
      </c>
      <c r="B882" s="427" t="s">
        <v>464</v>
      </c>
      <c r="C882" s="428" t="s">
        <v>465</v>
      </c>
      <c r="D882" s="429" t="s">
        <v>466</v>
      </c>
      <c r="E882" s="428" t="s">
        <v>2423</v>
      </c>
      <c r="F882" s="429" t="s">
        <v>2424</v>
      </c>
      <c r="G882" s="428" t="s">
        <v>4129</v>
      </c>
      <c r="H882" s="428" t="s">
        <v>4130</v>
      </c>
      <c r="I882" s="431">
        <v>7650.830078125</v>
      </c>
      <c r="J882" s="431">
        <v>2</v>
      </c>
      <c r="K882" s="432">
        <v>15301.66015625</v>
      </c>
    </row>
    <row r="883" spans="1:11" ht="14.45" customHeight="1" x14ac:dyDescent="0.2">
      <c r="A883" s="426" t="s">
        <v>463</v>
      </c>
      <c r="B883" s="427" t="s">
        <v>464</v>
      </c>
      <c r="C883" s="428" t="s">
        <v>465</v>
      </c>
      <c r="D883" s="429" t="s">
        <v>466</v>
      </c>
      <c r="E883" s="428" t="s">
        <v>2423</v>
      </c>
      <c r="F883" s="429" t="s">
        <v>2424</v>
      </c>
      <c r="G883" s="428" t="s">
        <v>4131</v>
      </c>
      <c r="H883" s="428" t="s">
        <v>4132</v>
      </c>
      <c r="I883" s="431">
        <v>7650.830078125</v>
      </c>
      <c r="J883" s="431">
        <v>2</v>
      </c>
      <c r="K883" s="432">
        <v>15301.66015625</v>
      </c>
    </row>
    <row r="884" spans="1:11" ht="14.45" customHeight="1" x14ac:dyDescent="0.2">
      <c r="A884" s="426" t="s">
        <v>463</v>
      </c>
      <c r="B884" s="427" t="s">
        <v>464</v>
      </c>
      <c r="C884" s="428" t="s">
        <v>465</v>
      </c>
      <c r="D884" s="429" t="s">
        <v>466</v>
      </c>
      <c r="E884" s="428" t="s">
        <v>2423</v>
      </c>
      <c r="F884" s="429" t="s">
        <v>2424</v>
      </c>
      <c r="G884" s="428" t="s">
        <v>4133</v>
      </c>
      <c r="H884" s="428" t="s">
        <v>4134</v>
      </c>
      <c r="I884" s="431">
        <v>9042.330078125</v>
      </c>
      <c r="J884" s="431">
        <v>1</v>
      </c>
      <c r="K884" s="432">
        <v>9042.330078125</v>
      </c>
    </row>
    <row r="885" spans="1:11" ht="14.45" customHeight="1" x14ac:dyDescent="0.2">
      <c r="A885" s="426" t="s">
        <v>463</v>
      </c>
      <c r="B885" s="427" t="s">
        <v>464</v>
      </c>
      <c r="C885" s="428" t="s">
        <v>465</v>
      </c>
      <c r="D885" s="429" t="s">
        <v>466</v>
      </c>
      <c r="E885" s="428" t="s">
        <v>2423</v>
      </c>
      <c r="F885" s="429" t="s">
        <v>2424</v>
      </c>
      <c r="G885" s="428" t="s">
        <v>4135</v>
      </c>
      <c r="H885" s="428" t="s">
        <v>4136</v>
      </c>
      <c r="I885" s="431">
        <v>7508.64990234375</v>
      </c>
      <c r="J885" s="431">
        <v>2</v>
      </c>
      <c r="K885" s="432">
        <v>15017.2900390625</v>
      </c>
    </row>
    <row r="886" spans="1:11" ht="14.45" customHeight="1" x14ac:dyDescent="0.2">
      <c r="A886" s="426" t="s">
        <v>463</v>
      </c>
      <c r="B886" s="427" t="s">
        <v>464</v>
      </c>
      <c r="C886" s="428" t="s">
        <v>465</v>
      </c>
      <c r="D886" s="429" t="s">
        <v>466</v>
      </c>
      <c r="E886" s="428" t="s">
        <v>2423</v>
      </c>
      <c r="F886" s="429" t="s">
        <v>2424</v>
      </c>
      <c r="G886" s="428" t="s">
        <v>4137</v>
      </c>
      <c r="H886" s="428" t="s">
        <v>4138</v>
      </c>
      <c r="I886" s="431">
        <v>6609.103352864583</v>
      </c>
      <c r="J886" s="431">
        <v>3</v>
      </c>
      <c r="K886" s="432">
        <v>19827.31005859375</v>
      </c>
    </row>
    <row r="887" spans="1:11" ht="14.45" customHeight="1" x14ac:dyDescent="0.2">
      <c r="A887" s="426" t="s">
        <v>463</v>
      </c>
      <c r="B887" s="427" t="s">
        <v>464</v>
      </c>
      <c r="C887" s="428" t="s">
        <v>465</v>
      </c>
      <c r="D887" s="429" t="s">
        <v>466</v>
      </c>
      <c r="E887" s="428" t="s">
        <v>2423</v>
      </c>
      <c r="F887" s="429" t="s">
        <v>2424</v>
      </c>
      <c r="G887" s="428" t="s">
        <v>4139</v>
      </c>
      <c r="H887" s="428" t="s">
        <v>4140</v>
      </c>
      <c r="I887" s="431">
        <v>9355.7197265625</v>
      </c>
      <c r="J887" s="431">
        <v>1</v>
      </c>
      <c r="K887" s="432">
        <v>9355.7197265625</v>
      </c>
    </row>
    <row r="888" spans="1:11" ht="14.45" customHeight="1" x14ac:dyDescent="0.2">
      <c r="A888" s="426" t="s">
        <v>463</v>
      </c>
      <c r="B888" s="427" t="s">
        <v>464</v>
      </c>
      <c r="C888" s="428" t="s">
        <v>465</v>
      </c>
      <c r="D888" s="429" t="s">
        <v>466</v>
      </c>
      <c r="E888" s="428" t="s">
        <v>2423</v>
      </c>
      <c r="F888" s="429" t="s">
        <v>2424</v>
      </c>
      <c r="G888" s="428" t="s">
        <v>4141</v>
      </c>
      <c r="H888" s="428" t="s">
        <v>4142</v>
      </c>
      <c r="I888" s="431">
        <v>9042.330078125</v>
      </c>
      <c r="J888" s="431">
        <v>1</v>
      </c>
      <c r="K888" s="432">
        <v>9042.330078125</v>
      </c>
    </row>
    <row r="889" spans="1:11" ht="14.45" customHeight="1" x14ac:dyDescent="0.2">
      <c r="A889" s="426" t="s">
        <v>463</v>
      </c>
      <c r="B889" s="427" t="s">
        <v>464</v>
      </c>
      <c r="C889" s="428" t="s">
        <v>465</v>
      </c>
      <c r="D889" s="429" t="s">
        <v>466</v>
      </c>
      <c r="E889" s="428" t="s">
        <v>2423</v>
      </c>
      <c r="F889" s="429" t="s">
        <v>2424</v>
      </c>
      <c r="G889" s="428" t="s">
        <v>4143</v>
      </c>
      <c r="H889" s="428" t="s">
        <v>4144</v>
      </c>
      <c r="I889" s="431">
        <v>7855.405029296875</v>
      </c>
      <c r="J889" s="431">
        <v>2</v>
      </c>
      <c r="K889" s="432">
        <v>15710.81005859375</v>
      </c>
    </row>
    <row r="890" spans="1:11" ht="14.45" customHeight="1" x14ac:dyDescent="0.2">
      <c r="A890" s="426" t="s">
        <v>463</v>
      </c>
      <c r="B890" s="427" t="s">
        <v>464</v>
      </c>
      <c r="C890" s="428" t="s">
        <v>465</v>
      </c>
      <c r="D890" s="429" t="s">
        <v>466</v>
      </c>
      <c r="E890" s="428" t="s">
        <v>2423</v>
      </c>
      <c r="F890" s="429" t="s">
        <v>2424</v>
      </c>
      <c r="G890" s="428" t="s">
        <v>4145</v>
      </c>
      <c r="H890" s="428" t="s">
        <v>4146</v>
      </c>
      <c r="I890" s="431">
        <v>9042.330078125</v>
      </c>
      <c r="J890" s="431">
        <v>1</v>
      </c>
      <c r="K890" s="432">
        <v>9042.330078125</v>
      </c>
    </row>
    <row r="891" spans="1:11" ht="14.45" customHeight="1" x14ac:dyDescent="0.2">
      <c r="A891" s="426" t="s">
        <v>463</v>
      </c>
      <c r="B891" s="427" t="s">
        <v>464</v>
      </c>
      <c r="C891" s="428" t="s">
        <v>465</v>
      </c>
      <c r="D891" s="429" t="s">
        <v>466</v>
      </c>
      <c r="E891" s="428" t="s">
        <v>2423</v>
      </c>
      <c r="F891" s="429" t="s">
        <v>2424</v>
      </c>
      <c r="G891" s="428" t="s">
        <v>4147</v>
      </c>
      <c r="H891" s="428" t="s">
        <v>4148</v>
      </c>
      <c r="I891" s="431">
        <v>6024.829833984375</v>
      </c>
      <c r="J891" s="431">
        <v>9</v>
      </c>
      <c r="K891" s="432">
        <v>54509.2890625</v>
      </c>
    </row>
    <row r="892" spans="1:11" ht="14.45" customHeight="1" x14ac:dyDescent="0.2">
      <c r="A892" s="426" t="s">
        <v>463</v>
      </c>
      <c r="B892" s="427" t="s">
        <v>464</v>
      </c>
      <c r="C892" s="428" t="s">
        <v>465</v>
      </c>
      <c r="D892" s="429" t="s">
        <v>466</v>
      </c>
      <c r="E892" s="428" t="s">
        <v>2423</v>
      </c>
      <c r="F892" s="429" t="s">
        <v>2424</v>
      </c>
      <c r="G892" s="428" t="s">
        <v>4149</v>
      </c>
      <c r="H892" s="428" t="s">
        <v>4150</v>
      </c>
      <c r="I892" s="431">
        <v>4046.070068359375</v>
      </c>
      <c r="J892" s="431">
        <v>1</v>
      </c>
      <c r="K892" s="432">
        <v>4046.070068359375</v>
      </c>
    </row>
    <row r="893" spans="1:11" ht="14.45" customHeight="1" x14ac:dyDescent="0.2">
      <c r="A893" s="426" t="s">
        <v>463</v>
      </c>
      <c r="B893" s="427" t="s">
        <v>464</v>
      </c>
      <c r="C893" s="428" t="s">
        <v>465</v>
      </c>
      <c r="D893" s="429" t="s">
        <v>466</v>
      </c>
      <c r="E893" s="428" t="s">
        <v>2423</v>
      </c>
      <c r="F893" s="429" t="s">
        <v>2424</v>
      </c>
      <c r="G893" s="428" t="s">
        <v>4151</v>
      </c>
      <c r="H893" s="428" t="s">
        <v>4152</v>
      </c>
      <c r="I893" s="431">
        <v>494.68666076660156</v>
      </c>
      <c r="J893" s="431">
        <v>37</v>
      </c>
      <c r="K893" s="432">
        <v>22896.470581054688</v>
      </c>
    </row>
    <row r="894" spans="1:11" ht="14.45" customHeight="1" x14ac:dyDescent="0.2">
      <c r="A894" s="426" t="s">
        <v>463</v>
      </c>
      <c r="B894" s="427" t="s">
        <v>464</v>
      </c>
      <c r="C894" s="428" t="s">
        <v>465</v>
      </c>
      <c r="D894" s="429" t="s">
        <v>466</v>
      </c>
      <c r="E894" s="428" t="s">
        <v>2423</v>
      </c>
      <c r="F894" s="429" t="s">
        <v>2424</v>
      </c>
      <c r="G894" s="428" t="s">
        <v>4153</v>
      </c>
      <c r="H894" s="428" t="s">
        <v>4154</v>
      </c>
      <c r="I894" s="431">
        <v>2631.5184326171875</v>
      </c>
      <c r="J894" s="431">
        <v>10</v>
      </c>
      <c r="K894" s="432">
        <v>26109.02099609375</v>
      </c>
    </row>
    <row r="895" spans="1:11" ht="14.45" customHeight="1" x14ac:dyDescent="0.2">
      <c r="A895" s="426" t="s">
        <v>463</v>
      </c>
      <c r="B895" s="427" t="s">
        <v>464</v>
      </c>
      <c r="C895" s="428" t="s">
        <v>465</v>
      </c>
      <c r="D895" s="429" t="s">
        <v>466</v>
      </c>
      <c r="E895" s="428" t="s">
        <v>2423</v>
      </c>
      <c r="F895" s="429" t="s">
        <v>2424</v>
      </c>
      <c r="G895" s="428" t="s">
        <v>4155</v>
      </c>
      <c r="H895" s="428" t="s">
        <v>4156</v>
      </c>
      <c r="I895" s="431">
        <v>4515.1201171875</v>
      </c>
      <c r="J895" s="431">
        <v>1</v>
      </c>
      <c r="K895" s="432">
        <v>4515.1201171875</v>
      </c>
    </row>
    <row r="896" spans="1:11" ht="14.45" customHeight="1" x14ac:dyDescent="0.2">
      <c r="A896" s="426" t="s">
        <v>463</v>
      </c>
      <c r="B896" s="427" t="s">
        <v>464</v>
      </c>
      <c r="C896" s="428" t="s">
        <v>465</v>
      </c>
      <c r="D896" s="429" t="s">
        <v>466</v>
      </c>
      <c r="E896" s="428" t="s">
        <v>2423</v>
      </c>
      <c r="F896" s="429" t="s">
        <v>2424</v>
      </c>
      <c r="G896" s="428" t="s">
        <v>4157</v>
      </c>
      <c r="H896" s="428" t="s">
        <v>4158</v>
      </c>
      <c r="I896" s="431">
        <v>11477</v>
      </c>
      <c r="J896" s="431">
        <v>24</v>
      </c>
      <c r="K896" s="432">
        <v>275448</v>
      </c>
    </row>
    <row r="897" spans="1:11" ht="14.45" customHeight="1" x14ac:dyDescent="0.2">
      <c r="A897" s="426" t="s">
        <v>463</v>
      </c>
      <c r="B897" s="427" t="s">
        <v>464</v>
      </c>
      <c r="C897" s="428" t="s">
        <v>465</v>
      </c>
      <c r="D897" s="429" t="s">
        <v>466</v>
      </c>
      <c r="E897" s="428" t="s">
        <v>2423</v>
      </c>
      <c r="F897" s="429" t="s">
        <v>2424</v>
      </c>
      <c r="G897" s="428" t="s">
        <v>4159</v>
      </c>
      <c r="H897" s="428" t="s">
        <v>4160</v>
      </c>
      <c r="I897" s="431">
        <v>24116.650390625</v>
      </c>
      <c r="J897" s="431">
        <v>21</v>
      </c>
      <c r="K897" s="432">
        <v>506449.662109375</v>
      </c>
    </row>
    <row r="898" spans="1:11" ht="14.45" customHeight="1" x14ac:dyDescent="0.2">
      <c r="A898" s="426" t="s">
        <v>463</v>
      </c>
      <c r="B898" s="427" t="s">
        <v>464</v>
      </c>
      <c r="C898" s="428" t="s">
        <v>465</v>
      </c>
      <c r="D898" s="429" t="s">
        <v>466</v>
      </c>
      <c r="E898" s="428" t="s">
        <v>2423</v>
      </c>
      <c r="F898" s="429" t="s">
        <v>2424</v>
      </c>
      <c r="G898" s="428" t="s">
        <v>4161</v>
      </c>
      <c r="H898" s="428" t="s">
        <v>4162</v>
      </c>
      <c r="I898" s="431">
        <v>9520.27978515625</v>
      </c>
      <c r="J898" s="431">
        <v>3</v>
      </c>
      <c r="K898" s="432">
        <v>28582.619140625</v>
      </c>
    </row>
    <row r="899" spans="1:11" ht="14.45" customHeight="1" x14ac:dyDescent="0.2">
      <c r="A899" s="426" t="s">
        <v>463</v>
      </c>
      <c r="B899" s="427" t="s">
        <v>464</v>
      </c>
      <c r="C899" s="428" t="s">
        <v>465</v>
      </c>
      <c r="D899" s="429" t="s">
        <v>466</v>
      </c>
      <c r="E899" s="428" t="s">
        <v>2423</v>
      </c>
      <c r="F899" s="429" t="s">
        <v>2424</v>
      </c>
      <c r="G899" s="428" t="s">
        <v>4163</v>
      </c>
      <c r="H899" s="428" t="s">
        <v>4164</v>
      </c>
      <c r="I899" s="431">
        <v>3981.02001953125</v>
      </c>
      <c r="J899" s="431">
        <v>2</v>
      </c>
      <c r="K899" s="432">
        <v>7962.0400390625</v>
      </c>
    </row>
    <row r="900" spans="1:11" ht="14.45" customHeight="1" x14ac:dyDescent="0.2">
      <c r="A900" s="426" t="s">
        <v>463</v>
      </c>
      <c r="B900" s="427" t="s">
        <v>464</v>
      </c>
      <c r="C900" s="428" t="s">
        <v>465</v>
      </c>
      <c r="D900" s="429" t="s">
        <v>466</v>
      </c>
      <c r="E900" s="428" t="s">
        <v>2423</v>
      </c>
      <c r="F900" s="429" t="s">
        <v>2424</v>
      </c>
      <c r="G900" s="428" t="s">
        <v>4165</v>
      </c>
      <c r="H900" s="428" t="s">
        <v>4166</v>
      </c>
      <c r="I900" s="431">
        <v>4840</v>
      </c>
      <c r="J900" s="431">
        <v>56</v>
      </c>
      <c r="K900" s="432">
        <v>271040</v>
      </c>
    </row>
    <row r="901" spans="1:11" ht="14.45" customHeight="1" x14ac:dyDescent="0.2">
      <c r="A901" s="426" t="s">
        <v>463</v>
      </c>
      <c r="B901" s="427" t="s">
        <v>464</v>
      </c>
      <c r="C901" s="428" t="s">
        <v>465</v>
      </c>
      <c r="D901" s="429" t="s">
        <v>466</v>
      </c>
      <c r="E901" s="428" t="s">
        <v>2423</v>
      </c>
      <c r="F901" s="429" t="s">
        <v>2424</v>
      </c>
      <c r="G901" s="428" t="s">
        <v>4167</v>
      </c>
      <c r="H901" s="428" t="s">
        <v>4168</v>
      </c>
      <c r="I901" s="431">
        <v>234.11000061035156</v>
      </c>
      <c r="J901" s="431">
        <v>4</v>
      </c>
      <c r="K901" s="432">
        <v>936.44000244140625</v>
      </c>
    </row>
    <row r="902" spans="1:11" ht="14.45" customHeight="1" x14ac:dyDescent="0.2">
      <c r="A902" s="426" t="s">
        <v>463</v>
      </c>
      <c r="B902" s="427" t="s">
        <v>464</v>
      </c>
      <c r="C902" s="428" t="s">
        <v>465</v>
      </c>
      <c r="D902" s="429" t="s">
        <v>466</v>
      </c>
      <c r="E902" s="428" t="s">
        <v>2423</v>
      </c>
      <c r="F902" s="429" t="s">
        <v>2424</v>
      </c>
      <c r="G902" s="428" t="s">
        <v>4169</v>
      </c>
      <c r="H902" s="428" t="s">
        <v>4170</v>
      </c>
      <c r="I902" s="431">
        <v>348.92020568847659</v>
      </c>
      <c r="J902" s="431">
        <v>19</v>
      </c>
      <c r="K902" s="432">
        <v>5648.2200622558594</v>
      </c>
    </row>
    <row r="903" spans="1:11" ht="14.45" customHeight="1" x14ac:dyDescent="0.2">
      <c r="A903" s="426" t="s">
        <v>463</v>
      </c>
      <c r="B903" s="427" t="s">
        <v>464</v>
      </c>
      <c r="C903" s="428" t="s">
        <v>465</v>
      </c>
      <c r="D903" s="429" t="s">
        <v>466</v>
      </c>
      <c r="E903" s="428" t="s">
        <v>2423</v>
      </c>
      <c r="F903" s="429" t="s">
        <v>2424</v>
      </c>
      <c r="G903" s="428" t="s">
        <v>4171</v>
      </c>
      <c r="H903" s="428" t="s">
        <v>4172</v>
      </c>
      <c r="I903" s="431">
        <v>77644</v>
      </c>
      <c r="J903" s="431">
        <v>3</v>
      </c>
      <c r="K903" s="432">
        <v>232932</v>
      </c>
    </row>
    <row r="904" spans="1:11" ht="14.45" customHeight="1" x14ac:dyDescent="0.2">
      <c r="A904" s="426" t="s">
        <v>463</v>
      </c>
      <c r="B904" s="427" t="s">
        <v>464</v>
      </c>
      <c r="C904" s="428" t="s">
        <v>465</v>
      </c>
      <c r="D904" s="429" t="s">
        <v>466</v>
      </c>
      <c r="E904" s="428" t="s">
        <v>2423</v>
      </c>
      <c r="F904" s="429" t="s">
        <v>2424</v>
      </c>
      <c r="G904" s="428" t="s">
        <v>4173</v>
      </c>
      <c r="H904" s="428" t="s">
        <v>4174</v>
      </c>
      <c r="I904" s="431">
        <v>12101.81494140625</v>
      </c>
      <c r="J904" s="431">
        <v>2</v>
      </c>
      <c r="K904" s="432">
        <v>24203.6298828125</v>
      </c>
    </row>
    <row r="905" spans="1:11" ht="14.45" customHeight="1" x14ac:dyDescent="0.2">
      <c r="A905" s="426" t="s">
        <v>463</v>
      </c>
      <c r="B905" s="427" t="s">
        <v>464</v>
      </c>
      <c r="C905" s="428" t="s">
        <v>465</v>
      </c>
      <c r="D905" s="429" t="s">
        <v>466</v>
      </c>
      <c r="E905" s="428" t="s">
        <v>2423</v>
      </c>
      <c r="F905" s="429" t="s">
        <v>2424</v>
      </c>
      <c r="G905" s="428" t="s">
        <v>4175</v>
      </c>
      <c r="H905" s="428" t="s">
        <v>4176</v>
      </c>
      <c r="I905" s="431">
        <v>544.5</v>
      </c>
      <c r="J905" s="431">
        <v>20</v>
      </c>
      <c r="K905" s="432">
        <v>10890</v>
      </c>
    </row>
    <row r="906" spans="1:11" ht="14.45" customHeight="1" x14ac:dyDescent="0.2">
      <c r="A906" s="426" t="s">
        <v>463</v>
      </c>
      <c r="B906" s="427" t="s">
        <v>464</v>
      </c>
      <c r="C906" s="428" t="s">
        <v>465</v>
      </c>
      <c r="D906" s="429" t="s">
        <v>466</v>
      </c>
      <c r="E906" s="428" t="s">
        <v>2423</v>
      </c>
      <c r="F906" s="429" t="s">
        <v>2424</v>
      </c>
      <c r="G906" s="428" t="s">
        <v>4177</v>
      </c>
      <c r="H906" s="428" t="s">
        <v>4178</v>
      </c>
      <c r="I906" s="431">
        <v>1936</v>
      </c>
      <c r="J906" s="431">
        <v>1</v>
      </c>
      <c r="K906" s="432">
        <v>1936</v>
      </c>
    </row>
    <row r="907" spans="1:11" ht="14.45" customHeight="1" x14ac:dyDescent="0.2">
      <c r="A907" s="426" t="s">
        <v>463</v>
      </c>
      <c r="B907" s="427" t="s">
        <v>464</v>
      </c>
      <c r="C907" s="428" t="s">
        <v>465</v>
      </c>
      <c r="D907" s="429" t="s">
        <v>466</v>
      </c>
      <c r="E907" s="428" t="s">
        <v>2423</v>
      </c>
      <c r="F907" s="429" t="s">
        <v>2424</v>
      </c>
      <c r="G907" s="428" t="s">
        <v>4179</v>
      </c>
      <c r="H907" s="428" t="s">
        <v>4180</v>
      </c>
      <c r="I907" s="431">
        <v>11826.053906249999</v>
      </c>
      <c r="J907" s="431">
        <v>5</v>
      </c>
      <c r="K907" s="432">
        <v>59130.26953125</v>
      </c>
    </row>
    <row r="908" spans="1:11" ht="14.45" customHeight="1" x14ac:dyDescent="0.2">
      <c r="A908" s="426" t="s">
        <v>463</v>
      </c>
      <c r="B908" s="427" t="s">
        <v>464</v>
      </c>
      <c r="C908" s="428" t="s">
        <v>465</v>
      </c>
      <c r="D908" s="429" t="s">
        <v>466</v>
      </c>
      <c r="E908" s="428" t="s">
        <v>2423</v>
      </c>
      <c r="F908" s="429" t="s">
        <v>2424</v>
      </c>
      <c r="G908" s="428" t="s">
        <v>4181</v>
      </c>
      <c r="H908" s="428" t="s">
        <v>4182</v>
      </c>
      <c r="I908" s="431">
        <v>23085.650390625</v>
      </c>
      <c r="J908" s="431">
        <v>12</v>
      </c>
      <c r="K908" s="432">
        <v>277027.8046875</v>
      </c>
    </row>
    <row r="909" spans="1:11" ht="14.45" customHeight="1" x14ac:dyDescent="0.2">
      <c r="A909" s="426" t="s">
        <v>463</v>
      </c>
      <c r="B909" s="427" t="s">
        <v>464</v>
      </c>
      <c r="C909" s="428" t="s">
        <v>465</v>
      </c>
      <c r="D909" s="429" t="s">
        <v>466</v>
      </c>
      <c r="E909" s="428" t="s">
        <v>2423</v>
      </c>
      <c r="F909" s="429" t="s">
        <v>2424</v>
      </c>
      <c r="G909" s="428" t="s">
        <v>4183</v>
      </c>
      <c r="H909" s="428" t="s">
        <v>4184</v>
      </c>
      <c r="I909" s="431">
        <v>5950.7737223307295</v>
      </c>
      <c r="J909" s="431">
        <v>26</v>
      </c>
      <c r="K909" s="432">
        <v>154720.1171875</v>
      </c>
    </row>
    <row r="910" spans="1:11" ht="14.45" customHeight="1" x14ac:dyDescent="0.2">
      <c r="A910" s="426" t="s">
        <v>463</v>
      </c>
      <c r="B910" s="427" t="s">
        <v>464</v>
      </c>
      <c r="C910" s="428" t="s">
        <v>465</v>
      </c>
      <c r="D910" s="429" t="s">
        <v>466</v>
      </c>
      <c r="E910" s="428" t="s">
        <v>2423</v>
      </c>
      <c r="F910" s="429" t="s">
        <v>2424</v>
      </c>
      <c r="G910" s="428" t="s">
        <v>4185</v>
      </c>
      <c r="H910" s="428" t="s">
        <v>4186</v>
      </c>
      <c r="I910" s="431">
        <v>28.75</v>
      </c>
      <c r="J910" s="431">
        <v>48</v>
      </c>
      <c r="K910" s="432">
        <v>1380</v>
      </c>
    </row>
    <row r="911" spans="1:11" ht="14.45" customHeight="1" x14ac:dyDescent="0.2">
      <c r="A911" s="426" t="s">
        <v>463</v>
      </c>
      <c r="B911" s="427" t="s">
        <v>464</v>
      </c>
      <c r="C911" s="428" t="s">
        <v>465</v>
      </c>
      <c r="D911" s="429" t="s">
        <v>466</v>
      </c>
      <c r="E911" s="428" t="s">
        <v>2423</v>
      </c>
      <c r="F911" s="429" t="s">
        <v>2424</v>
      </c>
      <c r="G911" s="428" t="s">
        <v>4187</v>
      </c>
      <c r="H911" s="428" t="s">
        <v>4188</v>
      </c>
      <c r="I911" s="431">
        <v>1202.739990234375</v>
      </c>
      <c r="J911" s="431">
        <v>1</v>
      </c>
      <c r="K911" s="432">
        <v>1202.739990234375</v>
      </c>
    </row>
    <row r="912" spans="1:11" ht="14.45" customHeight="1" x14ac:dyDescent="0.2">
      <c r="A912" s="426" t="s">
        <v>463</v>
      </c>
      <c r="B912" s="427" t="s">
        <v>464</v>
      </c>
      <c r="C912" s="428" t="s">
        <v>465</v>
      </c>
      <c r="D912" s="429" t="s">
        <v>466</v>
      </c>
      <c r="E912" s="428" t="s">
        <v>2423</v>
      </c>
      <c r="F912" s="429" t="s">
        <v>2424</v>
      </c>
      <c r="G912" s="428" t="s">
        <v>4189</v>
      </c>
      <c r="H912" s="428" t="s">
        <v>4190</v>
      </c>
      <c r="I912" s="431">
        <v>2924.2458147321427</v>
      </c>
      <c r="J912" s="431">
        <v>7</v>
      </c>
      <c r="K912" s="432">
        <v>20469.720703125</v>
      </c>
    </row>
    <row r="913" spans="1:11" ht="14.45" customHeight="1" x14ac:dyDescent="0.2">
      <c r="A913" s="426" t="s">
        <v>463</v>
      </c>
      <c r="B913" s="427" t="s">
        <v>464</v>
      </c>
      <c r="C913" s="428" t="s">
        <v>465</v>
      </c>
      <c r="D913" s="429" t="s">
        <v>466</v>
      </c>
      <c r="E913" s="428" t="s">
        <v>2423</v>
      </c>
      <c r="F913" s="429" t="s">
        <v>2424</v>
      </c>
      <c r="G913" s="428" t="s">
        <v>4191</v>
      </c>
      <c r="H913" s="428" t="s">
        <v>4192</v>
      </c>
      <c r="I913" s="431">
        <v>11388.51953125</v>
      </c>
      <c r="J913" s="431">
        <v>1</v>
      </c>
      <c r="K913" s="432">
        <v>11388.51953125</v>
      </c>
    </row>
    <row r="914" spans="1:11" ht="14.45" customHeight="1" x14ac:dyDescent="0.2">
      <c r="A914" s="426" t="s">
        <v>463</v>
      </c>
      <c r="B914" s="427" t="s">
        <v>464</v>
      </c>
      <c r="C914" s="428" t="s">
        <v>465</v>
      </c>
      <c r="D914" s="429" t="s">
        <v>466</v>
      </c>
      <c r="E914" s="428" t="s">
        <v>2423</v>
      </c>
      <c r="F914" s="429" t="s">
        <v>2424</v>
      </c>
      <c r="G914" s="428" t="s">
        <v>4193</v>
      </c>
      <c r="H914" s="428" t="s">
        <v>4194</v>
      </c>
      <c r="I914" s="431">
        <v>2214.300048828125</v>
      </c>
      <c r="J914" s="431">
        <v>2</v>
      </c>
      <c r="K914" s="432">
        <v>4428.60009765625</v>
      </c>
    </row>
    <row r="915" spans="1:11" ht="14.45" customHeight="1" x14ac:dyDescent="0.2">
      <c r="A915" s="426" t="s">
        <v>463</v>
      </c>
      <c r="B915" s="427" t="s">
        <v>464</v>
      </c>
      <c r="C915" s="428" t="s">
        <v>465</v>
      </c>
      <c r="D915" s="429" t="s">
        <v>466</v>
      </c>
      <c r="E915" s="428" t="s">
        <v>2423</v>
      </c>
      <c r="F915" s="429" t="s">
        <v>2424</v>
      </c>
      <c r="G915" s="428" t="s">
        <v>4195</v>
      </c>
      <c r="H915" s="428" t="s">
        <v>4196</v>
      </c>
      <c r="I915" s="431">
        <v>2546.7249755859375</v>
      </c>
      <c r="J915" s="431">
        <v>3</v>
      </c>
      <c r="K915" s="432">
        <v>7640.170166015625</v>
      </c>
    </row>
    <row r="916" spans="1:11" ht="14.45" customHeight="1" x14ac:dyDescent="0.2">
      <c r="A916" s="426" t="s">
        <v>463</v>
      </c>
      <c r="B916" s="427" t="s">
        <v>464</v>
      </c>
      <c r="C916" s="428" t="s">
        <v>465</v>
      </c>
      <c r="D916" s="429" t="s">
        <v>466</v>
      </c>
      <c r="E916" s="428" t="s">
        <v>2423</v>
      </c>
      <c r="F916" s="429" t="s">
        <v>2424</v>
      </c>
      <c r="G916" s="428" t="s">
        <v>4197</v>
      </c>
      <c r="H916" s="428" t="s">
        <v>4198</v>
      </c>
      <c r="I916" s="431">
        <v>2214.2967122395835</v>
      </c>
      <c r="J916" s="431">
        <v>16</v>
      </c>
      <c r="K916" s="432">
        <v>35428.7705078125</v>
      </c>
    </row>
    <row r="917" spans="1:11" ht="14.45" customHeight="1" x14ac:dyDescent="0.2">
      <c r="A917" s="426" t="s">
        <v>463</v>
      </c>
      <c r="B917" s="427" t="s">
        <v>464</v>
      </c>
      <c r="C917" s="428" t="s">
        <v>465</v>
      </c>
      <c r="D917" s="429" t="s">
        <v>466</v>
      </c>
      <c r="E917" s="428" t="s">
        <v>2423</v>
      </c>
      <c r="F917" s="429" t="s">
        <v>2424</v>
      </c>
      <c r="G917" s="428" t="s">
        <v>4199</v>
      </c>
      <c r="H917" s="428" t="s">
        <v>4200</v>
      </c>
      <c r="I917" s="431">
        <v>2138.070068359375</v>
      </c>
      <c r="J917" s="431">
        <v>3</v>
      </c>
      <c r="K917" s="432">
        <v>6414.210205078125</v>
      </c>
    </row>
    <row r="918" spans="1:11" ht="14.45" customHeight="1" x14ac:dyDescent="0.2">
      <c r="A918" s="426" t="s">
        <v>463</v>
      </c>
      <c r="B918" s="427" t="s">
        <v>464</v>
      </c>
      <c r="C918" s="428" t="s">
        <v>465</v>
      </c>
      <c r="D918" s="429" t="s">
        <v>466</v>
      </c>
      <c r="E918" s="428" t="s">
        <v>2423</v>
      </c>
      <c r="F918" s="429" t="s">
        <v>2424</v>
      </c>
      <c r="G918" s="428" t="s">
        <v>4201</v>
      </c>
      <c r="H918" s="428" t="s">
        <v>4202</v>
      </c>
      <c r="I918" s="431">
        <v>2905.2099609375</v>
      </c>
      <c r="J918" s="431">
        <v>1</v>
      </c>
      <c r="K918" s="432">
        <v>2905.2099609375</v>
      </c>
    </row>
    <row r="919" spans="1:11" ht="14.45" customHeight="1" x14ac:dyDescent="0.2">
      <c r="A919" s="426" t="s">
        <v>463</v>
      </c>
      <c r="B919" s="427" t="s">
        <v>464</v>
      </c>
      <c r="C919" s="428" t="s">
        <v>465</v>
      </c>
      <c r="D919" s="429" t="s">
        <v>466</v>
      </c>
      <c r="E919" s="428" t="s">
        <v>2423</v>
      </c>
      <c r="F919" s="429" t="s">
        <v>2424</v>
      </c>
      <c r="G919" s="428" t="s">
        <v>4203</v>
      </c>
      <c r="H919" s="428" t="s">
        <v>4204</v>
      </c>
      <c r="I919" s="431">
        <v>2905.2099609375</v>
      </c>
      <c r="J919" s="431">
        <v>2</v>
      </c>
      <c r="K919" s="432">
        <v>5810.419921875</v>
      </c>
    </row>
    <row r="920" spans="1:11" ht="14.45" customHeight="1" x14ac:dyDescent="0.2">
      <c r="A920" s="426" t="s">
        <v>463</v>
      </c>
      <c r="B920" s="427" t="s">
        <v>464</v>
      </c>
      <c r="C920" s="428" t="s">
        <v>465</v>
      </c>
      <c r="D920" s="429" t="s">
        <v>466</v>
      </c>
      <c r="E920" s="428" t="s">
        <v>2423</v>
      </c>
      <c r="F920" s="429" t="s">
        <v>2424</v>
      </c>
      <c r="G920" s="428" t="s">
        <v>4205</v>
      </c>
      <c r="H920" s="428" t="s">
        <v>4206</v>
      </c>
      <c r="I920" s="431">
        <v>2214.2991473858174</v>
      </c>
      <c r="J920" s="431">
        <v>72</v>
      </c>
      <c r="K920" s="432">
        <v>159429.54956054688</v>
      </c>
    </row>
    <row r="921" spans="1:11" ht="14.45" customHeight="1" x14ac:dyDescent="0.2">
      <c r="A921" s="426" t="s">
        <v>463</v>
      </c>
      <c r="B921" s="427" t="s">
        <v>464</v>
      </c>
      <c r="C921" s="428" t="s">
        <v>465</v>
      </c>
      <c r="D921" s="429" t="s">
        <v>466</v>
      </c>
      <c r="E921" s="428" t="s">
        <v>2423</v>
      </c>
      <c r="F921" s="429" t="s">
        <v>2424</v>
      </c>
      <c r="G921" s="428" t="s">
        <v>4207</v>
      </c>
      <c r="H921" s="428" t="s">
        <v>4208</v>
      </c>
      <c r="I921" s="431">
        <v>2214.300048828125</v>
      </c>
      <c r="J921" s="431">
        <v>15</v>
      </c>
      <c r="K921" s="432">
        <v>33214.500732421875</v>
      </c>
    </row>
    <row r="922" spans="1:11" ht="14.45" customHeight="1" x14ac:dyDescent="0.2">
      <c r="A922" s="426" t="s">
        <v>463</v>
      </c>
      <c r="B922" s="427" t="s">
        <v>464</v>
      </c>
      <c r="C922" s="428" t="s">
        <v>465</v>
      </c>
      <c r="D922" s="429" t="s">
        <v>466</v>
      </c>
      <c r="E922" s="428" t="s">
        <v>2423</v>
      </c>
      <c r="F922" s="429" t="s">
        <v>2424</v>
      </c>
      <c r="G922" s="428" t="s">
        <v>4209</v>
      </c>
      <c r="H922" s="428" t="s">
        <v>4210</v>
      </c>
      <c r="I922" s="431">
        <v>2214.300048828125</v>
      </c>
      <c r="J922" s="431">
        <v>1</v>
      </c>
      <c r="K922" s="432">
        <v>2214.300048828125</v>
      </c>
    </row>
    <row r="923" spans="1:11" ht="14.45" customHeight="1" x14ac:dyDescent="0.2">
      <c r="A923" s="426" t="s">
        <v>463</v>
      </c>
      <c r="B923" s="427" t="s">
        <v>464</v>
      </c>
      <c r="C923" s="428" t="s">
        <v>465</v>
      </c>
      <c r="D923" s="429" t="s">
        <v>466</v>
      </c>
      <c r="E923" s="428" t="s">
        <v>2423</v>
      </c>
      <c r="F923" s="429" t="s">
        <v>2424</v>
      </c>
      <c r="G923" s="428" t="s">
        <v>4211</v>
      </c>
      <c r="H923" s="428" t="s">
        <v>4212</v>
      </c>
      <c r="I923" s="431">
        <v>12620.2998046875</v>
      </c>
      <c r="J923" s="431">
        <v>6</v>
      </c>
      <c r="K923" s="432">
        <v>75721.798828125</v>
      </c>
    </row>
    <row r="924" spans="1:11" ht="14.45" customHeight="1" x14ac:dyDescent="0.2">
      <c r="A924" s="426" t="s">
        <v>463</v>
      </c>
      <c r="B924" s="427" t="s">
        <v>464</v>
      </c>
      <c r="C924" s="428" t="s">
        <v>465</v>
      </c>
      <c r="D924" s="429" t="s">
        <v>466</v>
      </c>
      <c r="E924" s="428" t="s">
        <v>2423</v>
      </c>
      <c r="F924" s="429" t="s">
        <v>2424</v>
      </c>
      <c r="G924" s="428" t="s">
        <v>4213</v>
      </c>
      <c r="H924" s="428" t="s">
        <v>4214</v>
      </c>
      <c r="I924" s="431">
        <v>8764.0302734375</v>
      </c>
      <c r="J924" s="431">
        <v>2</v>
      </c>
      <c r="K924" s="432">
        <v>17528.060546875</v>
      </c>
    </row>
    <row r="925" spans="1:11" ht="14.45" customHeight="1" x14ac:dyDescent="0.2">
      <c r="A925" s="426" t="s">
        <v>463</v>
      </c>
      <c r="B925" s="427" t="s">
        <v>464</v>
      </c>
      <c r="C925" s="428" t="s">
        <v>465</v>
      </c>
      <c r="D925" s="429" t="s">
        <v>466</v>
      </c>
      <c r="E925" s="428" t="s">
        <v>2423</v>
      </c>
      <c r="F925" s="429" t="s">
        <v>2424</v>
      </c>
      <c r="G925" s="428" t="s">
        <v>4215</v>
      </c>
      <c r="H925" s="428" t="s">
        <v>4216</v>
      </c>
      <c r="I925" s="431">
        <v>481.10000610351563</v>
      </c>
      <c r="J925" s="431">
        <v>2</v>
      </c>
      <c r="K925" s="432">
        <v>962.19000244140625</v>
      </c>
    </row>
    <row r="926" spans="1:11" ht="14.45" customHeight="1" x14ac:dyDescent="0.2">
      <c r="A926" s="426" t="s">
        <v>463</v>
      </c>
      <c r="B926" s="427" t="s">
        <v>464</v>
      </c>
      <c r="C926" s="428" t="s">
        <v>465</v>
      </c>
      <c r="D926" s="429" t="s">
        <v>466</v>
      </c>
      <c r="E926" s="428" t="s">
        <v>2423</v>
      </c>
      <c r="F926" s="429" t="s">
        <v>2424</v>
      </c>
      <c r="G926" s="428" t="s">
        <v>4217</v>
      </c>
      <c r="H926" s="428" t="s">
        <v>4218</v>
      </c>
      <c r="I926" s="431">
        <v>992.20001220703125</v>
      </c>
      <c r="J926" s="431">
        <v>1</v>
      </c>
      <c r="K926" s="432">
        <v>992.20001220703125</v>
      </c>
    </row>
    <row r="927" spans="1:11" ht="14.45" customHeight="1" x14ac:dyDescent="0.2">
      <c r="A927" s="426" t="s">
        <v>463</v>
      </c>
      <c r="B927" s="427" t="s">
        <v>464</v>
      </c>
      <c r="C927" s="428" t="s">
        <v>465</v>
      </c>
      <c r="D927" s="429" t="s">
        <v>466</v>
      </c>
      <c r="E927" s="428" t="s">
        <v>2423</v>
      </c>
      <c r="F927" s="429" t="s">
        <v>2424</v>
      </c>
      <c r="G927" s="428" t="s">
        <v>4219</v>
      </c>
      <c r="H927" s="428" t="s">
        <v>4220</v>
      </c>
      <c r="I927" s="431">
        <v>4571.3798828125</v>
      </c>
      <c r="J927" s="431">
        <v>1</v>
      </c>
      <c r="K927" s="432">
        <v>4571.3798828125</v>
      </c>
    </row>
    <row r="928" spans="1:11" ht="14.45" customHeight="1" x14ac:dyDescent="0.2">
      <c r="A928" s="426" t="s">
        <v>463</v>
      </c>
      <c r="B928" s="427" t="s">
        <v>464</v>
      </c>
      <c r="C928" s="428" t="s">
        <v>465</v>
      </c>
      <c r="D928" s="429" t="s">
        <v>466</v>
      </c>
      <c r="E928" s="428" t="s">
        <v>2423</v>
      </c>
      <c r="F928" s="429" t="s">
        <v>2424</v>
      </c>
      <c r="G928" s="428" t="s">
        <v>4221</v>
      </c>
      <c r="H928" s="428" t="s">
        <v>4222</v>
      </c>
      <c r="I928" s="431">
        <v>4489.119873046875</v>
      </c>
      <c r="J928" s="431">
        <v>2</v>
      </c>
      <c r="K928" s="432">
        <v>8978.23974609375</v>
      </c>
    </row>
    <row r="929" spans="1:11" ht="14.45" customHeight="1" x14ac:dyDescent="0.2">
      <c r="A929" s="426" t="s">
        <v>463</v>
      </c>
      <c r="B929" s="427" t="s">
        <v>464</v>
      </c>
      <c r="C929" s="428" t="s">
        <v>465</v>
      </c>
      <c r="D929" s="429" t="s">
        <v>466</v>
      </c>
      <c r="E929" s="428" t="s">
        <v>2423</v>
      </c>
      <c r="F929" s="429" t="s">
        <v>2424</v>
      </c>
      <c r="G929" s="428" t="s">
        <v>4223</v>
      </c>
      <c r="H929" s="428" t="s">
        <v>4224</v>
      </c>
      <c r="I929" s="431">
        <v>925.70001220703125</v>
      </c>
      <c r="J929" s="431">
        <v>1</v>
      </c>
      <c r="K929" s="432">
        <v>925.70001220703125</v>
      </c>
    </row>
    <row r="930" spans="1:11" ht="14.45" customHeight="1" x14ac:dyDescent="0.2">
      <c r="A930" s="426" t="s">
        <v>463</v>
      </c>
      <c r="B930" s="427" t="s">
        <v>464</v>
      </c>
      <c r="C930" s="428" t="s">
        <v>465</v>
      </c>
      <c r="D930" s="429" t="s">
        <v>466</v>
      </c>
      <c r="E930" s="428" t="s">
        <v>2423</v>
      </c>
      <c r="F930" s="429" t="s">
        <v>2424</v>
      </c>
      <c r="G930" s="428" t="s">
        <v>4225</v>
      </c>
      <c r="H930" s="428" t="s">
        <v>4226</v>
      </c>
      <c r="I930" s="431">
        <v>5989.5</v>
      </c>
      <c r="J930" s="431">
        <v>4</v>
      </c>
      <c r="K930" s="432">
        <v>23958</v>
      </c>
    </row>
    <row r="931" spans="1:11" ht="14.45" customHeight="1" x14ac:dyDescent="0.2">
      <c r="A931" s="426" t="s">
        <v>463</v>
      </c>
      <c r="B931" s="427" t="s">
        <v>464</v>
      </c>
      <c r="C931" s="428" t="s">
        <v>465</v>
      </c>
      <c r="D931" s="429" t="s">
        <v>466</v>
      </c>
      <c r="E931" s="428" t="s">
        <v>2423</v>
      </c>
      <c r="F931" s="429" t="s">
        <v>2424</v>
      </c>
      <c r="G931" s="428" t="s">
        <v>4227</v>
      </c>
      <c r="H931" s="428" t="s">
        <v>4228</v>
      </c>
      <c r="I931" s="431">
        <v>902.30999755859375</v>
      </c>
      <c r="J931" s="431">
        <v>29</v>
      </c>
      <c r="K931" s="432">
        <v>26166.960205078125</v>
      </c>
    </row>
    <row r="932" spans="1:11" ht="14.45" customHeight="1" x14ac:dyDescent="0.2">
      <c r="A932" s="426" t="s">
        <v>463</v>
      </c>
      <c r="B932" s="427" t="s">
        <v>464</v>
      </c>
      <c r="C932" s="428" t="s">
        <v>465</v>
      </c>
      <c r="D932" s="429" t="s">
        <v>466</v>
      </c>
      <c r="E932" s="428" t="s">
        <v>2423</v>
      </c>
      <c r="F932" s="429" t="s">
        <v>2424</v>
      </c>
      <c r="G932" s="428" t="s">
        <v>4229</v>
      </c>
      <c r="H932" s="428" t="s">
        <v>4230</v>
      </c>
      <c r="I932" s="431">
        <v>1793.219970703125</v>
      </c>
      <c r="J932" s="431">
        <v>5</v>
      </c>
      <c r="K932" s="432">
        <v>8966.10009765625</v>
      </c>
    </row>
    <row r="933" spans="1:11" ht="14.45" customHeight="1" x14ac:dyDescent="0.2">
      <c r="A933" s="426" t="s">
        <v>463</v>
      </c>
      <c r="B933" s="427" t="s">
        <v>464</v>
      </c>
      <c r="C933" s="428" t="s">
        <v>465</v>
      </c>
      <c r="D933" s="429" t="s">
        <v>466</v>
      </c>
      <c r="E933" s="428" t="s">
        <v>2423</v>
      </c>
      <c r="F933" s="429" t="s">
        <v>2424</v>
      </c>
      <c r="G933" s="428" t="s">
        <v>4231</v>
      </c>
      <c r="H933" s="428" t="s">
        <v>4232</v>
      </c>
      <c r="I933" s="431">
        <v>257.74000549316406</v>
      </c>
      <c r="J933" s="431">
        <v>3</v>
      </c>
      <c r="K933" s="432">
        <v>773.23001098632813</v>
      </c>
    </row>
    <row r="934" spans="1:11" ht="14.45" customHeight="1" x14ac:dyDescent="0.2">
      <c r="A934" s="426" t="s">
        <v>463</v>
      </c>
      <c r="B934" s="427" t="s">
        <v>464</v>
      </c>
      <c r="C934" s="428" t="s">
        <v>465</v>
      </c>
      <c r="D934" s="429" t="s">
        <v>466</v>
      </c>
      <c r="E934" s="428" t="s">
        <v>2423</v>
      </c>
      <c r="F934" s="429" t="s">
        <v>2424</v>
      </c>
      <c r="G934" s="428" t="s">
        <v>4233</v>
      </c>
      <c r="H934" s="428" t="s">
        <v>4234</v>
      </c>
      <c r="I934" s="431">
        <v>1863.405029296875</v>
      </c>
      <c r="J934" s="431">
        <v>2</v>
      </c>
      <c r="K934" s="432">
        <v>3726.81005859375</v>
      </c>
    </row>
    <row r="935" spans="1:11" ht="14.45" customHeight="1" x14ac:dyDescent="0.2">
      <c r="A935" s="426" t="s">
        <v>463</v>
      </c>
      <c r="B935" s="427" t="s">
        <v>464</v>
      </c>
      <c r="C935" s="428" t="s">
        <v>465</v>
      </c>
      <c r="D935" s="429" t="s">
        <v>466</v>
      </c>
      <c r="E935" s="428" t="s">
        <v>2423</v>
      </c>
      <c r="F935" s="429" t="s">
        <v>2424</v>
      </c>
      <c r="G935" s="428" t="s">
        <v>4235</v>
      </c>
      <c r="H935" s="428" t="s">
        <v>4236</v>
      </c>
      <c r="I935" s="431">
        <v>2936.669921875</v>
      </c>
      <c r="J935" s="431">
        <v>5</v>
      </c>
      <c r="K935" s="432">
        <v>14683.349609375</v>
      </c>
    </row>
    <row r="936" spans="1:11" ht="14.45" customHeight="1" x14ac:dyDescent="0.2">
      <c r="A936" s="426" t="s">
        <v>463</v>
      </c>
      <c r="B936" s="427" t="s">
        <v>464</v>
      </c>
      <c r="C936" s="428" t="s">
        <v>465</v>
      </c>
      <c r="D936" s="429" t="s">
        <v>466</v>
      </c>
      <c r="E936" s="428" t="s">
        <v>2423</v>
      </c>
      <c r="F936" s="429" t="s">
        <v>2424</v>
      </c>
      <c r="G936" s="428" t="s">
        <v>4237</v>
      </c>
      <c r="H936" s="428" t="s">
        <v>4238</v>
      </c>
      <c r="I936" s="431">
        <v>2214.2975341796873</v>
      </c>
      <c r="J936" s="431">
        <v>17</v>
      </c>
      <c r="K936" s="432">
        <v>37643.05029296875</v>
      </c>
    </row>
    <row r="937" spans="1:11" ht="14.45" customHeight="1" x14ac:dyDescent="0.2">
      <c r="A937" s="426" t="s">
        <v>463</v>
      </c>
      <c r="B937" s="427" t="s">
        <v>464</v>
      </c>
      <c r="C937" s="428" t="s">
        <v>465</v>
      </c>
      <c r="D937" s="429" t="s">
        <v>466</v>
      </c>
      <c r="E937" s="428" t="s">
        <v>2423</v>
      </c>
      <c r="F937" s="429" t="s">
        <v>2424</v>
      </c>
      <c r="G937" s="428" t="s">
        <v>4239</v>
      </c>
      <c r="H937" s="428" t="s">
        <v>4240</v>
      </c>
      <c r="I937" s="431">
        <v>2214.300048828125</v>
      </c>
      <c r="J937" s="431">
        <v>1</v>
      </c>
      <c r="K937" s="432">
        <v>2214.300048828125</v>
      </c>
    </row>
    <row r="938" spans="1:11" ht="14.45" customHeight="1" x14ac:dyDescent="0.2">
      <c r="A938" s="426" t="s">
        <v>463</v>
      </c>
      <c r="B938" s="427" t="s">
        <v>464</v>
      </c>
      <c r="C938" s="428" t="s">
        <v>465</v>
      </c>
      <c r="D938" s="429" t="s">
        <v>466</v>
      </c>
      <c r="E938" s="428" t="s">
        <v>2423</v>
      </c>
      <c r="F938" s="429" t="s">
        <v>2424</v>
      </c>
      <c r="G938" s="428" t="s">
        <v>4241</v>
      </c>
      <c r="H938" s="428" t="s">
        <v>4242</v>
      </c>
      <c r="I938" s="431">
        <v>2214.2990429687502</v>
      </c>
      <c r="J938" s="431">
        <v>61</v>
      </c>
      <c r="K938" s="432">
        <v>135072.23071289063</v>
      </c>
    </row>
    <row r="939" spans="1:11" ht="14.45" customHeight="1" x14ac:dyDescent="0.2">
      <c r="A939" s="426" t="s">
        <v>463</v>
      </c>
      <c r="B939" s="427" t="s">
        <v>464</v>
      </c>
      <c r="C939" s="428" t="s">
        <v>465</v>
      </c>
      <c r="D939" s="429" t="s">
        <v>466</v>
      </c>
      <c r="E939" s="428" t="s">
        <v>2423</v>
      </c>
      <c r="F939" s="429" t="s">
        <v>2424</v>
      </c>
      <c r="G939" s="428" t="s">
        <v>4243</v>
      </c>
      <c r="H939" s="428" t="s">
        <v>4244</v>
      </c>
      <c r="I939" s="431">
        <v>2214.2900390625</v>
      </c>
      <c r="J939" s="431">
        <v>4</v>
      </c>
      <c r="K939" s="432">
        <v>8857.16015625</v>
      </c>
    </row>
    <row r="940" spans="1:11" ht="14.45" customHeight="1" x14ac:dyDescent="0.2">
      <c r="A940" s="426" t="s">
        <v>463</v>
      </c>
      <c r="B940" s="427" t="s">
        <v>464</v>
      </c>
      <c r="C940" s="428" t="s">
        <v>465</v>
      </c>
      <c r="D940" s="429" t="s">
        <v>466</v>
      </c>
      <c r="E940" s="428" t="s">
        <v>2423</v>
      </c>
      <c r="F940" s="429" t="s">
        <v>2424</v>
      </c>
      <c r="G940" s="428" t="s">
        <v>4245</v>
      </c>
      <c r="H940" s="428" t="s">
        <v>4246</v>
      </c>
      <c r="I940" s="431">
        <v>2442.9883524576821</v>
      </c>
      <c r="J940" s="431">
        <v>104</v>
      </c>
      <c r="K940" s="432">
        <v>254070.85302734375</v>
      </c>
    </row>
    <row r="941" spans="1:11" ht="14.45" customHeight="1" x14ac:dyDescent="0.2">
      <c r="A941" s="426" t="s">
        <v>463</v>
      </c>
      <c r="B941" s="427" t="s">
        <v>464</v>
      </c>
      <c r="C941" s="428" t="s">
        <v>465</v>
      </c>
      <c r="D941" s="429" t="s">
        <v>466</v>
      </c>
      <c r="E941" s="428" t="s">
        <v>2423</v>
      </c>
      <c r="F941" s="429" t="s">
        <v>2424</v>
      </c>
      <c r="G941" s="428" t="s">
        <v>4247</v>
      </c>
      <c r="H941" s="428" t="s">
        <v>4248</v>
      </c>
      <c r="I941" s="431">
        <v>33250.80078125</v>
      </c>
      <c r="J941" s="431">
        <v>1</v>
      </c>
      <c r="K941" s="432">
        <v>33250.80078125</v>
      </c>
    </row>
    <row r="942" spans="1:11" ht="14.45" customHeight="1" x14ac:dyDescent="0.2">
      <c r="A942" s="426" t="s">
        <v>463</v>
      </c>
      <c r="B942" s="427" t="s">
        <v>464</v>
      </c>
      <c r="C942" s="428" t="s">
        <v>465</v>
      </c>
      <c r="D942" s="429" t="s">
        <v>466</v>
      </c>
      <c r="E942" s="428" t="s">
        <v>2423</v>
      </c>
      <c r="F942" s="429" t="s">
        <v>2424</v>
      </c>
      <c r="G942" s="428" t="s">
        <v>4249</v>
      </c>
      <c r="H942" s="428" t="s">
        <v>4250</v>
      </c>
      <c r="I942" s="431">
        <v>435.60000610351563</v>
      </c>
      <c r="J942" s="431">
        <v>1</v>
      </c>
      <c r="K942" s="432">
        <v>435.60000610351563</v>
      </c>
    </row>
    <row r="943" spans="1:11" ht="14.45" customHeight="1" x14ac:dyDescent="0.2">
      <c r="A943" s="426" t="s">
        <v>463</v>
      </c>
      <c r="B943" s="427" t="s">
        <v>464</v>
      </c>
      <c r="C943" s="428" t="s">
        <v>465</v>
      </c>
      <c r="D943" s="429" t="s">
        <v>466</v>
      </c>
      <c r="E943" s="428" t="s">
        <v>2423</v>
      </c>
      <c r="F943" s="429" t="s">
        <v>2424</v>
      </c>
      <c r="G943" s="428" t="s">
        <v>4251</v>
      </c>
      <c r="H943" s="428" t="s">
        <v>4252</v>
      </c>
      <c r="I943" s="431">
        <v>435.60000610351563</v>
      </c>
      <c r="J943" s="431">
        <v>1</v>
      </c>
      <c r="K943" s="432">
        <v>435.60000610351563</v>
      </c>
    </row>
    <row r="944" spans="1:11" ht="14.45" customHeight="1" x14ac:dyDescent="0.2">
      <c r="A944" s="426" t="s">
        <v>463</v>
      </c>
      <c r="B944" s="427" t="s">
        <v>464</v>
      </c>
      <c r="C944" s="428" t="s">
        <v>465</v>
      </c>
      <c r="D944" s="429" t="s">
        <v>466</v>
      </c>
      <c r="E944" s="428" t="s">
        <v>2423</v>
      </c>
      <c r="F944" s="429" t="s">
        <v>2424</v>
      </c>
      <c r="G944" s="428" t="s">
        <v>4253</v>
      </c>
      <c r="H944" s="428" t="s">
        <v>4254</v>
      </c>
      <c r="I944" s="431">
        <v>1230.52001953125</v>
      </c>
      <c r="J944" s="431">
        <v>1</v>
      </c>
      <c r="K944" s="432">
        <v>1230.52001953125</v>
      </c>
    </row>
    <row r="945" spans="1:11" ht="14.45" customHeight="1" x14ac:dyDescent="0.2">
      <c r="A945" s="426" t="s">
        <v>463</v>
      </c>
      <c r="B945" s="427" t="s">
        <v>464</v>
      </c>
      <c r="C945" s="428" t="s">
        <v>465</v>
      </c>
      <c r="D945" s="429" t="s">
        <v>466</v>
      </c>
      <c r="E945" s="428" t="s">
        <v>2423</v>
      </c>
      <c r="F945" s="429" t="s">
        <v>2424</v>
      </c>
      <c r="G945" s="428" t="s">
        <v>4255</v>
      </c>
      <c r="H945" s="428" t="s">
        <v>4256</v>
      </c>
      <c r="I945" s="431">
        <v>3545.199951171875</v>
      </c>
      <c r="J945" s="431">
        <v>5</v>
      </c>
      <c r="K945" s="432">
        <v>17725.999755859375</v>
      </c>
    </row>
    <row r="946" spans="1:11" ht="14.45" customHeight="1" x14ac:dyDescent="0.2">
      <c r="A946" s="426" t="s">
        <v>463</v>
      </c>
      <c r="B946" s="427" t="s">
        <v>464</v>
      </c>
      <c r="C946" s="428" t="s">
        <v>465</v>
      </c>
      <c r="D946" s="429" t="s">
        <v>466</v>
      </c>
      <c r="E946" s="428" t="s">
        <v>3175</v>
      </c>
      <c r="F946" s="429" t="s">
        <v>3176</v>
      </c>
      <c r="G946" s="428" t="s">
        <v>3177</v>
      </c>
      <c r="H946" s="428" t="s">
        <v>3178</v>
      </c>
      <c r="I946" s="431">
        <v>1515</v>
      </c>
      <c r="J946" s="431">
        <v>8</v>
      </c>
      <c r="K946" s="432">
        <v>12375</v>
      </c>
    </row>
    <row r="947" spans="1:11" ht="14.45" customHeight="1" x14ac:dyDescent="0.2">
      <c r="A947" s="426" t="s">
        <v>463</v>
      </c>
      <c r="B947" s="427" t="s">
        <v>464</v>
      </c>
      <c r="C947" s="428" t="s">
        <v>465</v>
      </c>
      <c r="D947" s="429" t="s">
        <v>466</v>
      </c>
      <c r="E947" s="428" t="s">
        <v>3175</v>
      </c>
      <c r="F947" s="429" t="s">
        <v>3176</v>
      </c>
      <c r="G947" s="428" t="s">
        <v>3177</v>
      </c>
      <c r="H947" s="428" t="s">
        <v>3179</v>
      </c>
      <c r="I947" s="431">
        <v>479.60000610351563</v>
      </c>
      <c r="J947" s="431">
        <v>1</v>
      </c>
      <c r="K947" s="432">
        <v>479.60000610351563</v>
      </c>
    </row>
    <row r="948" spans="1:11" ht="14.45" customHeight="1" x14ac:dyDescent="0.2">
      <c r="A948" s="426" t="s">
        <v>463</v>
      </c>
      <c r="B948" s="427" t="s">
        <v>464</v>
      </c>
      <c r="C948" s="428" t="s">
        <v>465</v>
      </c>
      <c r="D948" s="429" t="s">
        <v>466</v>
      </c>
      <c r="E948" s="428" t="s">
        <v>3180</v>
      </c>
      <c r="F948" s="429" t="s">
        <v>3181</v>
      </c>
      <c r="G948" s="428" t="s">
        <v>4257</v>
      </c>
      <c r="H948" s="428" t="s">
        <v>4258</v>
      </c>
      <c r="I948" s="431">
        <v>994.6199951171875</v>
      </c>
      <c r="J948" s="431">
        <v>1</v>
      </c>
      <c r="K948" s="432">
        <v>994.6199951171875</v>
      </c>
    </row>
    <row r="949" spans="1:11" ht="14.45" customHeight="1" x14ac:dyDescent="0.2">
      <c r="A949" s="426" t="s">
        <v>463</v>
      </c>
      <c r="B949" s="427" t="s">
        <v>464</v>
      </c>
      <c r="C949" s="428" t="s">
        <v>465</v>
      </c>
      <c r="D949" s="429" t="s">
        <v>466</v>
      </c>
      <c r="E949" s="428" t="s">
        <v>3180</v>
      </c>
      <c r="F949" s="429" t="s">
        <v>3181</v>
      </c>
      <c r="G949" s="428" t="s">
        <v>4259</v>
      </c>
      <c r="H949" s="428" t="s">
        <v>4260</v>
      </c>
      <c r="I949" s="431">
        <v>3920.39990234375</v>
      </c>
      <c r="J949" s="431">
        <v>2</v>
      </c>
      <c r="K949" s="432">
        <v>7840.7998046875</v>
      </c>
    </row>
    <row r="950" spans="1:11" ht="14.45" customHeight="1" x14ac:dyDescent="0.2">
      <c r="A950" s="426" t="s">
        <v>463</v>
      </c>
      <c r="B950" s="427" t="s">
        <v>464</v>
      </c>
      <c r="C950" s="428" t="s">
        <v>465</v>
      </c>
      <c r="D950" s="429" t="s">
        <v>466</v>
      </c>
      <c r="E950" s="428" t="s">
        <v>3180</v>
      </c>
      <c r="F950" s="429" t="s">
        <v>3181</v>
      </c>
      <c r="G950" s="428" t="s">
        <v>4261</v>
      </c>
      <c r="H950" s="428" t="s">
        <v>4262</v>
      </c>
      <c r="I950" s="431">
        <v>78.650001525878906</v>
      </c>
      <c r="J950" s="431">
        <v>50</v>
      </c>
      <c r="K950" s="432">
        <v>3932.5</v>
      </c>
    </row>
    <row r="951" spans="1:11" ht="14.45" customHeight="1" x14ac:dyDescent="0.2">
      <c r="A951" s="426" t="s">
        <v>463</v>
      </c>
      <c r="B951" s="427" t="s">
        <v>464</v>
      </c>
      <c r="C951" s="428" t="s">
        <v>465</v>
      </c>
      <c r="D951" s="429" t="s">
        <v>466</v>
      </c>
      <c r="E951" s="428" t="s">
        <v>3180</v>
      </c>
      <c r="F951" s="429" t="s">
        <v>3181</v>
      </c>
      <c r="G951" s="428" t="s">
        <v>4263</v>
      </c>
      <c r="H951" s="428" t="s">
        <v>4264</v>
      </c>
      <c r="I951" s="431">
        <v>60.979999542236328</v>
      </c>
      <c r="J951" s="431">
        <v>350</v>
      </c>
      <c r="K951" s="432">
        <v>21344.400390625</v>
      </c>
    </row>
    <row r="952" spans="1:11" ht="14.45" customHeight="1" x14ac:dyDescent="0.2">
      <c r="A952" s="426" t="s">
        <v>463</v>
      </c>
      <c r="B952" s="427" t="s">
        <v>464</v>
      </c>
      <c r="C952" s="428" t="s">
        <v>465</v>
      </c>
      <c r="D952" s="429" t="s">
        <v>466</v>
      </c>
      <c r="E952" s="428" t="s">
        <v>3180</v>
      </c>
      <c r="F952" s="429" t="s">
        <v>3181</v>
      </c>
      <c r="G952" s="428" t="s">
        <v>4265</v>
      </c>
      <c r="H952" s="428" t="s">
        <v>4266</v>
      </c>
      <c r="I952" s="431">
        <v>483.239990234375</v>
      </c>
      <c r="J952" s="431">
        <v>50</v>
      </c>
      <c r="K952" s="432">
        <v>24162.19921875</v>
      </c>
    </row>
    <row r="953" spans="1:11" ht="14.45" customHeight="1" x14ac:dyDescent="0.2">
      <c r="A953" s="426" t="s">
        <v>463</v>
      </c>
      <c r="B953" s="427" t="s">
        <v>464</v>
      </c>
      <c r="C953" s="428" t="s">
        <v>465</v>
      </c>
      <c r="D953" s="429" t="s">
        <v>466</v>
      </c>
      <c r="E953" s="428" t="s">
        <v>3180</v>
      </c>
      <c r="F953" s="429" t="s">
        <v>3181</v>
      </c>
      <c r="G953" s="428" t="s">
        <v>4267</v>
      </c>
      <c r="H953" s="428" t="s">
        <v>4268</v>
      </c>
      <c r="I953" s="431">
        <v>137.94000244140625</v>
      </c>
      <c r="J953" s="431">
        <v>1</v>
      </c>
      <c r="K953" s="432">
        <v>137.94000244140625</v>
      </c>
    </row>
    <row r="954" spans="1:11" ht="14.45" customHeight="1" x14ac:dyDescent="0.2">
      <c r="A954" s="426" t="s">
        <v>463</v>
      </c>
      <c r="B954" s="427" t="s">
        <v>464</v>
      </c>
      <c r="C954" s="428" t="s">
        <v>465</v>
      </c>
      <c r="D954" s="429" t="s">
        <v>466</v>
      </c>
      <c r="E954" s="428" t="s">
        <v>3180</v>
      </c>
      <c r="F954" s="429" t="s">
        <v>3181</v>
      </c>
      <c r="G954" s="428" t="s">
        <v>4269</v>
      </c>
      <c r="H954" s="428" t="s">
        <v>4270</v>
      </c>
      <c r="I954" s="431">
        <v>43.919998168945313</v>
      </c>
      <c r="J954" s="431">
        <v>500</v>
      </c>
      <c r="K954" s="432">
        <v>21961.5</v>
      </c>
    </row>
    <row r="955" spans="1:11" ht="14.45" customHeight="1" x14ac:dyDescent="0.2">
      <c r="A955" s="426" t="s">
        <v>463</v>
      </c>
      <c r="B955" s="427" t="s">
        <v>464</v>
      </c>
      <c r="C955" s="428" t="s">
        <v>465</v>
      </c>
      <c r="D955" s="429" t="s">
        <v>466</v>
      </c>
      <c r="E955" s="428" t="s">
        <v>3180</v>
      </c>
      <c r="F955" s="429" t="s">
        <v>3181</v>
      </c>
      <c r="G955" s="428" t="s">
        <v>4271</v>
      </c>
      <c r="H955" s="428" t="s">
        <v>4272</v>
      </c>
      <c r="I955" s="431">
        <v>37.404998779296875</v>
      </c>
      <c r="J955" s="431">
        <v>100</v>
      </c>
      <c r="K955" s="432">
        <v>1306.80029296875</v>
      </c>
    </row>
    <row r="956" spans="1:11" ht="14.45" customHeight="1" x14ac:dyDescent="0.2">
      <c r="A956" s="426" t="s">
        <v>463</v>
      </c>
      <c r="B956" s="427" t="s">
        <v>464</v>
      </c>
      <c r="C956" s="428" t="s">
        <v>465</v>
      </c>
      <c r="D956" s="429" t="s">
        <v>466</v>
      </c>
      <c r="E956" s="428" t="s">
        <v>3180</v>
      </c>
      <c r="F956" s="429" t="s">
        <v>3181</v>
      </c>
      <c r="G956" s="428" t="s">
        <v>4273</v>
      </c>
      <c r="H956" s="428" t="s">
        <v>4274</v>
      </c>
      <c r="I956" s="431">
        <v>151.25</v>
      </c>
      <c r="J956" s="431">
        <v>1</v>
      </c>
      <c r="K956" s="432">
        <v>151.25</v>
      </c>
    </row>
    <row r="957" spans="1:11" ht="14.45" customHeight="1" x14ac:dyDescent="0.2">
      <c r="A957" s="426" t="s">
        <v>463</v>
      </c>
      <c r="B957" s="427" t="s">
        <v>464</v>
      </c>
      <c r="C957" s="428" t="s">
        <v>465</v>
      </c>
      <c r="D957" s="429" t="s">
        <v>466</v>
      </c>
      <c r="E957" s="428" t="s">
        <v>3180</v>
      </c>
      <c r="F957" s="429" t="s">
        <v>3181</v>
      </c>
      <c r="G957" s="428" t="s">
        <v>4275</v>
      </c>
      <c r="H957" s="428" t="s">
        <v>4276</v>
      </c>
      <c r="I957" s="431">
        <v>93.169998168945313</v>
      </c>
      <c r="J957" s="431">
        <v>8</v>
      </c>
      <c r="K957" s="432">
        <v>745.3599853515625</v>
      </c>
    </row>
    <row r="958" spans="1:11" ht="14.45" customHeight="1" x14ac:dyDescent="0.2">
      <c r="A958" s="426" t="s">
        <v>463</v>
      </c>
      <c r="B958" s="427" t="s">
        <v>464</v>
      </c>
      <c r="C958" s="428" t="s">
        <v>465</v>
      </c>
      <c r="D958" s="429" t="s">
        <v>466</v>
      </c>
      <c r="E958" s="428" t="s">
        <v>3180</v>
      </c>
      <c r="F958" s="429" t="s">
        <v>3181</v>
      </c>
      <c r="G958" s="428" t="s">
        <v>4277</v>
      </c>
      <c r="H958" s="428" t="s">
        <v>4278</v>
      </c>
      <c r="I958" s="431">
        <v>43.560001373291016</v>
      </c>
      <c r="J958" s="431">
        <v>3</v>
      </c>
      <c r="K958" s="432">
        <v>130.67999267578125</v>
      </c>
    </row>
    <row r="959" spans="1:11" ht="14.45" customHeight="1" x14ac:dyDescent="0.2">
      <c r="A959" s="426" t="s">
        <v>463</v>
      </c>
      <c r="B959" s="427" t="s">
        <v>464</v>
      </c>
      <c r="C959" s="428" t="s">
        <v>465</v>
      </c>
      <c r="D959" s="429" t="s">
        <v>466</v>
      </c>
      <c r="E959" s="428" t="s">
        <v>3180</v>
      </c>
      <c r="F959" s="429" t="s">
        <v>3181</v>
      </c>
      <c r="G959" s="428" t="s">
        <v>4279</v>
      </c>
      <c r="H959" s="428" t="s">
        <v>4280</v>
      </c>
      <c r="I959" s="431">
        <v>1.6200000047683716</v>
      </c>
      <c r="J959" s="431">
        <v>7680</v>
      </c>
      <c r="K959" s="432">
        <v>12438.7998046875</v>
      </c>
    </row>
    <row r="960" spans="1:11" ht="14.45" customHeight="1" x14ac:dyDescent="0.2">
      <c r="A960" s="426" t="s">
        <v>463</v>
      </c>
      <c r="B960" s="427" t="s">
        <v>464</v>
      </c>
      <c r="C960" s="428" t="s">
        <v>465</v>
      </c>
      <c r="D960" s="429" t="s">
        <v>466</v>
      </c>
      <c r="E960" s="428" t="s">
        <v>3180</v>
      </c>
      <c r="F960" s="429" t="s">
        <v>3181</v>
      </c>
      <c r="G960" s="428" t="s">
        <v>4281</v>
      </c>
      <c r="H960" s="428" t="s">
        <v>4282</v>
      </c>
      <c r="I960" s="431">
        <v>2.7999999523162842</v>
      </c>
      <c r="J960" s="431">
        <v>36480</v>
      </c>
      <c r="K960" s="432">
        <v>102075.599609375</v>
      </c>
    </row>
    <row r="961" spans="1:11" ht="14.45" customHeight="1" x14ac:dyDescent="0.2">
      <c r="A961" s="426" t="s">
        <v>463</v>
      </c>
      <c r="B961" s="427" t="s">
        <v>464</v>
      </c>
      <c r="C961" s="428" t="s">
        <v>465</v>
      </c>
      <c r="D961" s="429" t="s">
        <v>466</v>
      </c>
      <c r="E961" s="428" t="s">
        <v>3180</v>
      </c>
      <c r="F961" s="429" t="s">
        <v>3181</v>
      </c>
      <c r="G961" s="428" t="s">
        <v>3200</v>
      </c>
      <c r="H961" s="428" t="s">
        <v>4283</v>
      </c>
      <c r="I961" s="431">
        <v>0.17000000178813934</v>
      </c>
      <c r="J961" s="431">
        <v>10000</v>
      </c>
      <c r="K961" s="432">
        <v>1663.8699951171875</v>
      </c>
    </row>
    <row r="962" spans="1:11" ht="14.45" customHeight="1" x14ac:dyDescent="0.2">
      <c r="A962" s="426" t="s">
        <v>463</v>
      </c>
      <c r="B962" s="427" t="s">
        <v>464</v>
      </c>
      <c r="C962" s="428" t="s">
        <v>465</v>
      </c>
      <c r="D962" s="429" t="s">
        <v>466</v>
      </c>
      <c r="E962" s="428" t="s">
        <v>3180</v>
      </c>
      <c r="F962" s="429" t="s">
        <v>3181</v>
      </c>
      <c r="G962" s="428" t="s">
        <v>3200</v>
      </c>
      <c r="H962" s="428" t="s">
        <v>3201</v>
      </c>
      <c r="I962" s="431">
        <v>0.17000000178813934</v>
      </c>
      <c r="J962" s="431">
        <v>10000</v>
      </c>
      <c r="K962" s="432">
        <v>1664</v>
      </c>
    </row>
    <row r="963" spans="1:11" ht="14.45" customHeight="1" x14ac:dyDescent="0.2">
      <c r="A963" s="426" t="s">
        <v>463</v>
      </c>
      <c r="B963" s="427" t="s">
        <v>464</v>
      </c>
      <c r="C963" s="428" t="s">
        <v>465</v>
      </c>
      <c r="D963" s="429" t="s">
        <v>466</v>
      </c>
      <c r="E963" s="428" t="s">
        <v>3180</v>
      </c>
      <c r="F963" s="429" t="s">
        <v>3181</v>
      </c>
      <c r="G963" s="428" t="s">
        <v>4284</v>
      </c>
      <c r="H963" s="428" t="s">
        <v>4285</v>
      </c>
      <c r="I963" s="431">
        <v>5.0399999618530273</v>
      </c>
      <c r="J963" s="431">
        <v>5760</v>
      </c>
      <c r="K963" s="432">
        <v>29040</v>
      </c>
    </row>
    <row r="964" spans="1:11" ht="14.45" customHeight="1" x14ac:dyDescent="0.2">
      <c r="A964" s="426" t="s">
        <v>463</v>
      </c>
      <c r="B964" s="427" t="s">
        <v>464</v>
      </c>
      <c r="C964" s="428" t="s">
        <v>465</v>
      </c>
      <c r="D964" s="429" t="s">
        <v>466</v>
      </c>
      <c r="E964" s="428" t="s">
        <v>3180</v>
      </c>
      <c r="F964" s="429" t="s">
        <v>3181</v>
      </c>
      <c r="G964" s="428" t="s">
        <v>4286</v>
      </c>
      <c r="H964" s="428" t="s">
        <v>4287</v>
      </c>
      <c r="I964" s="431">
        <v>1.6599999666213989</v>
      </c>
      <c r="J964" s="431">
        <v>9600</v>
      </c>
      <c r="K964" s="432">
        <v>15971.99951171875</v>
      </c>
    </row>
    <row r="965" spans="1:11" ht="14.45" customHeight="1" x14ac:dyDescent="0.2">
      <c r="A965" s="426" t="s">
        <v>463</v>
      </c>
      <c r="B965" s="427" t="s">
        <v>464</v>
      </c>
      <c r="C965" s="428" t="s">
        <v>465</v>
      </c>
      <c r="D965" s="429" t="s">
        <v>466</v>
      </c>
      <c r="E965" s="428" t="s">
        <v>3180</v>
      </c>
      <c r="F965" s="429" t="s">
        <v>3181</v>
      </c>
      <c r="G965" s="428" t="s">
        <v>4288</v>
      </c>
      <c r="H965" s="428" t="s">
        <v>4289</v>
      </c>
      <c r="I965" s="431">
        <v>0.3699999948342641</v>
      </c>
      <c r="J965" s="431">
        <v>18000</v>
      </c>
      <c r="K965" s="432">
        <v>6534.0000915527344</v>
      </c>
    </row>
    <row r="966" spans="1:11" ht="14.45" customHeight="1" x14ac:dyDescent="0.2">
      <c r="A966" s="426" t="s">
        <v>463</v>
      </c>
      <c r="B966" s="427" t="s">
        <v>464</v>
      </c>
      <c r="C966" s="428" t="s">
        <v>465</v>
      </c>
      <c r="D966" s="429" t="s">
        <v>466</v>
      </c>
      <c r="E966" s="428" t="s">
        <v>3180</v>
      </c>
      <c r="F966" s="429" t="s">
        <v>3181</v>
      </c>
      <c r="G966" s="428" t="s">
        <v>4290</v>
      </c>
      <c r="H966" s="428" t="s">
        <v>4291</v>
      </c>
      <c r="I966" s="431">
        <v>1.6200000047683716</v>
      </c>
      <c r="J966" s="431">
        <v>3840</v>
      </c>
      <c r="K966" s="432">
        <v>6219.39990234375</v>
      </c>
    </row>
    <row r="967" spans="1:11" ht="14.45" customHeight="1" x14ac:dyDescent="0.2">
      <c r="A967" s="426" t="s">
        <v>463</v>
      </c>
      <c r="B967" s="427" t="s">
        <v>464</v>
      </c>
      <c r="C967" s="428" t="s">
        <v>465</v>
      </c>
      <c r="D967" s="429" t="s">
        <v>466</v>
      </c>
      <c r="E967" s="428" t="s">
        <v>3180</v>
      </c>
      <c r="F967" s="429" t="s">
        <v>3181</v>
      </c>
      <c r="G967" s="428" t="s">
        <v>4292</v>
      </c>
      <c r="H967" s="428" t="s">
        <v>4293</v>
      </c>
      <c r="I967" s="431">
        <v>2.8199999332427979</v>
      </c>
      <c r="J967" s="431">
        <v>960</v>
      </c>
      <c r="K967" s="432">
        <v>2710.39990234375</v>
      </c>
    </row>
    <row r="968" spans="1:11" ht="14.45" customHeight="1" x14ac:dyDescent="0.2">
      <c r="A968" s="426" t="s">
        <v>463</v>
      </c>
      <c r="B968" s="427" t="s">
        <v>464</v>
      </c>
      <c r="C968" s="428" t="s">
        <v>465</v>
      </c>
      <c r="D968" s="429" t="s">
        <v>466</v>
      </c>
      <c r="E968" s="428" t="s">
        <v>3180</v>
      </c>
      <c r="F968" s="429" t="s">
        <v>3181</v>
      </c>
      <c r="G968" s="428" t="s">
        <v>4294</v>
      </c>
      <c r="H968" s="428" t="s">
        <v>4295</v>
      </c>
      <c r="I968" s="431">
        <v>2.880000114440918</v>
      </c>
      <c r="J968" s="431">
        <v>768</v>
      </c>
      <c r="K968" s="432">
        <v>2214.300048828125</v>
      </c>
    </row>
    <row r="969" spans="1:11" ht="14.45" customHeight="1" x14ac:dyDescent="0.2">
      <c r="A969" s="426" t="s">
        <v>463</v>
      </c>
      <c r="B969" s="427" t="s">
        <v>464</v>
      </c>
      <c r="C969" s="428" t="s">
        <v>465</v>
      </c>
      <c r="D969" s="429" t="s">
        <v>466</v>
      </c>
      <c r="E969" s="428" t="s">
        <v>3180</v>
      </c>
      <c r="F969" s="429" t="s">
        <v>3181</v>
      </c>
      <c r="G969" s="428" t="s">
        <v>4296</v>
      </c>
      <c r="H969" s="428" t="s">
        <v>4297</v>
      </c>
      <c r="I969" s="431">
        <v>2.8233332633972168</v>
      </c>
      <c r="J969" s="431">
        <v>4800</v>
      </c>
      <c r="K969" s="432">
        <v>13600.400390625</v>
      </c>
    </row>
    <row r="970" spans="1:11" ht="14.45" customHeight="1" x14ac:dyDescent="0.2">
      <c r="A970" s="426" t="s">
        <v>463</v>
      </c>
      <c r="B970" s="427" t="s">
        <v>464</v>
      </c>
      <c r="C970" s="428" t="s">
        <v>465</v>
      </c>
      <c r="D970" s="429" t="s">
        <v>466</v>
      </c>
      <c r="E970" s="428" t="s">
        <v>3180</v>
      </c>
      <c r="F970" s="429" t="s">
        <v>3181</v>
      </c>
      <c r="G970" s="428" t="s">
        <v>4298</v>
      </c>
      <c r="H970" s="428" t="s">
        <v>4299</v>
      </c>
      <c r="I970" s="431">
        <v>4.7300000190734863</v>
      </c>
      <c r="J970" s="431">
        <v>2880</v>
      </c>
      <c r="K970" s="432">
        <v>13618.3095703125</v>
      </c>
    </row>
    <row r="971" spans="1:11" ht="14.45" customHeight="1" x14ac:dyDescent="0.2">
      <c r="A971" s="426" t="s">
        <v>463</v>
      </c>
      <c r="B971" s="427" t="s">
        <v>464</v>
      </c>
      <c r="C971" s="428" t="s">
        <v>465</v>
      </c>
      <c r="D971" s="429" t="s">
        <v>466</v>
      </c>
      <c r="E971" s="428" t="s">
        <v>3180</v>
      </c>
      <c r="F971" s="429" t="s">
        <v>3181</v>
      </c>
      <c r="G971" s="428" t="s">
        <v>4300</v>
      </c>
      <c r="H971" s="428" t="s">
        <v>4301</v>
      </c>
      <c r="I971" s="431">
        <v>2.2400000095367432</v>
      </c>
      <c r="J971" s="431">
        <v>1500</v>
      </c>
      <c r="K971" s="432">
        <v>3363.56005859375</v>
      </c>
    </row>
    <row r="972" spans="1:11" ht="14.45" customHeight="1" x14ac:dyDescent="0.2">
      <c r="A972" s="426" t="s">
        <v>463</v>
      </c>
      <c r="B972" s="427" t="s">
        <v>464</v>
      </c>
      <c r="C972" s="428" t="s">
        <v>465</v>
      </c>
      <c r="D972" s="429" t="s">
        <v>466</v>
      </c>
      <c r="E972" s="428" t="s">
        <v>3180</v>
      </c>
      <c r="F972" s="429" t="s">
        <v>3181</v>
      </c>
      <c r="G972" s="428" t="s">
        <v>4302</v>
      </c>
      <c r="H972" s="428" t="s">
        <v>4303</v>
      </c>
      <c r="I972" s="431">
        <v>2.619999885559082</v>
      </c>
      <c r="J972" s="431">
        <v>1500</v>
      </c>
      <c r="K972" s="432">
        <v>3929.110107421875</v>
      </c>
    </row>
    <row r="973" spans="1:11" ht="14.45" customHeight="1" x14ac:dyDescent="0.2">
      <c r="A973" s="426" t="s">
        <v>463</v>
      </c>
      <c r="B973" s="427" t="s">
        <v>464</v>
      </c>
      <c r="C973" s="428" t="s">
        <v>465</v>
      </c>
      <c r="D973" s="429" t="s">
        <v>466</v>
      </c>
      <c r="E973" s="428" t="s">
        <v>3180</v>
      </c>
      <c r="F973" s="429" t="s">
        <v>3181</v>
      </c>
      <c r="G973" s="428" t="s">
        <v>4304</v>
      </c>
      <c r="H973" s="428" t="s">
        <v>4305</v>
      </c>
      <c r="I973" s="431">
        <v>4.5814285959516257</v>
      </c>
      <c r="J973" s="431">
        <v>5000</v>
      </c>
      <c r="K973" s="432">
        <v>22766.769287109375</v>
      </c>
    </row>
    <row r="974" spans="1:11" ht="14.45" customHeight="1" x14ac:dyDescent="0.2">
      <c r="A974" s="426" t="s">
        <v>463</v>
      </c>
      <c r="B974" s="427" t="s">
        <v>464</v>
      </c>
      <c r="C974" s="428" t="s">
        <v>465</v>
      </c>
      <c r="D974" s="429" t="s">
        <v>466</v>
      </c>
      <c r="E974" s="428" t="s">
        <v>3180</v>
      </c>
      <c r="F974" s="429" t="s">
        <v>3181</v>
      </c>
      <c r="G974" s="428" t="s">
        <v>4306</v>
      </c>
      <c r="H974" s="428" t="s">
        <v>4307</v>
      </c>
      <c r="I974" s="431">
        <v>0.12999999523162842</v>
      </c>
      <c r="J974" s="431">
        <v>22000</v>
      </c>
      <c r="K974" s="432">
        <v>2858.02001953125</v>
      </c>
    </row>
    <row r="975" spans="1:11" ht="14.45" customHeight="1" x14ac:dyDescent="0.2">
      <c r="A975" s="426" t="s">
        <v>463</v>
      </c>
      <c r="B975" s="427" t="s">
        <v>464</v>
      </c>
      <c r="C975" s="428" t="s">
        <v>465</v>
      </c>
      <c r="D975" s="429" t="s">
        <v>466</v>
      </c>
      <c r="E975" s="428" t="s">
        <v>3180</v>
      </c>
      <c r="F975" s="429" t="s">
        <v>3181</v>
      </c>
      <c r="G975" s="428" t="s">
        <v>4308</v>
      </c>
      <c r="H975" s="428" t="s">
        <v>4309</v>
      </c>
      <c r="I975" s="431">
        <v>0.2800000011920929</v>
      </c>
      <c r="J975" s="431">
        <v>16000</v>
      </c>
      <c r="K975" s="432">
        <v>4449.3999633789063</v>
      </c>
    </row>
    <row r="976" spans="1:11" ht="14.45" customHeight="1" x14ac:dyDescent="0.2">
      <c r="A976" s="426" t="s">
        <v>463</v>
      </c>
      <c r="B976" s="427" t="s">
        <v>464</v>
      </c>
      <c r="C976" s="428" t="s">
        <v>465</v>
      </c>
      <c r="D976" s="429" t="s">
        <v>466</v>
      </c>
      <c r="E976" s="428" t="s">
        <v>3180</v>
      </c>
      <c r="F976" s="429" t="s">
        <v>3181</v>
      </c>
      <c r="G976" s="428" t="s">
        <v>3225</v>
      </c>
      <c r="H976" s="428" t="s">
        <v>4310</v>
      </c>
      <c r="I976" s="431">
        <v>3.3599998950958252</v>
      </c>
      <c r="J976" s="431">
        <v>2304</v>
      </c>
      <c r="K976" s="432">
        <v>7741.43994140625</v>
      </c>
    </row>
    <row r="977" spans="1:11" ht="14.45" customHeight="1" x14ac:dyDescent="0.2">
      <c r="A977" s="426" t="s">
        <v>463</v>
      </c>
      <c r="B977" s="427" t="s">
        <v>464</v>
      </c>
      <c r="C977" s="428" t="s">
        <v>465</v>
      </c>
      <c r="D977" s="429" t="s">
        <v>466</v>
      </c>
      <c r="E977" s="428" t="s">
        <v>3180</v>
      </c>
      <c r="F977" s="429" t="s">
        <v>3181</v>
      </c>
      <c r="G977" s="428" t="s">
        <v>4311</v>
      </c>
      <c r="H977" s="428" t="s">
        <v>4312</v>
      </c>
      <c r="I977" s="431">
        <v>0.28333334128061932</v>
      </c>
      <c r="J977" s="431">
        <v>9000</v>
      </c>
      <c r="K977" s="432">
        <v>2290.5899658203125</v>
      </c>
    </row>
    <row r="978" spans="1:11" ht="14.45" customHeight="1" x14ac:dyDescent="0.2">
      <c r="A978" s="426" t="s">
        <v>463</v>
      </c>
      <c r="B978" s="427" t="s">
        <v>464</v>
      </c>
      <c r="C978" s="428" t="s">
        <v>465</v>
      </c>
      <c r="D978" s="429" t="s">
        <v>466</v>
      </c>
      <c r="E978" s="428" t="s">
        <v>3180</v>
      </c>
      <c r="F978" s="429" t="s">
        <v>3181</v>
      </c>
      <c r="G978" s="428" t="s">
        <v>4313</v>
      </c>
      <c r="H978" s="428" t="s">
        <v>4314</v>
      </c>
      <c r="I978" s="431">
        <v>0.41999998688697815</v>
      </c>
      <c r="J978" s="431">
        <v>1000</v>
      </c>
      <c r="K978" s="432">
        <v>423.5</v>
      </c>
    </row>
    <row r="979" spans="1:11" ht="14.45" customHeight="1" x14ac:dyDescent="0.2">
      <c r="A979" s="426" t="s">
        <v>463</v>
      </c>
      <c r="B979" s="427" t="s">
        <v>464</v>
      </c>
      <c r="C979" s="428" t="s">
        <v>465</v>
      </c>
      <c r="D979" s="429" t="s">
        <v>466</v>
      </c>
      <c r="E979" s="428" t="s">
        <v>3180</v>
      </c>
      <c r="F979" s="429" t="s">
        <v>3181</v>
      </c>
      <c r="G979" s="428" t="s">
        <v>3200</v>
      </c>
      <c r="H979" s="428" t="s">
        <v>3237</v>
      </c>
      <c r="I979" s="431">
        <v>0.17000000178813934</v>
      </c>
      <c r="J979" s="431">
        <v>73000</v>
      </c>
      <c r="K979" s="432">
        <v>12142.639984130859</v>
      </c>
    </row>
    <row r="980" spans="1:11" ht="14.45" customHeight="1" x14ac:dyDescent="0.2">
      <c r="A980" s="426" t="s">
        <v>463</v>
      </c>
      <c r="B980" s="427" t="s">
        <v>464</v>
      </c>
      <c r="C980" s="428" t="s">
        <v>465</v>
      </c>
      <c r="D980" s="429" t="s">
        <v>466</v>
      </c>
      <c r="E980" s="428" t="s">
        <v>3180</v>
      </c>
      <c r="F980" s="429" t="s">
        <v>3181</v>
      </c>
      <c r="G980" s="428" t="s">
        <v>3200</v>
      </c>
      <c r="H980" s="428" t="s">
        <v>3238</v>
      </c>
      <c r="I980" s="431">
        <v>0.17000000178813934</v>
      </c>
      <c r="J980" s="431">
        <v>7000</v>
      </c>
      <c r="K980" s="432">
        <v>1190</v>
      </c>
    </row>
    <row r="981" spans="1:11" ht="14.45" customHeight="1" x14ac:dyDescent="0.2">
      <c r="A981" s="426" t="s">
        <v>463</v>
      </c>
      <c r="B981" s="427" t="s">
        <v>464</v>
      </c>
      <c r="C981" s="428" t="s">
        <v>465</v>
      </c>
      <c r="D981" s="429" t="s">
        <v>466</v>
      </c>
      <c r="E981" s="428" t="s">
        <v>3180</v>
      </c>
      <c r="F981" s="429" t="s">
        <v>3181</v>
      </c>
      <c r="G981" s="428" t="s">
        <v>4315</v>
      </c>
      <c r="H981" s="428" t="s">
        <v>4316</v>
      </c>
      <c r="I981" s="431">
        <v>2.2799999713897705</v>
      </c>
      <c r="J981" s="431">
        <v>1920</v>
      </c>
      <c r="K981" s="432">
        <v>4381.409912109375</v>
      </c>
    </row>
    <row r="982" spans="1:11" ht="14.45" customHeight="1" x14ac:dyDescent="0.2">
      <c r="A982" s="426" t="s">
        <v>463</v>
      </c>
      <c r="B982" s="427" t="s">
        <v>464</v>
      </c>
      <c r="C982" s="428" t="s">
        <v>465</v>
      </c>
      <c r="D982" s="429" t="s">
        <v>466</v>
      </c>
      <c r="E982" s="428" t="s">
        <v>3180</v>
      </c>
      <c r="F982" s="429" t="s">
        <v>3181</v>
      </c>
      <c r="G982" s="428" t="s">
        <v>4317</v>
      </c>
      <c r="H982" s="428" t="s">
        <v>4318</v>
      </c>
      <c r="I982" s="431">
        <v>1.5129999756813048</v>
      </c>
      <c r="J982" s="431">
        <v>16000</v>
      </c>
      <c r="K982" s="432">
        <v>23898.759887695313</v>
      </c>
    </row>
    <row r="983" spans="1:11" ht="14.45" customHeight="1" x14ac:dyDescent="0.2">
      <c r="A983" s="426" t="s">
        <v>463</v>
      </c>
      <c r="B983" s="427" t="s">
        <v>464</v>
      </c>
      <c r="C983" s="428" t="s">
        <v>465</v>
      </c>
      <c r="D983" s="429" t="s">
        <v>466</v>
      </c>
      <c r="E983" s="428" t="s">
        <v>3180</v>
      </c>
      <c r="F983" s="429" t="s">
        <v>3181</v>
      </c>
      <c r="G983" s="428" t="s">
        <v>4319</v>
      </c>
      <c r="H983" s="428" t="s">
        <v>4320</v>
      </c>
      <c r="I983" s="431">
        <v>1.4750000238418579</v>
      </c>
      <c r="J983" s="431">
        <v>1250</v>
      </c>
      <c r="K983" s="432">
        <v>1840.0399475097656</v>
      </c>
    </row>
    <row r="984" spans="1:11" ht="14.45" customHeight="1" x14ac:dyDescent="0.2">
      <c r="A984" s="426" t="s">
        <v>463</v>
      </c>
      <c r="B984" s="427" t="s">
        <v>464</v>
      </c>
      <c r="C984" s="428" t="s">
        <v>465</v>
      </c>
      <c r="D984" s="429" t="s">
        <v>466</v>
      </c>
      <c r="E984" s="428" t="s">
        <v>3180</v>
      </c>
      <c r="F984" s="429" t="s">
        <v>3181</v>
      </c>
      <c r="G984" s="428" t="s">
        <v>4321</v>
      </c>
      <c r="H984" s="428" t="s">
        <v>4322</v>
      </c>
      <c r="I984" s="431">
        <v>0.25</v>
      </c>
      <c r="J984" s="431">
        <v>18000</v>
      </c>
      <c r="K984" s="432">
        <v>4573.800048828125</v>
      </c>
    </row>
    <row r="985" spans="1:11" ht="14.45" customHeight="1" x14ac:dyDescent="0.2">
      <c r="A985" s="426" t="s">
        <v>463</v>
      </c>
      <c r="B985" s="427" t="s">
        <v>464</v>
      </c>
      <c r="C985" s="428" t="s">
        <v>465</v>
      </c>
      <c r="D985" s="429" t="s">
        <v>466</v>
      </c>
      <c r="E985" s="428" t="s">
        <v>3180</v>
      </c>
      <c r="F985" s="429" t="s">
        <v>3181</v>
      </c>
      <c r="G985" s="428" t="s">
        <v>4323</v>
      </c>
      <c r="H985" s="428" t="s">
        <v>4324</v>
      </c>
      <c r="I985" s="431">
        <v>1.4600000381469727</v>
      </c>
      <c r="J985" s="431">
        <v>500</v>
      </c>
      <c r="K985" s="432">
        <v>729.6300048828125</v>
      </c>
    </row>
    <row r="986" spans="1:11" ht="14.45" customHeight="1" x14ac:dyDescent="0.2">
      <c r="A986" s="426" t="s">
        <v>463</v>
      </c>
      <c r="B986" s="427" t="s">
        <v>464</v>
      </c>
      <c r="C986" s="428" t="s">
        <v>465</v>
      </c>
      <c r="D986" s="429" t="s">
        <v>466</v>
      </c>
      <c r="E986" s="428" t="s">
        <v>3180</v>
      </c>
      <c r="F986" s="429" t="s">
        <v>3181</v>
      </c>
      <c r="G986" s="428" t="s">
        <v>4325</v>
      </c>
      <c r="H986" s="428" t="s">
        <v>4326</v>
      </c>
      <c r="I986" s="431">
        <v>16.639999389648438</v>
      </c>
      <c r="J986" s="431">
        <v>480</v>
      </c>
      <c r="K986" s="432">
        <v>7986</v>
      </c>
    </row>
    <row r="987" spans="1:11" ht="14.45" customHeight="1" x14ac:dyDescent="0.2">
      <c r="A987" s="426" t="s">
        <v>463</v>
      </c>
      <c r="B987" s="427" t="s">
        <v>464</v>
      </c>
      <c r="C987" s="428" t="s">
        <v>465</v>
      </c>
      <c r="D987" s="429" t="s">
        <v>466</v>
      </c>
      <c r="E987" s="428" t="s">
        <v>3180</v>
      </c>
      <c r="F987" s="429" t="s">
        <v>3181</v>
      </c>
      <c r="G987" s="428" t="s">
        <v>4327</v>
      </c>
      <c r="H987" s="428" t="s">
        <v>4328</v>
      </c>
      <c r="I987" s="431">
        <v>3515.050048828125</v>
      </c>
      <c r="J987" s="431">
        <v>3</v>
      </c>
      <c r="K987" s="432">
        <v>10545.150146484375</v>
      </c>
    </row>
    <row r="988" spans="1:11" ht="14.45" customHeight="1" x14ac:dyDescent="0.2">
      <c r="A988" s="426" t="s">
        <v>463</v>
      </c>
      <c r="B988" s="427" t="s">
        <v>464</v>
      </c>
      <c r="C988" s="428" t="s">
        <v>465</v>
      </c>
      <c r="D988" s="429" t="s">
        <v>466</v>
      </c>
      <c r="E988" s="428" t="s">
        <v>3180</v>
      </c>
      <c r="F988" s="429" t="s">
        <v>3181</v>
      </c>
      <c r="G988" s="428" t="s">
        <v>4329</v>
      </c>
      <c r="H988" s="428" t="s">
        <v>4330</v>
      </c>
      <c r="I988" s="431">
        <v>276.29000854492188</v>
      </c>
      <c r="J988" s="431">
        <v>8</v>
      </c>
      <c r="K988" s="432">
        <v>2210.330078125</v>
      </c>
    </row>
    <row r="989" spans="1:11" ht="14.45" customHeight="1" x14ac:dyDescent="0.2">
      <c r="A989" s="426" t="s">
        <v>463</v>
      </c>
      <c r="B989" s="427" t="s">
        <v>464</v>
      </c>
      <c r="C989" s="428" t="s">
        <v>465</v>
      </c>
      <c r="D989" s="429" t="s">
        <v>466</v>
      </c>
      <c r="E989" s="428" t="s">
        <v>3180</v>
      </c>
      <c r="F989" s="429" t="s">
        <v>3181</v>
      </c>
      <c r="G989" s="428" t="s">
        <v>4331</v>
      </c>
      <c r="H989" s="428" t="s">
        <v>4332</v>
      </c>
      <c r="I989" s="431">
        <v>2.6700000762939453</v>
      </c>
      <c r="J989" s="431">
        <v>500</v>
      </c>
      <c r="K989" s="432">
        <v>1334.6300048828125</v>
      </c>
    </row>
    <row r="990" spans="1:11" ht="14.45" customHeight="1" x14ac:dyDescent="0.2">
      <c r="A990" s="426" t="s">
        <v>463</v>
      </c>
      <c r="B990" s="427" t="s">
        <v>464</v>
      </c>
      <c r="C990" s="428" t="s">
        <v>465</v>
      </c>
      <c r="D990" s="429" t="s">
        <v>466</v>
      </c>
      <c r="E990" s="428" t="s">
        <v>3180</v>
      </c>
      <c r="F990" s="429" t="s">
        <v>3181</v>
      </c>
      <c r="G990" s="428" t="s">
        <v>4333</v>
      </c>
      <c r="H990" s="428" t="s">
        <v>4334</v>
      </c>
      <c r="I990" s="431">
        <v>0.24714285135269165</v>
      </c>
      <c r="J990" s="431">
        <v>9000</v>
      </c>
      <c r="K990" s="432">
        <v>2129.6000671386719</v>
      </c>
    </row>
    <row r="991" spans="1:11" ht="14.45" customHeight="1" x14ac:dyDescent="0.2">
      <c r="A991" s="426" t="s">
        <v>463</v>
      </c>
      <c r="B991" s="427" t="s">
        <v>464</v>
      </c>
      <c r="C991" s="428" t="s">
        <v>465</v>
      </c>
      <c r="D991" s="429" t="s">
        <v>466</v>
      </c>
      <c r="E991" s="428" t="s">
        <v>3180</v>
      </c>
      <c r="F991" s="429" t="s">
        <v>3181</v>
      </c>
      <c r="G991" s="428" t="s">
        <v>4335</v>
      </c>
      <c r="H991" s="428" t="s">
        <v>4336</v>
      </c>
      <c r="I991" s="431">
        <v>2285.68994140625</v>
      </c>
      <c r="J991" s="431">
        <v>3</v>
      </c>
      <c r="K991" s="432">
        <v>6857.06982421875</v>
      </c>
    </row>
    <row r="992" spans="1:11" ht="14.45" customHeight="1" x14ac:dyDescent="0.2">
      <c r="A992" s="426" t="s">
        <v>463</v>
      </c>
      <c r="B992" s="427" t="s">
        <v>464</v>
      </c>
      <c r="C992" s="428" t="s">
        <v>465</v>
      </c>
      <c r="D992" s="429" t="s">
        <v>466</v>
      </c>
      <c r="E992" s="428" t="s">
        <v>3180</v>
      </c>
      <c r="F992" s="429" t="s">
        <v>3181</v>
      </c>
      <c r="G992" s="428" t="s">
        <v>4337</v>
      </c>
      <c r="H992" s="428" t="s">
        <v>4338</v>
      </c>
      <c r="I992" s="431">
        <v>1.5249999761581421</v>
      </c>
      <c r="J992" s="431">
        <v>3000</v>
      </c>
      <c r="K992" s="432">
        <v>4599.2701416015625</v>
      </c>
    </row>
    <row r="993" spans="1:11" ht="14.45" customHeight="1" x14ac:dyDescent="0.2">
      <c r="A993" s="426" t="s">
        <v>463</v>
      </c>
      <c r="B993" s="427" t="s">
        <v>464</v>
      </c>
      <c r="C993" s="428" t="s">
        <v>465</v>
      </c>
      <c r="D993" s="429" t="s">
        <v>466</v>
      </c>
      <c r="E993" s="428" t="s">
        <v>3180</v>
      </c>
      <c r="F993" s="429" t="s">
        <v>3181</v>
      </c>
      <c r="G993" s="428" t="s">
        <v>3267</v>
      </c>
      <c r="H993" s="428" t="s">
        <v>3268</v>
      </c>
      <c r="I993" s="431">
        <v>0.61000001430511475</v>
      </c>
      <c r="J993" s="431">
        <v>500</v>
      </c>
      <c r="K993" s="432">
        <v>304.5</v>
      </c>
    </row>
    <row r="994" spans="1:11" ht="14.45" customHeight="1" x14ac:dyDescent="0.2">
      <c r="A994" s="426" t="s">
        <v>463</v>
      </c>
      <c r="B994" s="427" t="s">
        <v>464</v>
      </c>
      <c r="C994" s="428" t="s">
        <v>465</v>
      </c>
      <c r="D994" s="429" t="s">
        <v>466</v>
      </c>
      <c r="E994" s="428" t="s">
        <v>3180</v>
      </c>
      <c r="F994" s="429" t="s">
        <v>3181</v>
      </c>
      <c r="G994" s="428" t="s">
        <v>4339</v>
      </c>
      <c r="H994" s="428" t="s">
        <v>4340</v>
      </c>
      <c r="I994" s="431">
        <v>3.0499999523162842</v>
      </c>
      <c r="J994" s="431">
        <v>50</v>
      </c>
      <c r="K994" s="432">
        <v>152.46000671386719</v>
      </c>
    </row>
    <row r="995" spans="1:11" ht="14.45" customHeight="1" x14ac:dyDescent="0.2">
      <c r="A995" s="426" t="s">
        <v>463</v>
      </c>
      <c r="B995" s="427" t="s">
        <v>464</v>
      </c>
      <c r="C995" s="428" t="s">
        <v>465</v>
      </c>
      <c r="D995" s="429" t="s">
        <v>466</v>
      </c>
      <c r="E995" s="428" t="s">
        <v>3180</v>
      </c>
      <c r="F995" s="429" t="s">
        <v>3181</v>
      </c>
      <c r="G995" s="428" t="s">
        <v>4341</v>
      </c>
      <c r="H995" s="428" t="s">
        <v>4342</v>
      </c>
      <c r="I995" s="431">
        <v>14.510000228881836</v>
      </c>
      <c r="J995" s="431">
        <v>500</v>
      </c>
      <c r="K995" s="432">
        <v>7252.740234375</v>
      </c>
    </row>
    <row r="996" spans="1:11" ht="14.45" customHeight="1" x14ac:dyDescent="0.2">
      <c r="A996" s="426" t="s">
        <v>463</v>
      </c>
      <c r="B996" s="427" t="s">
        <v>464</v>
      </c>
      <c r="C996" s="428" t="s">
        <v>465</v>
      </c>
      <c r="D996" s="429" t="s">
        <v>466</v>
      </c>
      <c r="E996" s="428" t="s">
        <v>3180</v>
      </c>
      <c r="F996" s="429" t="s">
        <v>3181</v>
      </c>
      <c r="G996" s="428" t="s">
        <v>4343</v>
      </c>
      <c r="H996" s="428" t="s">
        <v>4344</v>
      </c>
      <c r="I996" s="431">
        <v>2.7233333587646484</v>
      </c>
      <c r="J996" s="431">
        <v>6000</v>
      </c>
      <c r="K996" s="432">
        <v>16291.39990234375</v>
      </c>
    </row>
    <row r="997" spans="1:11" ht="14.45" customHeight="1" x14ac:dyDescent="0.2">
      <c r="A997" s="426" t="s">
        <v>463</v>
      </c>
      <c r="B997" s="427" t="s">
        <v>464</v>
      </c>
      <c r="C997" s="428" t="s">
        <v>465</v>
      </c>
      <c r="D997" s="429" t="s">
        <v>466</v>
      </c>
      <c r="E997" s="428" t="s">
        <v>3180</v>
      </c>
      <c r="F997" s="429" t="s">
        <v>3181</v>
      </c>
      <c r="G997" s="428" t="s">
        <v>4345</v>
      </c>
      <c r="H997" s="428" t="s">
        <v>4346</v>
      </c>
      <c r="I997" s="431">
        <v>1.4520000457763671</v>
      </c>
      <c r="J997" s="431">
        <v>1000</v>
      </c>
      <c r="K997" s="432">
        <v>3865.2899932861328</v>
      </c>
    </row>
    <row r="998" spans="1:11" ht="14.45" customHeight="1" x14ac:dyDescent="0.2">
      <c r="A998" s="426" t="s">
        <v>463</v>
      </c>
      <c r="B998" s="427" t="s">
        <v>464</v>
      </c>
      <c r="C998" s="428" t="s">
        <v>465</v>
      </c>
      <c r="D998" s="429" t="s">
        <v>466</v>
      </c>
      <c r="E998" s="428" t="s">
        <v>3180</v>
      </c>
      <c r="F998" s="429" t="s">
        <v>3181</v>
      </c>
      <c r="G998" s="428" t="s">
        <v>4347</v>
      </c>
      <c r="H998" s="428" t="s">
        <v>4348</v>
      </c>
      <c r="I998" s="431">
        <v>1.4039999961853027</v>
      </c>
      <c r="J998" s="431">
        <v>1000</v>
      </c>
      <c r="K998" s="432">
        <v>3736.4499359130859</v>
      </c>
    </row>
    <row r="999" spans="1:11" ht="14.45" customHeight="1" x14ac:dyDescent="0.2">
      <c r="A999" s="426" t="s">
        <v>463</v>
      </c>
      <c r="B999" s="427" t="s">
        <v>464</v>
      </c>
      <c r="C999" s="428" t="s">
        <v>465</v>
      </c>
      <c r="D999" s="429" t="s">
        <v>466</v>
      </c>
      <c r="E999" s="428" t="s">
        <v>3180</v>
      </c>
      <c r="F999" s="429" t="s">
        <v>3181</v>
      </c>
      <c r="G999" s="428" t="s">
        <v>4349</v>
      </c>
      <c r="H999" s="428" t="s">
        <v>4350</v>
      </c>
      <c r="I999" s="431">
        <v>4.380000114440918</v>
      </c>
      <c r="J999" s="431">
        <v>1920</v>
      </c>
      <c r="K999" s="432">
        <v>8411.919921875</v>
      </c>
    </row>
    <row r="1000" spans="1:11" ht="14.45" customHeight="1" x14ac:dyDescent="0.2">
      <c r="A1000" s="426" t="s">
        <v>463</v>
      </c>
      <c r="B1000" s="427" t="s">
        <v>464</v>
      </c>
      <c r="C1000" s="428" t="s">
        <v>465</v>
      </c>
      <c r="D1000" s="429" t="s">
        <v>466</v>
      </c>
      <c r="E1000" s="428" t="s">
        <v>3180</v>
      </c>
      <c r="F1000" s="429" t="s">
        <v>3181</v>
      </c>
      <c r="G1000" s="428" t="s">
        <v>4351</v>
      </c>
      <c r="H1000" s="428" t="s">
        <v>4352</v>
      </c>
      <c r="I1000" s="431">
        <v>4.2100000381469727</v>
      </c>
      <c r="J1000" s="431">
        <v>1500</v>
      </c>
      <c r="K1000" s="432">
        <v>6316.19970703125</v>
      </c>
    </row>
    <row r="1001" spans="1:11" ht="14.45" customHeight="1" x14ac:dyDescent="0.2">
      <c r="A1001" s="426" t="s">
        <v>463</v>
      </c>
      <c r="B1001" s="427" t="s">
        <v>464</v>
      </c>
      <c r="C1001" s="428" t="s">
        <v>465</v>
      </c>
      <c r="D1001" s="429" t="s">
        <v>466</v>
      </c>
      <c r="E1001" s="428" t="s">
        <v>3180</v>
      </c>
      <c r="F1001" s="429" t="s">
        <v>3181</v>
      </c>
      <c r="G1001" s="428" t="s">
        <v>4353</v>
      </c>
      <c r="H1001" s="428" t="s">
        <v>4354</v>
      </c>
      <c r="I1001" s="431">
        <v>7.570000171661377</v>
      </c>
      <c r="J1001" s="431">
        <v>360</v>
      </c>
      <c r="K1001" s="432">
        <v>2726.10009765625</v>
      </c>
    </row>
    <row r="1002" spans="1:11" ht="14.45" customHeight="1" x14ac:dyDescent="0.2">
      <c r="A1002" s="426" t="s">
        <v>463</v>
      </c>
      <c r="B1002" s="427" t="s">
        <v>464</v>
      </c>
      <c r="C1002" s="428" t="s">
        <v>465</v>
      </c>
      <c r="D1002" s="429" t="s">
        <v>466</v>
      </c>
      <c r="E1002" s="428" t="s">
        <v>3180</v>
      </c>
      <c r="F1002" s="429" t="s">
        <v>3181</v>
      </c>
      <c r="G1002" s="428" t="s">
        <v>4355</v>
      </c>
      <c r="H1002" s="428" t="s">
        <v>4356</v>
      </c>
      <c r="I1002" s="431">
        <v>2.809999942779541</v>
      </c>
      <c r="J1002" s="431">
        <v>14000</v>
      </c>
      <c r="K1002" s="432">
        <v>39351.620849609375</v>
      </c>
    </row>
    <row r="1003" spans="1:11" ht="14.45" customHeight="1" x14ac:dyDescent="0.2">
      <c r="A1003" s="426" t="s">
        <v>463</v>
      </c>
      <c r="B1003" s="427" t="s">
        <v>464</v>
      </c>
      <c r="C1003" s="428" t="s">
        <v>465</v>
      </c>
      <c r="D1003" s="429" t="s">
        <v>466</v>
      </c>
      <c r="E1003" s="428" t="s">
        <v>3180</v>
      </c>
      <c r="F1003" s="429" t="s">
        <v>3181</v>
      </c>
      <c r="G1003" s="428" t="s">
        <v>4357</v>
      </c>
      <c r="H1003" s="428" t="s">
        <v>4358</v>
      </c>
      <c r="I1003" s="431">
        <v>9.9300003051757813</v>
      </c>
      <c r="J1003" s="431">
        <v>1000</v>
      </c>
      <c r="K1003" s="432">
        <v>9934.099609375</v>
      </c>
    </row>
    <row r="1004" spans="1:11" ht="14.45" customHeight="1" x14ac:dyDescent="0.2">
      <c r="A1004" s="426" t="s">
        <v>463</v>
      </c>
      <c r="B1004" s="427" t="s">
        <v>464</v>
      </c>
      <c r="C1004" s="428" t="s">
        <v>465</v>
      </c>
      <c r="D1004" s="429" t="s">
        <v>466</v>
      </c>
      <c r="E1004" s="428" t="s">
        <v>3180</v>
      </c>
      <c r="F1004" s="429" t="s">
        <v>3181</v>
      </c>
      <c r="G1004" s="428" t="s">
        <v>4359</v>
      </c>
      <c r="H1004" s="428" t="s">
        <v>4360</v>
      </c>
      <c r="I1004" s="431">
        <v>1.2233332925372653</v>
      </c>
      <c r="J1004" s="431">
        <v>38000</v>
      </c>
      <c r="K1004" s="432">
        <v>46330.8984375</v>
      </c>
    </row>
    <row r="1005" spans="1:11" ht="14.45" customHeight="1" x14ac:dyDescent="0.2">
      <c r="A1005" s="426" t="s">
        <v>463</v>
      </c>
      <c r="B1005" s="427" t="s">
        <v>464</v>
      </c>
      <c r="C1005" s="428" t="s">
        <v>465</v>
      </c>
      <c r="D1005" s="429" t="s">
        <v>466</v>
      </c>
      <c r="E1005" s="428" t="s">
        <v>3180</v>
      </c>
      <c r="F1005" s="429" t="s">
        <v>3181</v>
      </c>
      <c r="G1005" s="428" t="s">
        <v>4361</v>
      </c>
      <c r="H1005" s="428" t="s">
        <v>4362</v>
      </c>
      <c r="I1005" s="431">
        <v>1.4500000476837158</v>
      </c>
      <c r="J1005" s="431">
        <v>1200</v>
      </c>
      <c r="K1005" s="432">
        <v>1735.8699951171875</v>
      </c>
    </row>
    <row r="1006" spans="1:11" ht="14.45" customHeight="1" x14ac:dyDescent="0.2">
      <c r="A1006" s="426" t="s">
        <v>463</v>
      </c>
      <c r="B1006" s="427" t="s">
        <v>464</v>
      </c>
      <c r="C1006" s="428" t="s">
        <v>465</v>
      </c>
      <c r="D1006" s="429" t="s">
        <v>466</v>
      </c>
      <c r="E1006" s="428" t="s">
        <v>3180</v>
      </c>
      <c r="F1006" s="429" t="s">
        <v>3181</v>
      </c>
      <c r="G1006" s="428" t="s">
        <v>4361</v>
      </c>
      <c r="H1006" s="428" t="s">
        <v>4363</v>
      </c>
      <c r="I1006" s="431">
        <v>1.5900000333786011</v>
      </c>
      <c r="J1006" s="431">
        <v>40</v>
      </c>
      <c r="K1006" s="432">
        <v>63.650001525878906</v>
      </c>
    </row>
    <row r="1007" spans="1:11" ht="14.45" customHeight="1" x14ac:dyDescent="0.2">
      <c r="A1007" s="426" t="s">
        <v>463</v>
      </c>
      <c r="B1007" s="427" t="s">
        <v>464</v>
      </c>
      <c r="C1007" s="428" t="s">
        <v>465</v>
      </c>
      <c r="D1007" s="429" t="s">
        <v>466</v>
      </c>
      <c r="E1007" s="428" t="s">
        <v>3180</v>
      </c>
      <c r="F1007" s="429" t="s">
        <v>3181</v>
      </c>
      <c r="G1007" s="428" t="s">
        <v>4364</v>
      </c>
      <c r="H1007" s="428" t="s">
        <v>4365</v>
      </c>
      <c r="I1007" s="431">
        <v>3.2825000286102295</v>
      </c>
      <c r="J1007" s="431">
        <v>5200</v>
      </c>
      <c r="K1007" s="432">
        <v>17399.800048828125</v>
      </c>
    </row>
    <row r="1008" spans="1:11" ht="14.45" customHeight="1" x14ac:dyDescent="0.2">
      <c r="A1008" s="426" t="s">
        <v>463</v>
      </c>
      <c r="B1008" s="427" t="s">
        <v>464</v>
      </c>
      <c r="C1008" s="428" t="s">
        <v>465</v>
      </c>
      <c r="D1008" s="429" t="s">
        <v>466</v>
      </c>
      <c r="E1008" s="428" t="s">
        <v>2395</v>
      </c>
      <c r="F1008" s="429" t="s">
        <v>2396</v>
      </c>
      <c r="G1008" s="428" t="s">
        <v>4366</v>
      </c>
      <c r="H1008" s="428" t="s">
        <v>4367</v>
      </c>
      <c r="I1008" s="431">
        <v>0.31999999284744263</v>
      </c>
      <c r="J1008" s="431">
        <v>100</v>
      </c>
      <c r="K1008" s="432">
        <v>31.930000305175781</v>
      </c>
    </row>
    <row r="1009" spans="1:11" ht="14.45" customHeight="1" x14ac:dyDescent="0.2">
      <c r="A1009" s="426" t="s">
        <v>463</v>
      </c>
      <c r="B1009" s="427" t="s">
        <v>464</v>
      </c>
      <c r="C1009" s="428" t="s">
        <v>465</v>
      </c>
      <c r="D1009" s="429" t="s">
        <v>466</v>
      </c>
      <c r="E1009" s="428" t="s">
        <v>2395</v>
      </c>
      <c r="F1009" s="429" t="s">
        <v>2396</v>
      </c>
      <c r="G1009" s="428" t="s">
        <v>4368</v>
      </c>
      <c r="H1009" s="428" t="s">
        <v>4369</v>
      </c>
      <c r="I1009" s="431">
        <v>1.3500000238418579</v>
      </c>
      <c r="J1009" s="431">
        <v>2</v>
      </c>
      <c r="K1009" s="432">
        <v>2.7000000476837158</v>
      </c>
    </row>
    <row r="1010" spans="1:11" ht="14.45" customHeight="1" x14ac:dyDescent="0.2">
      <c r="A1010" s="426" t="s">
        <v>463</v>
      </c>
      <c r="B1010" s="427" t="s">
        <v>464</v>
      </c>
      <c r="C1010" s="428" t="s">
        <v>465</v>
      </c>
      <c r="D1010" s="429" t="s">
        <v>466</v>
      </c>
      <c r="E1010" s="428" t="s">
        <v>2395</v>
      </c>
      <c r="F1010" s="429" t="s">
        <v>2396</v>
      </c>
      <c r="G1010" s="428" t="s">
        <v>4370</v>
      </c>
      <c r="H1010" s="428" t="s">
        <v>4371</v>
      </c>
      <c r="I1010" s="431">
        <v>11.640000343322754</v>
      </c>
      <c r="J1010" s="431">
        <v>1</v>
      </c>
      <c r="K1010" s="432">
        <v>11.640000343322754</v>
      </c>
    </row>
    <row r="1011" spans="1:11" ht="14.45" customHeight="1" x14ac:dyDescent="0.2">
      <c r="A1011" s="426" t="s">
        <v>463</v>
      </c>
      <c r="B1011" s="427" t="s">
        <v>464</v>
      </c>
      <c r="C1011" s="428" t="s">
        <v>465</v>
      </c>
      <c r="D1011" s="429" t="s">
        <v>466</v>
      </c>
      <c r="E1011" s="428" t="s">
        <v>2395</v>
      </c>
      <c r="F1011" s="429" t="s">
        <v>2396</v>
      </c>
      <c r="G1011" s="428" t="s">
        <v>4372</v>
      </c>
      <c r="H1011" s="428" t="s">
        <v>4373</v>
      </c>
      <c r="I1011" s="431">
        <v>1.3799999952316284</v>
      </c>
      <c r="J1011" s="431">
        <v>50</v>
      </c>
      <c r="K1011" s="432">
        <v>69</v>
      </c>
    </row>
    <row r="1012" spans="1:11" ht="14.45" customHeight="1" x14ac:dyDescent="0.2">
      <c r="A1012" s="426" t="s">
        <v>463</v>
      </c>
      <c r="B1012" s="427" t="s">
        <v>464</v>
      </c>
      <c r="C1012" s="428" t="s">
        <v>465</v>
      </c>
      <c r="D1012" s="429" t="s">
        <v>466</v>
      </c>
      <c r="E1012" s="428" t="s">
        <v>2395</v>
      </c>
      <c r="F1012" s="429" t="s">
        <v>2396</v>
      </c>
      <c r="G1012" s="428" t="s">
        <v>2397</v>
      </c>
      <c r="H1012" s="428" t="s">
        <v>2398</v>
      </c>
      <c r="I1012" s="431">
        <v>13.020000457763672</v>
      </c>
      <c r="J1012" s="431">
        <v>1</v>
      </c>
      <c r="K1012" s="432">
        <v>13.020000457763672</v>
      </c>
    </row>
    <row r="1013" spans="1:11" ht="14.45" customHeight="1" x14ac:dyDescent="0.2">
      <c r="A1013" s="426" t="s">
        <v>463</v>
      </c>
      <c r="B1013" s="427" t="s">
        <v>464</v>
      </c>
      <c r="C1013" s="428" t="s">
        <v>465</v>
      </c>
      <c r="D1013" s="429" t="s">
        <v>466</v>
      </c>
      <c r="E1013" s="428" t="s">
        <v>2395</v>
      </c>
      <c r="F1013" s="429" t="s">
        <v>2396</v>
      </c>
      <c r="G1013" s="428" t="s">
        <v>2399</v>
      </c>
      <c r="H1013" s="428" t="s">
        <v>2400</v>
      </c>
      <c r="I1013" s="431">
        <v>0.85500001907348633</v>
      </c>
      <c r="J1013" s="431">
        <v>200</v>
      </c>
      <c r="K1013" s="432">
        <v>171</v>
      </c>
    </row>
    <row r="1014" spans="1:11" ht="14.45" customHeight="1" x14ac:dyDescent="0.2">
      <c r="A1014" s="426" t="s">
        <v>463</v>
      </c>
      <c r="B1014" s="427" t="s">
        <v>464</v>
      </c>
      <c r="C1014" s="428" t="s">
        <v>465</v>
      </c>
      <c r="D1014" s="429" t="s">
        <v>466</v>
      </c>
      <c r="E1014" s="428" t="s">
        <v>2395</v>
      </c>
      <c r="F1014" s="429" t="s">
        <v>2396</v>
      </c>
      <c r="G1014" s="428" t="s">
        <v>4374</v>
      </c>
      <c r="H1014" s="428" t="s">
        <v>4375</v>
      </c>
      <c r="I1014" s="431">
        <v>0.46000000834465027</v>
      </c>
      <c r="J1014" s="431">
        <v>100</v>
      </c>
      <c r="K1014" s="432">
        <v>46</v>
      </c>
    </row>
    <row r="1015" spans="1:11" ht="14.45" customHeight="1" x14ac:dyDescent="0.2">
      <c r="A1015" s="426" t="s">
        <v>463</v>
      </c>
      <c r="B1015" s="427" t="s">
        <v>464</v>
      </c>
      <c r="C1015" s="428" t="s">
        <v>465</v>
      </c>
      <c r="D1015" s="429" t="s">
        <v>466</v>
      </c>
      <c r="E1015" s="428" t="s">
        <v>2395</v>
      </c>
      <c r="F1015" s="429" t="s">
        <v>2396</v>
      </c>
      <c r="G1015" s="428" t="s">
        <v>2403</v>
      </c>
      <c r="H1015" s="428" t="s">
        <v>2404</v>
      </c>
      <c r="I1015" s="431">
        <v>0.375</v>
      </c>
      <c r="J1015" s="431">
        <v>200</v>
      </c>
      <c r="K1015" s="432">
        <v>75</v>
      </c>
    </row>
    <row r="1016" spans="1:11" ht="14.45" customHeight="1" x14ac:dyDescent="0.2">
      <c r="A1016" s="426" t="s">
        <v>463</v>
      </c>
      <c r="B1016" s="427" t="s">
        <v>464</v>
      </c>
      <c r="C1016" s="428" t="s">
        <v>465</v>
      </c>
      <c r="D1016" s="429" t="s">
        <v>466</v>
      </c>
      <c r="E1016" s="428" t="s">
        <v>2395</v>
      </c>
      <c r="F1016" s="429" t="s">
        <v>2396</v>
      </c>
      <c r="G1016" s="428" t="s">
        <v>4376</v>
      </c>
      <c r="H1016" s="428" t="s">
        <v>4377</v>
      </c>
      <c r="I1016" s="431">
        <v>20.409999847412109</v>
      </c>
      <c r="J1016" s="431">
        <v>36</v>
      </c>
      <c r="K1016" s="432">
        <v>734.59002685546875</v>
      </c>
    </row>
    <row r="1017" spans="1:11" ht="14.45" customHeight="1" x14ac:dyDescent="0.2">
      <c r="A1017" s="426" t="s">
        <v>463</v>
      </c>
      <c r="B1017" s="427" t="s">
        <v>464</v>
      </c>
      <c r="C1017" s="428" t="s">
        <v>465</v>
      </c>
      <c r="D1017" s="429" t="s">
        <v>466</v>
      </c>
      <c r="E1017" s="428" t="s">
        <v>2395</v>
      </c>
      <c r="F1017" s="429" t="s">
        <v>2396</v>
      </c>
      <c r="G1017" s="428" t="s">
        <v>4378</v>
      </c>
      <c r="H1017" s="428" t="s">
        <v>4379</v>
      </c>
      <c r="I1017" s="431">
        <v>42.439998626708984</v>
      </c>
      <c r="J1017" s="431">
        <v>13</v>
      </c>
      <c r="K1017" s="432">
        <v>551.77000427246094</v>
      </c>
    </row>
    <row r="1018" spans="1:11" ht="14.45" customHeight="1" x14ac:dyDescent="0.2">
      <c r="A1018" s="426" t="s">
        <v>463</v>
      </c>
      <c r="B1018" s="427" t="s">
        <v>464</v>
      </c>
      <c r="C1018" s="428" t="s">
        <v>465</v>
      </c>
      <c r="D1018" s="429" t="s">
        <v>466</v>
      </c>
      <c r="E1018" s="428" t="s">
        <v>2395</v>
      </c>
      <c r="F1018" s="429" t="s">
        <v>2396</v>
      </c>
      <c r="G1018" s="428" t="s">
        <v>2405</v>
      </c>
      <c r="H1018" s="428" t="s">
        <v>2406</v>
      </c>
      <c r="I1018" s="431">
        <v>7.820000171661377</v>
      </c>
      <c r="J1018" s="431">
        <v>1</v>
      </c>
      <c r="K1018" s="432">
        <v>7.820000171661377</v>
      </c>
    </row>
    <row r="1019" spans="1:11" ht="14.45" customHeight="1" x14ac:dyDescent="0.2">
      <c r="A1019" s="426" t="s">
        <v>463</v>
      </c>
      <c r="B1019" s="427" t="s">
        <v>464</v>
      </c>
      <c r="C1019" s="428" t="s">
        <v>465</v>
      </c>
      <c r="D1019" s="429" t="s">
        <v>466</v>
      </c>
      <c r="E1019" s="428" t="s">
        <v>2395</v>
      </c>
      <c r="F1019" s="429" t="s">
        <v>2396</v>
      </c>
      <c r="G1019" s="428" t="s">
        <v>2407</v>
      </c>
      <c r="H1019" s="428" t="s">
        <v>2408</v>
      </c>
      <c r="I1019" s="431">
        <v>7.7899999618530273</v>
      </c>
      <c r="J1019" s="431">
        <v>2</v>
      </c>
      <c r="K1019" s="432">
        <v>15.569999694824219</v>
      </c>
    </row>
    <row r="1020" spans="1:11" ht="14.45" customHeight="1" x14ac:dyDescent="0.2">
      <c r="A1020" s="426" t="s">
        <v>463</v>
      </c>
      <c r="B1020" s="427" t="s">
        <v>464</v>
      </c>
      <c r="C1020" s="428" t="s">
        <v>465</v>
      </c>
      <c r="D1020" s="429" t="s">
        <v>466</v>
      </c>
      <c r="E1020" s="428" t="s">
        <v>2395</v>
      </c>
      <c r="F1020" s="429" t="s">
        <v>2396</v>
      </c>
      <c r="G1020" s="428" t="s">
        <v>4378</v>
      </c>
      <c r="H1020" s="428" t="s">
        <v>4380</v>
      </c>
      <c r="I1020" s="431">
        <v>42.451111263699005</v>
      </c>
      <c r="J1020" s="431">
        <v>45</v>
      </c>
      <c r="K1020" s="432">
        <v>1910.1899948120117</v>
      </c>
    </row>
    <row r="1021" spans="1:11" ht="14.45" customHeight="1" x14ac:dyDescent="0.2">
      <c r="A1021" s="426" t="s">
        <v>463</v>
      </c>
      <c r="B1021" s="427" t="s">
        <v>464</v>
      </c>
      <c r="C1021" s="428" t="s">
        <v>465</v>
      </c>
      <c r="D1021" s="429" t="s">
        <v>466</v>
      </c>
      <c r="E1021" s="428" t="s">
        <v>2395</v>
      </c>
      <c r="F1021" s="429" t="s">
        <v>2396</v>
      </c>
      <c r="G1021" s="428" t="s">
        <v>4381</v>
      </c>
      <c r="H1021" s="428" t="s">
        <v>4382</v>
      </c>
      <c r="I1021" s="431">
        <v>19.950000762939453</v>
      </c>
      <c r="J1021" s="431">
        <v>1</v>
      </c>
      <c r="K1021" s="432">
        <v>19.950000762939453</v>
      </c>
    </row>
    <row r="1022" spans="1:11" ht="14.45" customHeight="1" x14ac:dyDescent="0.2">
      <c r="A1022" s="426" t="s">
        <v>463</v>
      </c>
      <c r="B1022" s="427" t="s">
        <v>464</v>
      </c>
      <c r="C1022" s="428" t="s">
        <v>465</v>
      </c>
      <c r="D1022" s="429" t="s">
        <v>466</v>
      </c>
      <c r="E1022" s="428" t="s">
        <v>2395</v>
      </c>
      <c r="F1022" s="429" t="s">
        <v>2396</v>
      </c>
      <c r="G1022" s="428" t="s">
        <v>2413</v>
      </c>
      <c r="H1022" s="428" t="s">
        <v>2414</v>
      </c>
      <c r="I1022" s="431">
        <v>30.540000915527344</v>
      </c>
      <c r="J1022" s="431">
        <v>1</v>
      </c>
      <c r="K1022" s="432">
        <v>30.540000915527344</v>
      </c>
    </row>
    <row r="1023" spans="1:11" ht="14.45" customHeight="1" x14ac:dyDescent="0.2">
      <c r="A1023" s="426" t="s">
        <v>463</v>
      </c>
      <c r="B1023" s="427" t="s">
        <v>464</v>
      </c>
      <c r="C1023" s="428" t="s">
        <v>465</v>
      </c>
      <c r="D1023" s="429" t="s">
        <v>466</v>
      </c>
      <c r="E1023" s="428" t="s">
        <v>2395</v>
      </c>
      <c r="F1023" s="429" t="s">
        <v>2396</v>
      </c>
      <c r="G1023" s="428" t="s">
        <v>4383</v>
      </c>
      <c r="H1023" s="428" t="s">
        <v>4384</v>
      </c>
      <c r="I1023" s="431">
        <v>0.65000000596046448</v>
      </c>
      <c r="J1023" s="431">
        <v>1200</v>
      </c>
      <c r="K1023" s="432">
        <v>782</v>
      </c>
    </row>
    <row r="1024" spans="1:11" ht="14.45" customHeight="1" x14ac:dyDescent="0.2">
      <c r="A1024" s="426" t="s">
        <v>463</v>
      </c>
      <c r="B1024" s="427" t="s">
        <v>464</v>
      </c>
      <c r="C1024" s="428" t="s">
        <v>465</v>
      </c>
      <c r="D1024" s="429" t="s">
        <v>466</v>
      </c>
      <c r="E1024" s="428" t="s">
        <v>2395</v>
      </c>
      <c r="F1024" s="429" t="s">
        <v>2396</v>
      </c>
      <c r="G1024" s="428" t="s">
        <v>3286</v>
      </c>
      <c r="H1024" s="428" t="s">
        <v>3287</v>
      </c>
      <c r="I1024" s="431">
        <v>31.725000381469727</v>
      </c>
      <c r="J1024" s="431">
        <v>7</v>
      </c>
      <c r="K1024" s="432">
        <v>222.37000274658203</v>
      </c>
    </row>
    <row r="1025" spans="1:11" ht="14.45" customHeight="1" x14ac:dyDescent="0.2">
      <c r="A1025" s="426" t="s">
        <v>463</v>
      </c>
      <c r="B1025" s="427" t="s">
        <v>464</v>
      </c>
      <c r="C1025" s="428" t="s">
        <v>465</v>
      </c>
      <c r="D1025" s="429" t="s">
        <v>466</v>
      </c>
      <c r="E1025" s="428" t="s">
        <v>2395</v>
      </c>
      <c r="F1025" s="429" t="s">
        <v>2396</v>
      </c>
      <c r="G1025" s="428" t="s">
        <v>3288</v>
      </c>
      <c r="H1025" s="428" t="s">
        <v>3289</v>
      </c>
      <c r="I1025" s="431">
        <v>39.000000476837158</v>
      </c>
      <c r="J1025" s="431">
        <v>96</v>
      </c>
      <c r="K1025" s="432">
        <v>3744</v>
      </c>
    </row>
    <row r="1026" spans="1:11" ht="14.45" customHeight="1" x14ac:dyDescent="0.2">
      <c r="A1026" s="426" t="s">
        <v>463</v>
      </c>
      <c r="B1026" s="427" t="s">
        <v>464</v>
      </c>
      <c r="C1026" s="428" t="s">
        <v>465</v>
      </c>
      <c r="D1026" s="429" t="s">
        <v>466</v>
      </c>
      <c r="E1026" s="428" t="s">
        <v>2395</v>
      </c>
      <c r="F1026" s="429" t="s">
        <v>2396</v>
      </c>
      <c r="G1026" s="428" t="s">
        <v>3288</v>
      </c>
      <c r="H1026" s="428" t="s">
        <v>3290</v>
      </c>
      <c r="I1026" s="431">
        <v>30.780000686645508</v>
      </c>
      <c r="J1026" s="431">
        <v>121</v>
      </c>
      <c r="K1026" s="432">
        <v>3724.3798542022705</v>
      </c>
    </row>
    <row r="1027" spans="1:11" ht="14.45" customHeight="1" x14ac:dyDescent="0.2">
      <c r="A1027" s="426" t="s">
        <v>463</v>
      </c>
      <c r="B1027" s="427" t="s">
        <v>464</v>
      </c>
      <c r="C1027" s="428" t="s">
        <v>465</v>
      </c>
      <c r="D1027" s="429" t="s">
        <v>466</v>
      </c>
      <c r="E1027" s="428" t="s">
        <v>2417</v>
      </c>
      <c r="F1027" s="429" t="s">
        <v>2418</v>
      </c>
      <c r="G1027" s="428" t="s">
        <v>4385</v>
      </c>
      <c r="H1027" s="428" t="s">
        <v>4386</v>
      </c>
      <c r="I1027" s="431">
        <v>131.88999938964844</v>
      </c>
      <c r="J1027" s="431">
        <v>5</v>
      </c>
      <c r="K1027" s="432">
        <v>659.45001220703125</v>
      </c>
    </row>
    <row r="1028" spans="1:11" ht="14.45" customHeight="1" x14ac:dyDescent="0.2">
      <c r="A1028" s="426" t="s">
        <v>463</v>
      </c>
      <c r="B1028" s="427" t="s">
        <v>464</v>
      </c>
      <c r="C1028" s="428" t="s">
        <v>465</v>
      </c>
      <c r="D1028" s="429" t="s">
        <v>466</v>
      </c>
      <c r="E1028" s="428" t="s">
        <v>2417</v>
      </c>
      <c r="F1028" s="429" t="s">
        <v>2418</v>
      </c>
      <c r="G1028" s="428" t="s">
        <v>4387</v>
      </c>
      <c r="H1028" s="428" t="s">
        <v>4388</v>
      </c>
      <c r="I1028" s="431">
        <v>131.88999938964844</v>
      </c>
      <c r="J1028" s="431">
        <v>5</v>
      </c>
      <c r="K1028" s="432">
        <v>659.45001220703125</v>
      </c>
    </row>
    <row r="1029" spans="1:11" ht="14.45" customHeight="1" x14ac:dyDescent="0.2">
      <c r="A1029" s="426" t="s">
        <v>463</v>
      </c>
      <c r="B1029" s="427" t="s">
        <v>464</v>
      </c>
      <c r="C1029" s="428" t="s">
        <v>465</v>
      </c>
      <c r="D1029" s="429" t="s">
        <v>466</v>
      </c>
      <c r="E1029" s="428" t="s">
        <v>2417</v>
      </c>
      <c r="F1029" s="429" t="s">
        <v>2418</v>
      </c>
      <c r="G1029" s="428" t="s">
        <v>4389</v>
      </c>
      <c r="H1029" s="428" t="s">
        <v>4390</v>
      </c>
      <c r="I1029" s="431">
        <v>131.88999938964844</v>
      </c>
      <c r="J1029" s="431">
        <v>5</v>
      </c>
      <c r="K1029" s="432">
        <v>659.45001220703125</v>
      </c>
    </row>
    <row r="1030" spans="1:11" ht="14.45" customHeight="1" x14ac:dyDescent="0.2">
      <c r="A1030" s="426" t="s">
        <v>463</v>
      </c>
      <c r="B1030" s="427" t="s">
        <v>464</v>
      </c>
      <c r="C1030" s="428" t="s">
        <v>465</v>
      </c>
      <c r="D1030" s="429" t="s">
        <v>466</v>
      </c>
      <c r="E1030" s="428" t="s">
        <v>2417</v>
      </c>
      <c r="F1030" s="429" t="s">
        <v>2418</v>
      </c>
      <c r="G1030" s="428" t="s">
        <v>4391</v>
      </c>
      <c r="H1030" s="428" t="s">
        <v>4392</v>
      </c>
      <c r="I1030" s="431">
        <v>133.06000010172525</v>
      </c>
      <c r="J1030" s="431">
        <v>150</v>
      </c>
      <c r="K1030" s="432">
        <v>20043.410400390625</v>
      </c>
    </row>
    <row r="1031" spans="1:11" ht="14.45" customHeight="1" x14ac:dyDescent="0.2">
      <c r="A1031" s="426" t="s">
        <v>463</v>
      </c>
      <c r="B1031" s="427" t="s">
        <v>464</v>
      </c>
      <c r="C1031" s="428" t="s">
        <v>465</v>
      </c>
      <c r="D1031" s="429" t="s">
        <v>466</v>
      </c>
      <c r="E1031" s="428" t="s">
        <v>2417</v>
      </c>
      <c r="F1031" s="429" t="s">
        <v>2418</v>
      </c>
      <c r="G1031" s="428" t="s">
        <v>4393</v>
      </c>
      <c r="H1031" s="428" t="s">
        <v>4394</v>
      </c>
      <c r="I1031" s="431">
        <v>9.6460002899169925</v>
      </c>
      <c r="J1031" s="431">
        <v>4000</v>
      </c>
      <c r="K1031" s="432">
        <v>38231.16064453125</v>
      </c>
    </row>
    <row r="1032" spans="1:11" ht="14.45" customHeight="1" x14ac:dyDescent="0.2">
      <c r="A1032" s="426" t="s">
        <v>463</v>
      </c>
      <c r="B1032" s="427" t="s">
        <v>464</v>
      </c>
      <c r="C1032" s="428" t="s">
        <v>465</v>
      </c>
      <c r="D1032" s="429" t="s">
        <v>466</v>
      </c>
      <c r="E1032" s="428" t="s">
        <v>2417</v>
      </c>
      <c r="F1032" s="429" t="s">
        <v>2418</v>
      </c>
      <c r="G1032" s="428" t="s">
        <v>4395</v>
      </c>
      <c r="H1032" s="428" t="s">
        <v>4396</v>
      </c>
      <c r="I1032" s="431">
        <v>105.09999847412109</v>
      </c>
      <c r="J1032" s="431">
        <v>50</v>
      </c>
      <c r="K1032" s="432">
        <v>5255.02978515625</v>
      </c>
    </row>
    <row r="1033" spans="1:11" ht="14.45" customHeight="1" x14ac:dyDescent="0.2">
      <c r="A1033" s="426" t="s">
        <v>463</v>
      </c>
      <c r="B1033" s="427" t="s">
        <v>464</v>
      </c>
      <c r="C1033" s="428" t="s">
        <v>465</v>
      </c>
      <c r="D1033" s="429" t="s">
        <v>466</v>
      </c>
      <c r="E1033" s="428" t="s">
        <v>2417</v>
      </c>
      <c r="F1033" s="429" t="s">
        <v>2418</v>
      </c>
      <c r="G1033" s="428" t="s">
        <v>4397</v>
      </c>
      <c r="H1033" s="428" t="s">
        <v>4398</v>
      </c>
      <c r="I1033" s="431">
        <v>67.760002136230469</v>
      </c>
      <c r="J1033" s="431">
        <v>3</v>
      </c>
      <c r="K1033" s="432">
        <v>203.27999877929688</v>
      </c>
    </row>
    <row r="1034" spans="1:11" ht="14.45" customHeight="1" x14ac:dyDescent="0.2">
      <c r="A1034" s="426" t="s">
        <v>463</v>
      </c>
      <c r="B1034" s="427" t="s">
        <v>464</v>
      </c>
      <c r="C1034" s="428" t="s">
        <v>465</v>
      </c>
      <c r="D1034" s="429" t="s">
        <v>466</v>
      </c>
      <c r="E1034" s="428" t="s">
        <v>2417</v>
      </c>
      <c r="F1034" s="429" t="s">
        <v>2418</v>
      </c>
      <c r="G1034" s="428" t="s">
        <v>4399</v>
      </c>
      <c r="H1034" s="428" t="s">
        <v>4400</v>
      </c>
      <c r="I1034" s="431">
        <v>1530.6500244140625</v>
      </c>
      <c r="J1034" s="431">
        <v>1</v>
      </c>
      <c r="K1034" s="432">
        <v>1530.6500244140625</v>
      </c>
    </row>
    <row r="1035" spans="1:11" ht="14.45" customHeight="1" x14ac:dyDescent="0.2">
      <c r="A1035" s="426" t="s">
        <v>463</v>
      </c>
      <c r="B1035" s="427" t="s">
        <v>464</v>
      </c>
      <c r="C1035" s="428" t="s">
        <v>465</v>
      </c>
      <c r="D1035" s="429" t="s">
        <v>466</v>
      </c>
      <c r="E1035" s="428" t="s">
        <v>2417</v>
      </c>
      <c r="F1035" s="429" t="s">
        <v>2418</v>
      </c>
      <c r="G1035" s="428" t="s">
        <v>4401</v>
      </c>
      <c r="H1035" s="428" t="s">
        <v>4402</v>
      </c>
      <c r="I1035" s="431">
        <v>10.732500076293945</v>
      </c>
      <c r="J1035" s="431">
        <v>4400</v>
      </c>
      <c r="K1035" s="432">
        <v>47228.7197265625</v>
      </c>
    </row>
    <row r="1036" spans="1:11" ht="14.45" customHeight="1" x14ac:dyDescent="0.2">
      <c r="A1036" s="426" t="s">
        <v>463</v>
      </c>
      <c r="B1036" s="427" t="s">
        <v>464</v>
      </c>
      <c r="C1036" s="428" t="s">
        <v>465</v>
      </c>
      <c r="D1036" s="429" t="s">
        <v>466</v>
      </c>
      <c r="E1036" s="428" t="s">
        <v>2417</v>
      </c>
      <c r="F1036" s="429" t="s">
        <v>2418</v>
      </c>
      <c r="G1036" s="428" t="s">
        <v>4403</v>
      </c>
      <c r="H1036" s="428" t="s">
        <v>4404</v>
      </c>
      <c r="I1036" s="431">
        <v>156.57000732421875</v>
      </c>
      <c r="J1036" s="431">
        <v>10</v>
      </c>
      <c r="K1036" s="432">
        <v>1565.739990234375</v>
      </c>
    </row>
    <row r="1037" spans="1:11" ht="14.45" customHeight="1" x14ac:dyDescent="0.2">
      <c r="A1037" s="426" t="s">
        <v>463</v>
      </c>
      <c r="B1037" s="427" t="s">
        <v>464</v>
      </c>
      <c r="C1037" s="428" t="s">
        <v>465</v>
      </c>
      <c r="D1037" s="429" t="s">
        <v>466</v>
      </c>
      <c r="E1037" s="428" t="s">
        <v>2417</v>
      </c>
      <c r="F1037" s="429" t="s">
        <v>2418</v>
      </c>
      <c r="G1037" s="428" t="s">
        <v>4405</v>
      </c>
      <c r="H1037" s="428" t="s">
        <v>4406</v>
      </c>
      <c r="I1037" s="431">
        <v>36.095000267028809</v>
      </c>
      <c r="J1037" s="431">
        <v>300</v>
      </c>
      <c r="K1037" s="432">
        <v>10865.7998046875</v>
      </c>
    </row>
    <row r="1038" spans="1:11" ht="14.45" customHeight="1" x14ac:dyDescent="0.2">
      <c r="A1038" s="426" t="s">
        <v>463</v>
      </c>
      <c r="B1038" s="427" t="s">
        <v>464</v>
      </c>
      <c r="C1038" s="428" t="s">
        <v>465</v>
      </c>
      <c r="D1038" s="429" t="s">
        <v>466</v>
      </c>
      <c r="E1038" s="428" t="s">
        <v>2417</v>
      </c>
      <c r="F1038" s="429" t="s">
        <v>2418</v>
      </c>
      <c r="G1038" s="428" t="s">
        <v>4407</v>
      </c>
      <c r="H1038" s="428" t="s">
        <v>4408</v>
      </c>
      <c r="I1038" s="431">
        <v>71.631999206542972</v>
      </c>
      <c r="J1038" s="431">
        <v>270</v>
      </c>
      <c r="K1038" s="432">
        <v>19384.199890136719</v>
      </c>
    </row>
    <row r="1039" spans="1:11" ht="14.45" customHeight="1" x14ac:dyDescent="0.2">
      <c r="A1039" s="426" t="s">
        <v>463</v>
      </c>
      <c r="B1039" s="427" t="s">
        <v>464</v>
      </c>
      <c r="C1039" s="428" t="s">
        <v>465</v>
      </c>
      <c r="D1039" s="429" t="s">
        <v>466</v>
      </c>
      <c r="E1039" s="428" t="s">
        <v>2417</v>
      </c>
      <c r="F1039" s="429" t="s">
        <v>2418</v>
      </c>
      <c r="G1039" s="428" t="s">
        <v>4407</v>
      </c>
      <c r="H1039" s="428" t="s">
        <v>4409</v>
      </c>
      <c r="I1039" s="431">
        <v>70.180000305175781</v>
      </c>
      <c r="J1039" s="431">
        <v>30</v>
      </c>
      <c r="K1039" s="432">
        <v>2105.39990234375</v>
      </c>
    </row>
    <row r="1040" spans="1:11" ht="14.45" customHeight="1" x14ac:dyDescent="0.2">
      <c r="A1040" s="426" t="s">
        <v>463</v>
      </c>
      <c r="B1040" s="427" t="s">
        <v>464</v>
      </c>
      <c r="C1040" s="428" t="s">
        <v>465</v>
      </c>
      <c r="D1040" s="429" t="s">
        <v>466</v>
      </c>
      <c r="E1040" s="428" t="s">
        <v>2417</v>
      </c>
      <c r="F1040" s="429" t="s">
        <v>2418</v>
      </c>
      <c r="G1040" s="428" t="s">
        <v>3304</v>
      </c>
      <c r="H1040" s="428" t="s">
        <v>3305</v>
      </c>
      <c r="I1040" s="431">
        <v>11.729999542236328</v>
      </c>
      <c r="J1040" s="431">
        <v>50</v>
      </c>
      <c r="K1040" s="432">
        <v>586.5</v>
      </c>
    </row>
    <row r="1041" spans="1:11" ht="14.45" customHeight="1" x14ac:dyDescent="0.2">
      <c r="A1041" s="426" t="s">
        <v>463</v>
      </c>
      <c r="B1041" s="427" t="s">
        <v>464</v>
      </c>
      <c r="C1041" s="428" t="s">
        <v>465</v>
      </c>
      <c r="D1041" s="429" t="s">
        <v>466</v>
      </c>
      <c r="E1041" s="428" t="s">
        <v>2417</v>
      </c>
      <c r="F1041" s="429" t="s">
        <v>2418</v>
      </c>
      <c r="G1041" s="428" t="s">
        <v>3304</v>
      </c>
      <c r="H1041" s="428" t="s">
        <v>4410</v>
      </c>
      <c r="I1041" s="431">
        <v>11.739999771118164</v>
      </c>
      <c r="J1041" s="431">
        <v>30</v>
      </c>
      <c r="K1041" s="432">
        <v>352.20001220703125</v>
      </c>
    </row>
    <row r="1042" spans="1:11" ht="14.45" customHeight="1" x14ac:dyDescent="0.2">
      <c r="A1042" s="426" t="s">
        <v>463</v>
      </c>
      <c r="B1042" s="427" t="s">
        <v>464</v>
      </c>
      <c r="C1042" s="428" t="s">
        <v>465</v>
      </c>
      <c r="D1042" s="429" t="s">
        <v>466</v>
      </c>
      <c r="E1042" s="428" t="s">
        <v>2417</v>
      </c>
      <c r="F1042" s="429" t="s">
        <v>2418</v>
      </c>
      <c r="G1042" s="428" t="s">
        <v>4411</v>
      </c>
      <c r="H1042" s="428" t="s">
        <v>4412</v>
      </c>
      <c r="I1042" s="431">
        <v>70.180000305175781</v>
      </c>
      <c r="J1042" s="431">
        <v>40</v>
      </c>
      <c r="K1042" s="432">
        <v>2807.199951171875</v>
      </c>
    </row>
    <row r="1043" spans="1:11" ht="14.45" customHeight="1" x14ac:dyDescent="0.2">
      <c r="A1043" s="426" t="s">
        <v>463</v>
      </c>
      <c r="B1043" s="427" t="s">
        <v>464</v>
      </c>
      <c r="C1043" s="428" t="s">
        <v>465</v>
      </c>
      <c r="D1043" s="429" t="s">
        <v>466</v>
      </c>
      <c r="E1043" s="428" t="s">
        <v>2417</v>
      </c>
      <c r="F1043" s="429" t="s">
        <v>2418</v>
      </c>
      <c r="G1043" s="428" t="s">
        <v>4413</v>
      </c>
      <c r="H1043" s="428" t="s">
        <v>4414</v>
      </c>
      <c r="I1043" s="431">
        <v>25.532500743865967</v>
      </c>
      <c r="J1043" s="431">
        <v>30</v>
      </c>
      <c r="K1043" s="432">
        <v>766.00000190734863</v>
      </c>
    </row>
    <row r="1044" spans="1:11" ht="14.45" customHeight="1" x14ac:dyDescent="0.2">
      <c r="A1044" s="426" t="s">
        <v>463</v>
      </c>
      <c r="B1044" s="427" t="s">
        <v>464</v>
      </c>
      <c r="C1044" s="428" t="s">
        <v>465</v>
      </c>
      <c r="D1044" s="429" t="s">
        <v>466</v>
      </c>
      <c r="E1044" s="428" t="s">
        <v>2417</v>
      </c>
      <c r="F1044" s="429" t="s">
        <v>2418</v>
      </c>
      <c r="G1044" s="428" t="s">
        <v>4415</v>
      </c>
      <c r="H1044" s="428" t="s">
        <v>4416</v>
      </c>
      <c r="I1044" s="431">
        <v>27.709999084472656</v>
      </c>
      <c r="J1044" s="431">
        <v>500</v>
      </c>
      <c r="K1044" s="432">
        <v>13854.5</v>
      </c>
    </row>
    <row r="1045" spans="1:11" ht="14.45" customHeight="1" x14ac:dyDescent="0.2">
      <c r="A1045" s="426" t="s">
        <v>463</v>
      </c>
      <c r="B1045" s="427" t="s">
        <v>464</v>
      </c>
      <c r="C1045" s="428" t="s">
        <v>465</v>
      </c>
      <c r="D1045" s="429" t="s">
        <v>466</v>
      </c>
      <c r="E1045" s="428" t="s">
        <v>2417</v>
      </c>
      <c r="F1045" s="429" t="s">
        <v>2418</v>
      </c>
      <c r="G1045" s="428" t="s">
        <v>4417</v>
      </c>
      <c r="H1045" s="428" t="s">
        <v>4418</v>
      </c>
      <c r="I1045" s="431">
        <v>311.67001342773438</v>
      </c>
      <c r="J1045" s="431">
        <v>4</v>
      </c>
      <c r="K1045" s="432">
        <v>1246.68994140625</v>
      </c>
    </row>
    <row r="1046" spans="1:11" ht="14.45" customHeight="1" x14ac:dyDescent="0.2">
      <c r="A1046" s="426" t="s">
        <v>463</v>
      </c>
      <c r="B1046" s="427" t="s">
        <v>464</v>
      </c>
      <c r="C1046" s="428" t="s">
        <v>465</v>
      </c>
      <c r="D1046" s="429" t="s">
        <v>466</v>
      </c>
      <c r="E1046" s="428" t="s">
        <v>2417</v>
      </c>
      <c r="F1046" s="429" t="s">
        <v>2418</v>
      </c>
      <c r="G1046" s="428" t="s">
        <v>4419</v>
      </c>
      <c r="H1046" s="428" t="s">
        <v>4420</v>
      </c>
      <c r="I1046" s="431">
        <v>2.5899999141693115</v>
      </c>
      <c r="J1046" s="431">
        <v>500</v>
      </c>
      <c r="K1046" s="432">
        <v>1294.699951171875</v>
      </c>
    </row>
    <row r="1047" spans="1:11" ht="14.45" customHeight="1" x14ac:dyDescent="0.2">
      <c r="A1047" s="426" t="s">
        <v>463</v>
      </c>
      <c r="B1047" s="427" t="s">
        <v>464</v>
      </c>
      <c r="C1047" s="428" t="s">
        <v>465</v>
      </c>
      <c r="D1047" s="429" t="s">
        <v>466</v>
      </c>
      <c r="E1047" s="428" t="s">
        <v>2417</v>
      </c>
      <c r="F1047" s="429" t="s">
        <v>2418</v>
      </c>
      <c r="G1047" s="428" t="s">
        <v>3318</v>
      </c>
      <c r="H1047" s="428" t="s">
        <v>3319</v>
      </c>
      <c r="I1047" s="431">
        <v>1.2100000381469727</v>
      </c>
      <c r="J1047" s="431">
        <v>2000</v>
      </c>
      <c r="K1047" s="432">
        <v>2420</v>
      </c>
    </row>
    <row r="1048" spans="1:11" ht="14.45" customHeight="1" x14ac:dyDescent="0.2">
      <c r="A1048" s="426" t="s">
        <v>463</v>
      </c>
      <c r="B1048" s="427" t="s">
        <v>464</v>
      </c>
      <c r="C1048" s="428" t="s">
        <v>465</v>
      </c>
      <c r="D1048" s="429" t="s">
        <v>466</v>
      </c>
      <c r="E1048" s="428" t="s">
        <v>2417</v>
      </c>
      <c r="F1048" s="429" t="s">
        <v>2418</v>
      </c>
      <c r="G1048" s="428" t="s">
        <v>4421</v>
      </c>
      <c r="H1048" s="428" t="s">
        <v>4422</v>
      </c>
      <c r="I1048" s="431">
        <v>0.63999998569488525</v>
      </c>
      <c r="J1048" s="431">
        <v>2500</v>
      </c>
      <c r="K1048" s="432">
        <v>1588.1300048828125</v>
      </c>
    </row>
    <row r="1049" spans="1:11" ht="14.45" customHeight="1" x14ac:dyDescent="0.2">
      <c r="A1049" s="426" t="s">
        <v>463</v>
      </c>
      <c r="B1049" s="427" t="s">
        <v>464</v>
      </c>
      <c r="C1049" s="428" t="s">
        <v>465</v>
      </c>
      <c r="D1049" s="429" t="s">
        <v>466</v>
      </c>
      <c r="E1049" s="428" t="s">
        <v>2417</v>
      </c>
      <c r="F1049" s="429" t="s">
        <v>2418</v>
      </c>
      <c r="G1049" s="428" t="s">
        <v>4423</v>
      </c>
      <c r="H1049" s="428" t="s">
        <v>4424</v>
      </c>
      <c r="I1049" s="431">
        <v>37.220001220703125</v>
      </c>
      <c r="J1049" s="431">
        <v>40</v>
      </c>
      <c r="K1049" s="432">
        <v>1488.780029296875</v>
      </c>
    </row>
    <row r="1050" spans="1:11" ht="14.45" customHeight="1" x14ac:dyDescent="0.2">
      <c r="A1050" s="426" t="s">
        <v>463</v>
      </c>
      <c r="B1050" s="427" t="s">
        <v>464</v>
      </c>
      <c r="C1050" s="428" t="s">
        <v>465</v>
      </c>
      <c r="D1050" s="429" t="s">
        <v>466</v>
      </c>
      <c r="E1050" s="428" t="s">
        <v>2417</v>
      </c>
      <c r="F1050" s="429" t="s">
        <v>2418</v>
      </c>
      <c r="G1050" s="428" t="s">
        <v>4425</v>
      </c>
      <c r="H1050" s="428" t="s">
        <v>4426</v>
      </c>
      <c r="I1050" s="431">
        <v>171.27999877929688</v>
      </c>
      <c r="J1050" s="431">
        <v>2</v>
      </c>
      <c r="K1050" s="432">
        <v>342.54998779296875</v>
      </c>
    </row>
    <row r="1051" spans="1:11" ht="14.45" customHeight="1" x14ac:dyDescent="0.2">
      <c r="A1051" s="426" t="s">
        <v>463</v>
      </c>
      <c r="B1051" s="427" t="s">
        <v>464</v>
      </c>
      <c r="C1051" s="428" t="s">
        <v>465</v>
      </c>
      <c r="D1051" s="429" t="s">
        <v>466</v>
      </c>
      <c r="E1051" s="428" t="s">
        <v>2417</v>
      </c>
      <c r="F1051" s="429" t="s">
        <v>2418</v>
      </c>
      <c r="G1051" s="428" t="s">
        <v>4427</v>
      </c>
      <c r="H1051" s="428" t="s">
        <v>4428</v>
      </c>
      <c r="I1051" s="431">
        <v>1506.0899658203125</v>
      </c>
      <c r="J1051" s="431">
        <v>10</v>
      </c>
      <c r="K1051" s="432">
        <v>15060.8701171875</v>
      </c>
    </row>
    <row r="1052" spans="1:11" ht="14.45" customHeight="1" x14ac:dyDescent="0.2">
      <c r="A1052" s="426" t="s">
        <v>463</v>
      </c>
      <c r="B1052" s="427" t="s">
        <v>464</v>
      </c>
      <c r="C1052" s="428" t="s">
        <v>465</v>
      </c>
      <c r="D1052" s="429" t="s">
        <v>466</v>
      </c>
      <c r="E1052" s="428" t="s">
        <v>2417</v>
      </c>
      <c r="F1052" s="429" t="s">
        <v>2418</v>
      </c>
      <c r="G1052" s="428" t="s">
        <v>4429</v>
      </c>
      <c r="H1052" s="428" t="s">
        <v>4430</v>
      </c>
      <c r="I1052" s="431">
        <v>313.3900146484375</v>
      </c>
      <c r="J1052" s="431">
        <v>5</v>
      </c>
      <c r="K1052" s="432">
        <v>1566.949951171875</v>
      </c>
    </row>
    <row r="1053" spans="1:11" ht="14.45" customHeight="1" x14ac:dyDescent="0.2">
      <c r="A1053" s="426" t="s">
        <v>463</v>
      </c>
      <c r="B1053" s="427" t="s">
        <v>464</v>
      </c>
      <c r="C1053" s="428" t="s">
        <v>465</v>
      </c>
      <c r="D1053" s="429" t="s">
        <v>466</v>
      </c>
      <c r="E1053" s="428" t="s">
        <v>2417</v>
      </c>
      <c r="F1053" s="429" t="s">
        <v>2418</v>
      </c>
      <c r="G1053" s="428" t="s">
        <v>4431</v>
      </c>
      <c r="H1053" s="428" t="s">
        <v>4432</v>
      </c>
      <c r="I1053" s="431">
        <v>264.989990234375</v>
      </c>
      <c r="J1053" s="431">
        <v>10</v>
      </c>
      <c r="K1053" s="432">
        <v>2649.89990234375</v>
      </c>
    </row>
    <row r="1054" spans="1:11" ht="14.45" customHeight="1" x14ac:dyDescent="0.2">
      <c r="A1054" s="426" t="s">
        <v>463</v>
      </c>
      <c r="B1054" s="427" t="s">
        <v>464</v>
      </c>
      <c r="C1054" s="428" t="s">
        <v>465</v>
      </c>
      <c r="D1054" s="429" t="s">
        <v>466</v>
      </c>
      <c r="E1054" s="428" t="s">
        <v>2417</v>
      </c>
      <c r="F1054" s="429" t="s">
        <v>2418</v>
      </c>
      <c r="G1054" s="428" t="s">
        <v>4433</v>
      </c>
      <c r="H1054" s="428" t="s">
        <v>4434</v>
      </c>
      <c r="I1054" s="431">
        <v>337.95001220703125</v>
      </c>
      <c r="J1054" s="431">
        <v>1</v>
      </c>
      <c r="K1054" s="432">
        <v>337.95001220703125</v>
      </c>
    </row>
    <row r="1055" spans="1:11" ht="14.45" customHeight="1" x14ac:dyDescent="0.2">
      <c r="A1055" s="426" t="s">
        <v>463</v>
      </c>
      <c r="B1055" s="427" t="s">
        <v>464</v>
      </c>
      <c r="C1055" s="428" t="s">
        <v>465</v>
      </c>
      <c r="D1055" s="429" t="s">
        <v>466</v>
      </c>
      <c r="E1055" s="428" t="s">
        <v>2417</v>
      </c>
      <c r="F1055" s="429" t="s">
        <v>2418</v>
      </c>
      <c r="G1055" s="428" t="s">
        <v>4435</v>
      </c>
      <c r="H1055" s="428" t="s">
        <v>4436</v>
      </c>
      <c r="I1055" s="431">
        <v>26.350000381469727</v>
      </c>
      <c r="J1055" s="431">
        <v>10</v>
      </c>
      <c r="K1055" s="432">
        <v>263.54000854492188</v>
      </c>
    </row>
    <row r="1056" spans="1:11" ht="14.45" customHeight="1" x14ac:dyDescent="0.2">
      <c r="A1056" s="426" t="s">
        <v>463</v>
      </c>
      <c r="B1056" s="427" t="s">
        <v>464</v>
      </c>
      <c r="C1056" s="428" t="s">
        <v>465</v>
      </c>
      <c r="D1056" s="429" t="s">
        <v>466</v>
      </c>
      <c r="E1056" s="428" t="s">
        <v>2417</v>
      </c>
      <c r="F1056" s="429" t="s">
        <v>2418</v>
      </c>
      <c r="G1056" s="428" t="s">
        <v>3343</v>
      </c>
      <c r="H1056" s="428" t="s">
        <v>3344</v>
      </c>
      <c r="I1056" s="431">
        <v>7.2522221671210394</v>
      </c>
      <c r="J1056" s="431">
        <v>5200</v>
      </c>
      <c r="K1056" s="432">
        <v>37504.4296875</v>
      </c>
    </row>
    <row r="1057" spans="1:11" ht="14.45" customHeight="1" x14ac:dyDescent="0.2">
      <c r="A1057" s="426" t="s">
        <v>463</v>
      </c>
      <c r="B1057" s="427" t="s">
        <v>464</v>
      </c>
      <c r="C1057" s="428" t="s">
        <v>465</v>
      </c>
      <c r="D1057" s="429" t="s">
        <v>466</v>
      </c>
      <c r="E1057" s="428" t="s">
        <v>2417</v>
      </c>
      <c r="F1057" s="429" t="s">
        <v>2418</v>
      </c>
      <c r="G1057" s="428" t="s">
        <v>4437</v>
      </c>
      <c r="H1057" s="428" t="s">
        <v>4438</v>
      </c>
      <c r="I1057" s="431">
        <v>9.5600004196166992</v>
      </c>
      <c r="J1057" s="431">
        <v>100</v>
      </c>
      <c r="K1057" s="432">
        <v>955.9000244140625</v>
      </c>
    </row>
    <row r="1058" spans="1:11" ht="14.45" customHeight="1" x14ac:dyDescent="0.2">
      <c r="A1058" s="426" t="s">
        <v>463</v>
      </c>
      <c r="B1058" s="427" t="s">
        <v>464</v>
      </c>
      <c r="C1058" s="428" t="s">
        <v>465</v>
      </c>
      <c r="D1058" s="429" t="s">
        <v>466</v>
      </c>
      <c r="E1058" s="428" t="s">
        <v>2417</v>
      </c>
      <c r="F1058" s="429" t="s">
        <v>2418</v>
      </c>
      <c r="G1058" s="428" t="s">
        <v>4439</v>
      </c>
      <c r="H1058" s="428" t="s">
        <v>4440</v>
      </c>
      <c r="I1058" s="431">
        <v>0.34454545378684998</v>
      </c>
      <c r="J1058" s="431">
        <v>57000</v>
      </c>
      <c r="K1058" s="432">
        <v>19425.340393066406</v>
      </c>
    </row>
    <row r="1059" spans="1:11" ht="14.45" customHeight="1" x14ac:dyDescent="0.2">
      <c r="A1059" s="426" t="s">
        <v>463</v>
      </c>
      <c r="B1059" s="427" t="s">
        <v>464</v>
      </c>
      <c r="C1059" s="428" t="s">
        <v>465</v>
      </c>
      <c r="D1059" s="429" t="s">
        <v>466</v>
      </c>
      <c r="E1059" s="428" t="s">
        <v>2417</v>
      </c>
      <c r="F1059" s="429" t="s">
        <v>2418</v>
      </c>
      <c r="G1059" s="428" t="s">
        <v>4441</v>
      </c>
      <c r="H1059" s="428" t="s">
        <v>4442</v>
      </c>
      <c r="I1059" s="431">
        <v>3.75</v>
      </c>
      <c r="J1059" s="431">
        <v>1505</v>
      </c>
      <c r="K1059" s="432">
        <v>5646.14990234375</v>
      </c>
    </row>
    <row r="1060" spans="1:11" ht="14.45" customHeight="1" x14ac:dyDescent="0.2">
      <c r="A1060" s="426" t="s">
        <v>463</v>
      </c>
      <c r="B1060" s="427" t="s">
        <v>464</v>
      </c>
      <c r="C1060" s="428" t="s">
        <v>465</v>
      </c>
      <c r="D1060" s="429" t="s">
        <v>466</v>
      </c>
      <c r="E1060" s="428" t="s">
        <v>2417</v>
      </c>
      <c r="F1060" s="429" t="s">
        <v>2418</v>
      </c>
      <c r="G1060" s="428" t="s">
        <v>4443</v>
      </c>
      <c r="H1060" s="428" t="s">
        <v>4444</v>
      </c>
      <c r="I1060" s="431">
        <v>4.0999999046325684</v>
      </c>
      <c r="J1060" s="431">
        <v>100</v>
      </c>
      <c r="K1060" s="432">
        <v>410.19000244140625</v>
      </c>
    </row>
    <row r="1061" spans="1:11" ht="14.45" customHeight="1" x14ac:dyDescent="0.2">
      <c r="A1061" s="426" t="s">
        <v>463</v>
      </c>
      <c r="B1061" s="427" t="s">
        <v>464</v>
      </c>
      <c r="C1061" s="428" t="s">
        <v>465</v>
      </c>
      <c r="D1061" s="429" t="s">
        <v>466</v>
      </c>
      <c r="E1061" s="428" t="s">
        <v>2417</v>
      </c>
      <c r="F1061" s="429" t="s">
        <v>2418</v>
      </c>
      <c r="G1061" s="428" t="s">
        <v>4445</v>
      </c>
      <c r="H1061" s="428" t="s">
        <v>4446</v>
      </c>
      <c r="I1061" s="431">
        <v>3.869999885559082</v>
      </c>
      <c r="J1061" s="431">
        <v>300</v>
      </c>
      <c r="K1061" s="432">
        <v>1161.5999755859375</v>
      </c>
    </row>
    <row r="1062" spans="1:11" ht="14.45" customHeight="1" x14ac:dyDescent="0.2">
      <c r="A1062" s="426" t="s">
        <v>463</v>
      </c>
      <c r="B1062" s="427" t="s">
        <v>464</v>
      </c>
      <c r="C1062" s="428" t="s">
        <v>465</v>
      </c>
      <c r="D1062" s="429" t="s">
        <v>466</v>
      </c>
      <c r="E1062" s="428" t="s">
        <v>2417</v>
      </c>
      <c r="F1062" s="429" t="s">
        <v>2418</v>
      </c>
      <c r="G1062" s="428" t="s">
        <v>4447</v>
      </c>
      <c r="H1062" s="428" t="s">
        <v>4448</v>
      </c>
      <c r="I1062" s="431">
        <v>3.8199999332427979</v>
      </c>
      <c r="J1062" s="431">
        <v>100</v>
      </c>
      <c r="K1062" s="432">
        <v>381.510009765625</v>
      </c>
    </row>
    <row r="1063" spans="1:11" ht="14.45" customHeight="1" x14ac:dyDescent="0.2">
      <c r="A1063" s="426" t="s">
        <v>463</v>
      </c>
      <c r="B1063" s="427" t="s">
        <v>464</v>
      </c>
      <c r="C1063" s="428" t="s">
        <v>465</v>
      </c>
      <c r="D1063" s="429" t="s">
        <v>466</v>
      </c>
      <c r="E1063" s="428" t="s">
        <v>2417</v>
      </c>
      <c r="F1063" s="429" t="s">
        <v>2418</v>
      </c>
      <c r="G1063" s="428" t="s">
        <v>3347</v>
      </c>
      <c r="H1063" s="428" t="s">
        <v>3348</v>
      </c>
      <c r="I1063" s="431">
        <v>3.0099999904632568</v>
      </c>
      <c r="J1063" s="431">
        <v>1200</v>
      </c>
      <c r="K1063" s="432">
        <v>3606.77001953125</v>
      </c>
    </row>
    <row r="1064" spans="1:11" ht="14.45" customHeight="1" x14ac:dyDescent="0.2">
      <c r="A1064" s="426" t="s">
        <v>463</v>
      </c>
      <c r="B1064" s="427" t="s">
        <v>464</v>
      </c>
      <c r="C1064" s="428" t="s">
        <v>465</v>
      </c>
      <c r="D1064" s="429" t="s">
        <v>466</v>
      </c>
      <c r="E1064" s="428" t="s">
        <v>2417</v>
      </c>
      <c r="F1064" s="429" t="s">
        <v>2418</v>
      </c>
      <c r="G1064" s="428" t="s">
        <v>4449</v>
      </c>
      <c r="H1064" s="428" t="s">
        <v>4450</v>
      </c>
      <c r="I1064" s="431">
        <v>0.52999997138977051</v>
      </c>
      <c r="J1064" s="431">
        <v>7000</v>
      </c>
      <c r="K1064" s="432">
        <v>3726.8001708984375</v>
      </c>
    </row>
    <row r="1065" spans="1:11" ht="14.45" customHeight="1" x14ac:dyDescent="0.2">
      <c r="A1065" s="426" t="s">
        <v>463</v>
      </c>
      <c r="B1065" s="427" t="s">
        <v>464</v>
      </c>
      <c r="C1065" s="428" t="s">
        <v>465</v>
      </c>
      <c r="D1065" s="429" t="s">
        <v>466</v>
      </c>
      <c r="E1065" s="428" t="s">
        <v>2417</v>
      </c>
      <c r="F1065" s="429" t="s">
        <v>2418</v>
      </c>
      <c r="G1065" s="428" t="s">
        <v>4451</v>
      </c>
      <c r="H1065" s="428" t="s">
        <v>4452</v>
      </c>
      <c r="I1065" s="431">
        <v>3.1799999475479126</v>
      </c>
      <c r="J1065" s="431">
        <v>250</v>
      </c>
      <c r="K1065" s="432">
        <v>791</v>
      </c>
    </row>
    <row r="1066" spans="1:11" ht="14.45" customHeight="1" x14ac:dyDescent="0.2">
      <c r="A1066" s="426" t="s">
        <v>463</v>
      </c>
      <c r="B1066" s="427" t="s">
        <v>464</v>
      </c>
      <c r="C1066" s="428" t="s">
        <v>465</v>
      </c>
      <c r="D1066" s="429" t="s">
        <v>466</v>
      </c>
      <c r="E1066" s="428" t="s">
        <v>2417</v>
      </c>
      <c r="F1066" s="429" t="s">
        <v>2418</v>
      </c>
      <c r="G1066" s="428" t="s">
        <v>4453</v>
      </c>
      <c r="H1066" s="428" t="s">
        <v>4454</v>
      </c>
      <c r="I1066" s="431">
        <v>2.0399999618530273</v>
      </c>
      <c r="J1066" s="431">
        <v>400</v>
      </c>
      <c r="K1066" s="432">
        <v>816</v>
      </c>
    </row>
    <row r="1067" spans="1:11" ht="14.45" customHeight="1" x14ac:dyDescent="0.2">
      <c r="A1067" s="426" t="s">
        <v>463</v>
      </c>
      <c r="B1067" s="427" t="s">
        <v>464</v>
      </c>
      <c r="C1067" s="428" t="s">
        <v>465</v>
      </c>
      <c r="D1067" s="429" t="s">
        <v>466</v>
      </c>
      <c r="E1067" s="428" t="s">
        <v>2417</v>
      </c>
      <c r="F1067" s="429" t="s">
        <v>2418</v>
      </c>
      <c r="G1067" s="428" t="s">
        <v>4455</v>
      </c>
      <c r="H1067" s="428" t="s">
        <v>4456</v>
      </c>
      <c r="I1067" s="431">
        <v>2.2420000553131105</v>
      </c>
      <c r="J1067" s="431">
        <v>400</v>
      </c>
      <c r="K1067" s="432">
        <v>900</v>
      </c>
    </row>
    <row r="1068" spans="1:11" ht="14.45" customHeight="1" x14ac:dyDescent="0.2">
      <c r="A1068" s="426" t="s">
        <v>463</v>
      </c>
      <c r="B1068" s="427" t="s">
        <v>464</v>
      </c>
      <c r="C1068" s="428" t="s">
        <v>465</v>
      </c>
      <c r="D1068" s="429" t="s">
        <v>466</v>
      </c>
      <c r="E1068" s="428" t="s">
        <v>2417</v>
      </c>
      <c r="F1068" s="429" t="s">
        <v>2418</v>
      </c>
      <c r="G1068" s="428" t="s">
        <v>4457</v>
      </c>
      <c r="H1068" s="428" t="s">
        <v>4458</v>
      </c>
      <c r="I1068" s="431">
        <v>2.5299999713897705</v>
      </c>
      <c r="J1068" s="431">
        <v>150</v>
      </c>
      <c r="K1068" s="432">
        <v>379.5</v>
      </c>
    </row>
    <row r="1069" spans="1:11" ht="14.45" customHeight="1" x14ac:dyDescent="0.2">
      <c r="A1069" s="426" t="s">
        <v>463</v>
      </c>
      <c r="B1069" s="427" t="s">
        <v>464</v>
      </c>
      <c r="C1069" s="428" t="s">
        <v>465</v>
      </c>
      <c r="D1069" s="429" t="s">
        <v>466</v>
      </c>
      <c r="E1069" s="428" t="s">
        <v>2417</v>
      </c>
      <c r="F1069" s="429" t="s">
        <v>2418</v>
      </c>
      <c r="G1069" s="428" t="s">
        <v>4459</v>
      </c>
      <c r="H1069" s="428" t="s">
        <v>4460</v>
      </c>
      <c r="I1069" s="431">
        <v>2.8199999332427979</v>
      </c>
      <c r="J1069" s="431">
        <v>300</v>
      </c>
      <c r="K1069" s="432">
        <v>846</v>
      </c>
    </row>
    <row r="1070" spans="1:11" ht="14.45" customHeight="1" x14ac:dyDescent="0.2">
      <c r="A1070" s="426" t="s">
        <v>463</v>
      </c>
      <c r="B1070" s="427" t="s">
        <v>464</v>
      </c>
      <c r="C1070" s="428" t="s">
        <v>465</v>
      </c>
      <c r="D1070" s="429" t="s">
        <v>466</v>
      </c>
      <c r="E1070" s="428" t="s">
        <v>2417</v>
      </c>
      <c r="F1070" s="429" t="s">
        <v>2418</v>
      </c>
      <c r="G1070" s="428" t="s">
        <v>4461</v>
      </c>
      <c r="H1070" s="428" t="s">
        <v>4462</v>
      </c>
      <c r="I1070" s="431">
        <v>2.6800000667572021</v>
      </c>
      <c r="J1070" s="431">
        <v>100</v>
      </c>
      <c r="K1070" s="432">
        <v>268</v>
      </c>
    </row>
    <row r="1071" spans="1:11" ht="14.45" customHeight="1" x14ac:dyDescent="0.2">
      <c r="A1071" s="426" t="s">
        <v>463</v>
      </c>
      <c r="B1071" s="427" t="s">
        <v>464</v>
      </c>
      <c r="C1071" s="428" t="s">
        <v>465</v>
      </c>
      <c r="D1071" s="429" t="s">
        <v>466</v>
      </c>
      <c r="E1071" s="428" t="s">
        <v>2417</v>
      </c>
      <c r="F1071" s="429" t="s">
        <v>2418</v>
      </c>
      <c r="G1071" s="428" t="s">
        <v>3359</v>
      </c>
      <c r="H1071" s="428" t="s">
        <v>3360</v>
      </c>
      <c r="I1071" s="431">
        <v>0.51999998092651367</v>
      </c>
      <c r="J1071" s="431">
        <v>56000</v>
      </c>
      <c r="K1071" s="432">
        <v>29146.10009765625</v>
      </c>
    </row>
    <row r="1072" spans="1:11" ht="14.45" customHeight="1" x14ac:dyDescent="0.2">
      <c r="A1072" s="426" t="s">
        <v>463</v>
      </c>
      <c r="B1072" s="427" t="s">
        <v>464</v>
      </c>
      <c r="C1072" s="428" t="s">
        <v>465</v>
      </c>
      <c r="D1072" s="429" t="s">
        <v>466</v>
      </c>
      <c r="E1072" s="428" t="s">
        <v>3361</v>
      </c>
      <c r="F1072" s="429" t="s">
        <v>3362</v>
      </c>
      <c r="G1072" s="428" t="s">
        <v>3367</v>
      </c>
      <c r="H1072" s="428" t="s">
        <v>3368</v>
      </c>
      <c r="I1072" s="431">
        <v>1.7999999523162842</v>
      </c>
      <c r="J1072" s="431">
        <v>100</v>
      </c>
      <c r="K1072" s="432">
        <v>180</v>
      </c>
    </row>
    <row r="1073" spans="1:11" ht="14.45" customHeight="1" x14ac:dyDescent="0.2">
      <c r="A1073" s="426" t="s">
        <v>463</v>
      </c>
      <c r="B1073" s="427" t="s">
        <v>464</v>
      </c>
      <c r="C1073" s="428" t="s">
        <v>465</v>
      </c>
      <c r="D1073" s="429" t="s">
        <v>466</v>
      </c>
      <c r="E1073" s="428" t="s">
        <v>3369</v>
      </c>
      <c r="F1073" s="429" t="s">
        <v>3370</v>
      </c>
      <c r="G1073" s="428" t="s">
        <v>3377</v>
      </c>
      <c r="H1073" s="428" t="s">
        <v>3378</v>
      </c>
      <c r="I1073" s="431">
        <v>2.875</v>
      </c>
      <c r="J1073" s="431">
        <v>3200</v>
      </c>
      <c r="K1073" s="432">
        <v>9196</v>
      </c>
    </row>
    <row r="1074" spans="1:11" ht="14.45" customHeight="1" x14ac:dyDescent="0.2">
      <c r="A1074" s="426" t="s">
        <v>463</v>
      </c>
      <c r="B1074" s="427" t="s">
        <v>464</v>
      </c>
      <c r="C1074" s="428" t="s">
        <v>465</v>
      </c>
      <c r="D1074" s="429" t="s">
        <v>466</v>
      </c>
      <c r="E1074" s="428" t="s">
        <v>3369</v>
      </c>
      <c r="F1074" s="429" t="s">
        <v>3370</v>
      </c>
      <c r="G1074" s="428" t="s">
        <v>3379</v>
      </c>
      <c r="H1074" s="428" t="s">
        <v>3380</v>
      </c>
      <c r="I1074" s="431">
        <v>3.0233333110809326</v>
      </c>
      <c r="J1074" s="431">
        <v>3400</v>
      </c>
      <c r="K1074" s="432">
        <v>10278</v>
      </c>
    </row>
    <row r="1075" spans="1:11" ht="14.45" customHeight="1" x14ac:dyDescent="0.2">
      <c r="A1075" s="426" t="s">
        <v>463</v>
      </c>
      <c r="B1075" s="427" t="s">
        <v>464</v>
      </c>
      <c r="C1075" s="428" t="s">
        <v>465</v>
      </c>
      <c r="D1075" s="429" t="s">
        <v>466</v>
      </c>
      <c r="E1075" s="428" t="s">
        <v>3369</v>
      </c>
      <c r="F1075" s="429" t="s">
        <v>3370</v>
      </c>
      <c r="G1075" s="428" t="s">
        <v>3381</v>
      </c>
      <c r="H1075" s="428" t="s">
        <v>3382</v>
      </c>
      <c r="I1075" s="431">
        <v>2.8920001029968261</v>
      </c>
      <c r="J1075" s="431">
        <v>2000</v>
      </c>
      <c r="K1075" s="432">
        <v>5790</v>
      </c>
    </row>
    <row r="1076" spans="1:11" ht="14.45" customHeight="1" x14ac:dyDescent="0.2">
      <c r="A1076" s="426" t="s">
        <v>463</v>
      </c>
      <c r="B1076" s="427" t="s">
        <v>464</v>
      </c>
      <c r="C1076" s="428" t="s">
        <v>465</v>
      </c>
      <c r="D1076" s="429" t="s">
        <v>466</v>
      </c>
      <c r="E1076" s="428" t="s">
        <v>3369</v>
      </c>
      <c r="F1076" s="429" t="s">
        <v>3370</v>
      </c>
      <c r="G1076" s="428" t="s">
        <v>3383</v>
      </c>
      <c r="H1076" s="428" t="s">
        <v>3384</v>
      </c>
      <c r="I1076" s="431">
        <v>2.2999999523162842</v>
      </c>
      <c r="J1076" s="431">
        <v>4000</v>
      </c>
      <c r="K1076" s="432">
        <v>9200</v>
      </c>
    </row>
    <row r="1077" spans="1:11" ht="14.45" customHeight="1" x14ac:dyDescent="0.2">
      <c r="A1077" s="426" t="s">
        <v>463</v>
      </c>
      <c r="B1077" s="427" t="s">
        <v>464</v>
      </c>
      <c r="C1077" s="428" t="s">
        <v>465</v>
      </c>
      <c r="D1077" s="429" t="s">
        <v>466</v>
      </c>
      <c r="E1077" s="428" t="s">
        <v>3369</v>
      </c>
      <c r="F1077" s="429" t="s">
        <v>3370</v>
      </c>
      <c r="G1077" s="428" t="s">
        <v>3383</v>
      </c>
      <c r="H1077" s="428" t="s">
        <v>4463</v>
      </c>
      <c r="I1077" s="431">
        <v>2.2999999523162842</v>
      </c>
      <c r="J1077" s="431">
        <v>1000</v>
      </c>
      <c r="K1077" s="432">
        <v>2300</v>
      </c>
    </row>
    <row r="1078" spans="1:11" ht="14.45" customHeight="1" x14ac:dyDescent="0.2">
      <c r="A1078" s="426" t="s">
        <v>463</v>
      </c>
      <c r="B1078" s="427" t="s">
        <v>464</v>
      </c>
      <c r="C1078" s="428" t="s">
        <v>465</v>
      </c>
      <c r="D1078" s="429" t="s">
        <v>466</v>
      </c>
      <c r="E1078" s="428" t="s">
        <v>3369</v>
      </c>
      <c r="F1078" s="429" t="s">
        <v>3370</v>
      </c>
      <c r="G1078" s="428" t="s">
        <v>3385</v>
      </c>
      <c r="H1078" s="428" t="s">
        <v>3386</v>
      </c>
      <c r="I1078" s="431">
        <v>2.2999999523162842</v>
      </c>
      <c r="J1078" s="431">
        <v>1600</v>
      </c>
      <c r="K1078" s="432">
        <v>3680</v>
      </c>
    </row>
    <row r="1079" spans="1:11" ht="14.45" customHeight="1" x14ac:dyDescent="0.2">
      <c r="A1079" s="426" t="s">
        <v>463</v>
      </c>
      <c r="B1079" s="427" t="s">
        <v>464</v>
      </c>
      <c r="C1079" s="428" t="s">
        <v>465</v>
      </c>
      <c r="D1079" s="429" t="s">
        <v>466</v>
      </c>
      <c r="E1079" s="428" t="s">
        <v>3369</v>
      </c>
      <c r="F1079" s="429" t="s">
        <v>3370</v>
      </c>
      <c r="G1079" s="428" t="s">
        <v>3389</v>
      </c>
      <c r="H1079" s="428" t="s">
        <v>3390</v>
      </c>
      <c r="I1079" s="431">
        <v>3.3900001049041748</v>
      </c>
      <c r="J1079" s="431">
        <v>1000</v>
      </c>
      <c r="K1079" s="432">
        <v>3390</v>
      </c>
    </row>
    <row r="1080" spans="1:11" ht="14.45" customHeight="1" x14ac:dyDescent="0.2">
      <c r="A1080" s="426" t="s">
        <v>463</v>
      </c>
      <c r="B1080" s="427" t="s">
        <v>464</v>
      </c>
      <c r="C1080" s="428" t="s">
        <v>465</v>
      </c>
      <c r="D1080" s="429" t="s">
        <v>466</v>
      </c>
      <c r="E1080" s="428" t="s">
        <v>3369</v>
      </c>
      <c r="F1080" s="429" t="s">
        <v>3370</v>
      </c>
      <c r="G1080" s="428" t="s">
        <v>3391</v>
      </c>
      <c r="H1080" s="428" t="s">
        <v>3392</v>
      </c>
      <c r="I1080" s="431">
        <v>3.0199999809265137</v>
      </c>
      <c r="J1080" s="431">
        <v>1000</v>
      </c>
      <c r="K1080" s="432">
        <v>3020</v>
      </c>
    </row>
    <row r="1081" spans="1:11" ht="14.45" customHeight="1" x14ac:dyDescent="0.2">
      <c r="A1081" s="426" t="s">
        <v>463</v>
      </c>
      <c r="B1081" s="427" t="s">
        <v>464</v>
      </c>
      <c r="C1081" s="428" t="s">
        <v>465</v>
      </c>
      <c r="D1081" s="429" t="s">
        <v>466</v>
      </c>
      <c r="E1081" s="428" t="s">
        <v>3369</v>
      </c>
      <c r="F1081" s="429" t="s">
        <v>3370</v>
      </c>
      <c r="G1081" s="428" t="s">
        <v>3393</v>
      </c>
      <c r="H1081" s="428" t="s">
        <v>3394</v>
      </c>
      <c r="I1081" s="431">
        <v>3.2950000166893005</v>
      </c>
      <c r="J1081" s="431">
        <v>7000</v>
      </c>
      <c r="K1081" s="432">
        <v>22240</v>
      </c>
    </row>
    <row r="1082" spans="1:11" ht="14.45" customHeight="1" x14ac:dyDescent="0.2">
      <c r="A1082" s="426" t="s">
        <v>463</v>
      </c>
      <c r="B1082" s="427" t="s">
        <v>464</v>
      </c>
      <c r="C1082" s="428" t="s">
        <v>465</v>
      </c>
      <c r="D1082" s="429" t="s">
        <v>466</v>
      </c>
      <c r="E1082" s="428" t="s">
        <v>3369</v>
      </c>
      <c r="F1082" s="429" t="s">
        <v>3370</v>
      </c>
      <c r="G1082" s="428" t="s">
        <v>3395</v>
      </c>
      <c r="H1082" s="428" t="s">
        <v>3396</v>
      </c>
      <c r="I1082" s="431">
        <v>3.0199999809265137</v>
      </c>
      <c r="J1082" s="431">
        <v>2000</v>
      </c>
      <c r="K1082" s="432">
        <v>6049.7998046875</v>
      </c>
    </row>
    <row r="1083" spans="1:11" ht="14.45" customHeight="1" x14ac:dyDescent="0.2">
      <c r="A1083" s="426" t="s">
        <v>463</v>
      </c>
      <c r="B1083" s="427" t="s">
        <v>464</v>
      </c>
      <c r="C1083" s="428" t="s">
        <v>465</v>
      </c>
      <c r="D1083" s="429" t="s">
        <v>466</v>
      </c>
      <c r="E1083" s="428" t="s">
        <v>3369</v>
      </c>
      <c r="F1083" s="429" t="s">
        <v>3370</v>
      </c>
      <c r="G1083" s="428" t="s">
        <v>4464</v>
      </c>
      <c r="H1083" s="428" t="s">
        <v>4465</v>
      </c>
      <c r="I1083" s="431">
        <v>3.0299999713897705</v>
      </c>
      <c r="J1083" s="431">
        <v>1000</v>
      </c>
      <c r="K1083" s="432">
        <v>3030</v>
      </c>
    </row>
    <row r="1084" spans="1:11" ht="14.45" customHeight="1" x14ac:dyDescent="0.2">
      <c r="A1084" s="426" t="s">
        <v>463</v>
      </c>
      <c r="B1084" s="427" t="s">
        <v>464</v>
      </c>
      <c r="C1084" s="428" t="s">
        <v>465</v>
      </c>
      <c r="D1084" s="429" t="s">
        <v>466</v>
      </c>
      <c r="E1084" s="428" t="s">
        <v>3369</v>
      </c>
      <c r="F1084" s="429" t="s">
        <v>3370</v>
      </c>
      <c r="G1084" s="428" t="s">
        <v>3397</v>
      </c>
      <c r="H1084" s="428" t="s">
        <v>3398</v>
      </c>
      <c r="I1084" s="431">
        <v>3.869999885559082</v>
      </c>
      <c r="J1084" s="431">
        <v>1000</v>
      </c>
      <c r="K1084" s="432">
        <v>3870</v>
      </c>
    </row>
    <row r="1085" spans="1:11" ht="14.45" customHeight="1" x14ac:dyDescent="0.2">
      <c r="A1085" s="426" t="s">
        <v>463</v>
      </c>
      <c r="B1085" s="427" t="s">
        <v>464</v>
      </c>
      <c r="C1085" s="428" t="s">
        <v>465</v>
      </c>
      <c r="D1085" s="429" t="s">
        <v>466</v>
      </c>
      <c r="E1085" s="428" t="s">
        <v>3369</v>
      </c>
      <c r="F1085" s="429" t="s">
        <v>3370</v>
      </c>
      <c r="G1085" s="428" t="s">
        <v>3399</v>
      </c>
      <c r="H1085" s="428" t="s">
        <v>3400</v>
      </c>
      <c r="I1085" s="431">
        <v>3.869999885559082</v>
      </c>
      <c r="J1085" s="431">
        <v>6000</v>
      </c>
      <c r="K1085" s="432">
        <v>23220</v>
      </c>
    </row>
    <row r="1086" spans="1:11" ht="14.45" customHeight="1" x14ac:dyDescent="0.2">
      <c r="A1086" s="426" t="s">
        <v>463</v>
      </c>
      <c r="B1086" s="427" t="s">
        <v>464</v>
      </c>
      <c r="C1086" s="428" t="s">
        <v>465</v>
      </c>
      <c r="D1086" s="429" t="s">
        <v>466</v>
      </c>
      <c r="E1086" s="428" t="s">
        <v>3369</v>
      </c>
      <c r="F1086" s="429" t="s">
        <v>3370</v>
      </c>
      <c r="G1086" s="428" t="s">
        <v>3399</v>
      </c>
      <c r="H1086" s="428" t="s">
        <v>3401</v>
      </c>
      <c r="I1086" s="431">
        <v>3.869999885559082</v>
      </c>
      <c r="J1086" s="431">
        <v>1000</v>
      </c>
      <c r="K1086" s="432">
        <v>3870</v>
      </c>
    </row>
    <row r="1087" spans="1:11" ht="14.45" customHeight="1" x14ac:dyDescent="0.2">
      <c r="A1087" s="426" t="s">
        <v>463</v>
      </c>
      <c r="B1087" s="427" t="s">
        <v>464</v>
      </c>
      <c r="C1087" s="428" t="s">
        <v>465</v>
      </c>
      <c r="D1087" s="429" t="s">
        <v>466</v>
      </c>
      <c r="E1087" s="428" t="s">
        <v>3369</v>
      </c>
      <c r="F1087" s="429" t="s">
        <v>3370</v>
      </c>
      <c r="G1087" s="428" t="s">
        <v>4466</v>
      </c>
      <c r="H1087" s="428" t="s">
        <v>4467</v>
      </c>
      <c r="I1087" s="431">
        <v>3.0299999713897705</v>
      </c>
      <c r="J1087" s="431">
        <v>3000</v>
      </c>
      <c r="K1087" s="432">
        <v>9090</v>
      </c>
    </row>
    <row r="1088" spans="1:11" ht="14.45" customHeight="1" x14ac:dyDescent="0.2">
      <c r="A1088" s="426" t="s">
        <v>463</v>
      </c>
      <c r="B1088" s="427" t="s">
        <v>464</v>
      </c>
      <c r="C1088" s="428" t="s">
        <v>465</v>
      </c>
      <c r="D1088" s="429" t="s">
        <v>466</v>
      </c>
      <c r="E1088" s="428" t="s">
        <v>3369</v>
      </c>
      <c r="F1088" s="429" t="s">
        <v>3370</v>
      </c>
      <c r="G1088" s="428" t="s">
        <v>3412</v>
      </c>
      <c r="H1088" s="428" t="s">
        <v>3413</v>
      </c>
      <c r="I1088" s="431">
        <v>1.4500000476837158</v>
      </c>
      <c r="J1088" s="431">
        <v>2000</v>
      </c>
      <c r="K1088" s="432">
        <v>2904</v>
      </c>
    </row>
    <row r="1089" spans="1:11" ht="14.45" customHeight="1" x14ac:dyDescent="0.2">
      <c r="A1089" s="426" t="s">
        <v>481</v>
      </c>
      <c r="B1089" s="427" t="s">
        <v>482</v>
      </c>
      <c r="C1089" s="428" t="s">
        <v>483</v>
      </c>
      <c r="D1089" s="429" t="s">
        <v>484</v>
      </c>
      <c r="E1089" s="428" t="s">
        <v>2423</v>
      </c>
      <c r="F1089" s="429" t="s">
        <v>2424</v>
      </c>
      <c r="G1089" s="428" t="s">
        <v>2651</v>
      </c>
      <c r="H1089" s="428" t="s">
        <v>2652</v>
      </c>
      <c r="I1089" s="431">
        <v>1089</v>
      </c>
      <c r="J1089" s="431">
        <v>5</v>
      </c>
      <c r="K1089" s="432">
        <v>5445</v>
      </c>
    </row>
    <row r="1090" spans="1:11" ht="14.45" customHeight="1" x14ac:dyDescent="0.2">
      <c r="A1090" s="426" t="s">
        <v>481</v>
      </c>
      <c r="B1090" s="427" t="s">
        <v>482</v>
      </c>
      <c r="C1090" s="428" t="s">
        <v>483</v>
      </c>
      <c r="D1090" s="429" t="s">
        <v>484</v>
      </c>
      <c r="E1090" s="428" t="s">
        <v>2423</v>
      </c>
      <c r="F1090" s="429" t="s">
        <v>2424</v>
      </c>
      <c r="G1090" s="428" t="s">
        <v>4468</v>
      </c>
      <c r="H1090" s="428" t="s">
        <v>4469</v>
      </c>
      <c r="I1090" s="431">
        <v>65</v>
      </c>
      <c r="J1090" s="431">
        <v>7888</v>
      </c>
      <c r="K1090" s="432">
        <v>512720</v>
      </c>
    </row>
    <row r="1091" spans="1:11" ht="14.45" customHeight="1" x14ac:dyDescent="0.2">
      <c r="A1091" s="426" t="s">
        <v>481</v>
      </c>
      <c r="B1091" s="427" t="s">
        <v>482</v>
      </c>
      <c r="C1091" s="428" t="s">
        <v>483</v>
      </c>
      <c r="D1091" s="429" t="s">
        <v>484</v>
      </c>
      <c r="E1091" s="428" t="s">
        <v>2423</v>
      </c>
      <c r="F1091" s="429" t="s">
        <v>2424</v>
      </c>
      <c r="G1091" s="428" t="s">
        <v>4470</v>
      </c>
      <c r="H1091" s="428" t="s">
        <v>4471</v>
      </c>
      <c r="I1091" s="431">
        <v>2000</v>
      </c>
      <c r="J1091" s="431">
        <v>19</v>
      </c>
      <c r="K1091" s="432">
        <v>38000</v>
      </c>
    </row>
    <row r="1092" spans="1:11" ht="14.45" customHeight="1" x14ac:dyDescent="0.2">
      <c r="A1092" s="426" t="s">
        <v>481</v>
      </c>
      <c r="B1092" s="427" t="s">
        <v>482</v>
      </c>
      <c r="C1092" s="428" t="s">
        <v>483</v>
      </c>
      <c r="D1092" s="429" t="s">
        <v>484</v>
      </c>
      <c r="E1092" s="428" t="s">
        <v>2423</v>
      </c>
      <c r="F1092" s="429" t="s">
        <v>2424</v>
      </c>
      <c r="G1092" s="428" t="s">
        <v>2914</v>
      </c>
      <c r="H1092" s="428" t="s">
        <v>2913</v>
      </c>
      <c r="I1092" s="431">
        <v>6532.5</v>
      </c>
      <c r="J1092" s="431">
        <v>1016</v>
      </c>
      <c r="K1092" s="432">
        <v>5682950</v>
      </c>
    </row>
    <row r="1093" spans="1:11" ht="14.45" customHeight="1" x14ac:dyDescent="0.2">
      <c r="A1093" s="426" t="s">
        <v>481</v>
      </c>
      <c r="B1093" s="427" t="s">
        <v>482</v>
      </c>
      <c r="C1093" s="428" t="s">
        <v>483</v>
      </c>
      <c r="D1093" s="429" t="s">
        <v>484</v>
      </c>
      <c r="E1093" s="428" t="s">
        <v>2423</v>
      </c>
      <c r="F1093" s="429" t="s">
        <v>2424</v>
      </c>
      <c r="G1093" s="428" t="s">
        <v>4472</v>
      </c>
      <c r="H1093" s="428" t="s">
        <v>2913</v>
      </c>
      <c r="I1093" s="431">
        <v>6390</v>
      </c>
      <c r="J1093" s="431">
        <v>1050</v>
      </c>
      <c r="K1093" s="432">
        <v>6709500</v>
      </c>
    </row>
    <row r="1094" spans="1:11" ht="14.45" customHeight="1" x14ac:dyDescent="0.2">
      <c r="A1094" s="426" t="s">
        <v>481</v>
      </c>
      <c r="B1094" s="427" t="s">
        <v>482</v>
      </c>
      <c r="C1094" s="428" t="s">
        <v>483</v>
      </c>
      <c r="D1094" s="429" t="s">
        <v>484</v>
      </c>
      <c r="E1094" s="428" t="s">
        <v>2423</v>
      </c>
      <c r="F1094" s="429" t="s">
        <v>2424</v>
      </c>
      <c r="G1094" s="428" t="s">
        <v>2912</v>
      </c>
      <c r="H1094" s="428" t="s">
        <v>2913</v>
      </c>
      <c r="I1094" s="431">
        <v>7865</v>
      </c>
      <c r="J1094" s="431">
        <v>180</v>
      </c>
      <c r="K1094" s="432">
        <v>1415700</v>
      </c>
    </row>
    <row r="1095" spans="1:11" ht="14.45" customHeight="1" x14ac:dyDescent="0.2">
      <c r="A1095" s="426" t="s">
        <v>481</v>
      </c>
      <c r="B1095" s="427" t="s">
        <v>482</v>
      </c>
      <c r="C1095" s="428" t="s">
        <v>483</v>
      </c>
      <c r="D1095" s="429" t="s">
        <v>484</v>
      </c>
      <c r="E1095" s="428" t="s">
        <v>2423</v>
      </c>
      <c r="F1095" s="429" t="s">
        <v>2424</v>
      </c>
      <c r="G1095" s="428" t="s">
        <v>4473</v>
      </c>
      <c r="H1095" s="428" t="s">
        <v>4474</v>
      </c>
      <c r="I1095" s="431">
        <v>10586.2900390625</v>
      </c>
      <c r="J1095" s="431">
        <v>12</v>
      </c>
      <c r="K1095" s="432">
        <v>127035.4765625</v>
      </c>
    </row>
    <row r="1096" spans="1:11" ht="14.45" customHeight="1" x14ac:dyDescent="0.2">
      <c r="A1096" s="426" t="s">
        <v>481</v>
      </c>
      <c r="B1096" s="427" t="s">
        <v>482</v>
      </c>
      <c r="C1096" s="428" t="s">
        <v>483</v>
      </c>
      <c r="D1096" s="429" t="s">
        <v>484</v>
      </c>
      <c r="E1096" s="428" t="s">
        <v>2423</v>
      </c>
      <c r="F1096" s="429" t="s">
        <v>2424</v>
      </c>
      <c r="G1096" s="428" t="s">
        <v>4475</v>
      </c>
      <c r="H1096" s="428" t="s">
        <v>4476</v>
      </c>
      <c r="I1096" s="431">
        <v>2899</v>
      </c>
      <c r="J1096" s="431">
        <v>10</v>
      </c>
      <c r="K1096" s="432">
        <v>28990</v>
      </c>
    </row>
    <row r="1097" spans="1:11" ht="14.45" customHeight="1" x14ac:dyDescent="0.2">
      <c r="A1097" s="426" t="s">
        <v>481</v>
      </c>
      <c r="B1097" s="427" t="s">
        <v>482</v>
      </c>
      <c r="C1097" s="428" t="s">
        <v>483</v>
      </c>
      <c r="D1097" s="429" t="s">
        <v>484</v>
      </c>
      <c r="E1097" s="428" t="s">
        <v>2423</v>
      </c>
      <c r="F1097" s="429" t="s">
        <v>2424</v>
      </c>
      <c r="G1097" s="428" t="s">
        <v>4477</v>
      </c>
      <c r="H1097" s="428" t="s">
        <v>4478</v>
      </c>
      <c r="I1097" s="431">
        <v>2532.889892578125</v>
      </c>
      <c r="J1097" s="431">
        <v>9</v>
      </c>
      <c r="K1097" s="432">
        <v>22796.0390625</v>
      </c>
    </row>
    <row r="1098" spans="1:11" ht="14.45" customHeight="1" x14ac:dyDescent="0.2">
      <c r="A1098" s="426" t="s">
        <v>481</v>
      </c>
      <c r="B1098" s="427" t="s">
        <v>482</v>
      </c>
      <c r="C1098" s="428" t="s">
        <v>483</v>
      </c>
      <c r="D1098" s="429" t="s">
        <v>484</v>
      </c>
      <c r="E1098" s="428" t="s">
        <v>2423</v>
      </c>
      <c r="F1098" s="429" t="s">
        <v>2424</v>
      </c>
      <c r="G1098" s="428" t="s">
        <v>4043</v>
      </c>
      <c r="H1098" s="428" t="s">
        <v>4044</v>
      </c>
      <c r="I1098" s="431">
        <v>38236</v>
      </c>
      <c r="J1098" s="431">
        <v>15</v>
      </c>
      <c r="K1098" s="432">
        <v>573540</v>
      </c>
    </row>
    <row r="1099" spans="1:11" ht="14.45" customHeight="1" x14ac:dyDescent="0.2">
      <c r="A1099" s="426" t="s">
        <v>481</v>
      </c>
      <c r="B1099" s="427" t="s">
        <v>482</v>
      </c>
      <c r="C1099" s="428" t="s">
        <v>483</v>
      </c>
      <c r="D1099" s="429" t="s">
        <v>484</v>
      </c>
      <c r="E1099" s="428" t="s">
        <v>2423</v>
      </c>
      <c r="F1099" s="429" t="s">
        <v>2424</v>
      </c>
      <c r="G1099" s="428" t="s">
        <v>4479</v>
      </c>
      <c r="H1099" s="428" t="s">
        <v>4480</v>
      </c>
      <c r="I1099" s="431">
        <v>102024.78125</v>
      </c>
      <c r="J1099" s="431">
        <v>4</v>
      </c>
      <c r="K1099" s="432">
        <v>408099.125</v>
      </c>
    </row>
    <row r="1100" spans="1:11" ht="14.45" customHeight="1" x14ac:dyDescent="0.2">
      <c r="A1100" s="426" t="s">
        <v>481</v>
      </c>
      <c r="B1100" s="427" t="s">
        <v>482</v>
      </c>
      <c r="C1100" s="428" t="s">
        <v>483</v>
      </c>
      <c r="D1100" s="429" t="s">
        <v>484</v>
      </c>
      <c r="E1100" s="428" t="s">
        <v>2423</v>
      </c>
      <c r="F1100" s="429" t="s">
        <v>2424</v>
      </c>
      <c r="G1100" s="428" t="s">
        <v>4481</v>
      </c>
      <c r="H1100" s="428" t="s">
        <v>4482</v>
      </c>
      <c r="I1100" s="431">
        <v>861.52001953125</v>
      </c>
      <c r="J1100" s="431">
        <v>1</v>
      </c>
      <c r="K1100" s="432">
        <v>861.52001953125</v>
      </c>
    </row>
    <row r="1101" spans="1:11" ht="14.45" customHeight="1" x14ac:dyDescent="0.2">
      <c r="A1101" s="426" t="s">
        <v>481</v>
      </c>
      <c r="B1101" s="427" t="s">
        <v>482</v>
      </c>
      <c r="C1101" s="428" t="s">
        <v>483</v>
      </c>
      <c r="D1101" s="429" t="s">
        <v>484</v>
      </c>
      <c r="E1101" s="428" t="s">
        <v>2423</v>
      </c>
      <c r="F1101" s="429" t="s">
        <v>2424</v>
      </c>
      <c r="G1101" s="428" t="s">
        <v>4483</v>
      </c>
      <c r="H1101" s="428" t="s">
        <v>4484</v>
      </c>
      <c r="I1101" s="431">
        <v>91845.96875</v>
      </c>
      <c r="J1101" s="431">
        <v>1</v>
      </c>
      <c r="K1101" s="432">
        <v>91845.96875</v>
      </c>
    </row>
    <row r="1102" spans="1:11" ht="14.45" customHeight="1" x14ac:dyDescent="0.2">
      <c r="A1102" s="426" t="s">
        <v>481</v>
      </c>
      <c r="B1102" s="427" t="s">
        <v>482</v>
      </c>
      <c r="C1102" s="428" t="s">
        <v>483</v>
      </c>
      <c r="D1102" s="429" t="s">
        <v>484</v>
      </c>
      <c r="E1102" s="428" t="s">
        <v>2423</v>
      </c>
      <c r="F1102" s="429" t="s">
        <v>2424</v>
      </c>
      <c r="G1102" s="428" t="s">
        <v>4485</v>
      </c>
      <c r="H1102" s="428" t="s">
        <v>4486</v>
      </c>
      <c r="I1102" s="431">
        <v>27055.83984375</v>
      </c>
      <c r="J1102" s="431">
        <v>1</v>
      </c>
      <c r="K1102" s="432">
        <v>27055.83984375</v>
      </c>
    </row>
    <row r="1103" spans="1:11" ht="14.45" customHeight="1" x14ac:dyDescent="0.2">
      <c r="A1103" s="426" t="s">
        <v>481</v>
      </c>
      <c r="B1103" s="427" t="s">
        <v>482</v>
      </c>
      <c r="C1103" s="428" t="s">
        <v>483</v>
      </c>
      <c r="D1103" s="429" t="s">
        <v>484</v>
      </c>
      <c r="E1103" s="428" t="s">
        <v>2423</v>
      </c>
      <c r="F1103" s="429" t="s">
        <v>2424</v>
      </c>
      <c r="G1103" s="428" t="s">
        <v>4487</v>
      </c>
      <c r="H1103" s="428" t="s">
        <v>4488</v>
      </c>
      <c r="I1103" s="431">
        <v>1403.5999755859375</v>
      </c>
      <c r="J1103" s="431">
        <v>22</v>
      </c>
      <c r="K1103" s="432">
        <v>30879.2001953125</v>
      </c>
    </row>
    <row r="1104" spans="1:11" ht="14.45" customHeight="1" x14ac:dyDescent="0.2">
      <c r="A1104" s="426" t="s">
        <v>481</v>
      </c>
      <c r="B1104" s="427" t="s">
        <v>482</v>
      </c>
      <c r="C1104" s="428" t="s">
        <v>483</v>
      </c>
      <c r="D1104" s="429" t="s">
        <v>484</v>
      </c>
      <c r="E1104" s="428" t="s">
        <v>2423</v>
      </c>
      <c r="F1104" s="429" t="s">
        <v>2424</v>
      </c>
      <c r="G1104" s="428" t="s">
        <v>4489</v>
      </c>
      <c r="H1104" s="428" t="s">
        <v>4490</v>
      </c>
      <c r="I1104" s="431">
        <v>18997</v>
      </c>
      <c r="J1104" s="431">
        <v>5</v>
      </c>
      <c r="K1104" s="432">
        <v>94985</v>
      </c>
    </row>
    <row r="1105" spans="1:11" ht="14.45" customHeight="1" x14ac:dyDescent="0.2">
      <c r="A1105" s="426" t="s">
        <v>481</v>
      </c>
      <c r="B1105" s="427" t="s">
        <v>482</v>
      </c>
      <c r="C1105" s="428" t="s">
        <v>483</v>
      </c>
      <c r="D1105" s="429" t="s">
        <v>484</v>
      </c>
      <c r="E1105" s="428" t="s">
        <v>2423</v>
      </c>
      <c r="F1105" s="429" t="s">
        <v>2424</v>
      </c>
      <c r="G1105" s="428" t="s">
        <v>4491</v>
      </c>
      <c r="H1105" s="428" t="s">
        <v>4492</v>
      </c>
      <c r="I1105" s="431">
        <v>42146.880078125003</v>
      </c>
      <c r="J1105" s="431">
        <v>77</v>
      </c>
      <c r="K1105" s="432">
        <v>3438624</v>
      </c>
    </row>
    <row r="1106" spans="1:11" ht="14.45" customHeight="1" x14ac:dyDescent="0.2">
      <c r="A1106" s="426" t="s">
        <v>481</v>
      </c>
      <c r="B1106" s="427" t="s">
        <v>482</v>
      </c>
      <c r="C1106" s="428" t="s">
        <v>483</v>
      </c>
      <c r="D1106" s="429" t="s">
        <v>484</v>
      </c>
      <c r="E1106" s="428" t="s">
        <v>2423</v>
      </c>
      <c r="F1106" s="429" t="s">
        <v>2424</v>
      </c>
      <c r="G1106" s="428" t="s">
        <v>4493</v>
      </c>
      <c r="H1106" s="428" t="s">
        <v>4494</v>
      </c>
      <c r="I1106" s="431">
        <v>20690.4404296875</v>
      </c>
      <c r="J1106" s="431">
        <v>18</v>
      </c>
      <c r="K1106" s="432">
        <v>372424.5</v>
      </c>
    </row>
    <row r="1107" spans="1:11" ht="14.45" customHeight="1" x14ac:dyDescent="0.2">
      <c r="A1107" s="426" t="s">
        <v>481</v>
      </c>
      <c r="B1107" s="427" t="s">
        <v>482</v>
      </c>
      <c r="C1107" s="428" t="s">
        <v>483</v>
      </c>
      <c r="D1107" s="429" t="s">
        <v>484</v>
      </c>
      <c r="E1107" s="428" t="s">
        <v>2423</v>
      </c>
      <c r="F1107" s="429" t="s">
        <v>2424</v>
      </c>
      <c r="G1107" s="428" t="s">
        <v>4495</v>
      </c>
      <c r="H1107" s="428" t="s">
        <v>4496</v>
      </c>
      <c r="I1107" s="431">
        <v>11520</v>
      </c>
      <c r="J1107" s="431">
        <v>460</v>
      </c>
      <c r="K1107" s="432">
        <v>5299200</v>
      </c>
    </row>
    <row r="1108" spans="1:11" ht="14.45" customHeight="1" x14ac:dyDescent="0.2">
      <c r="A1108" s="426" t="s">
        <v>481</v>
      </c>
      <c r="B1108" s="427" t="s">
        <v>482</v>
      </c>
      <c r="C1108" s="428" t="s">
        <v>483</v>
      </c>
      <c r="D1108" s="429" t="s">
        <v>484</v>
      </c>
      <c r="E1108" s="428" t="s">
        <v>2423</v>
      </c>
      <c r="F1108" s="429" t="s">
        <v>2424</v>
      </c>
      <c r="G1108" s="428" t="s">
        <v>4497</v>
      </c>
      <c r="H1108" s="428" t="s">
        <v>4498</v>
      </c>
      <c r="I1108" s="431">
        <v>15548.151953125</v>
      </c>
      <c r="J1108" s="431">
        <v>14</v>
      </c>
      <c r="K1108" s="432">
        <v>217672.0390625</v>
      </c>
    </row>
    <row r="1109" spans="1:11" ht="14.45" customHeight="1" x14ac:dyDescent="0.2">
      <c r="A1109" s="426" t="s">
        <v>481</v>
      </c>
      <c r="B1109" s="427" t="s">
        <v>482</v>
      </c>
      <c r="C1109" s="428" t="s">
        <v>483</v>
      </c>
      <c r="D1109" s="429" t="s">
        <v>484</v>
      </c>
      <c r="E1109" s="428" t="s">
        <v>2423</v>
      </c>
      <c r="F1109" s="429" t="s">
        <v>2424</v>
      </c>
      <c r="G1109" s="428" t="s">
        <v>4499</v>
      </c>
      <c r="H1109" s="428" t="s">
        <v>4500</v>
      </c>
      <c r="I1109" s="431">
        <v>62494.781901041664</v>
      </c>
      <c r="J1109" s="431">
        <v>18</v>
      </c>
      <c r="K1109" s="432">
        <v>1124895.78125</v>
      </c>
    </row>
    <row r="1110" spans="1:11" ht="14.45" customHeight="1" x14ac:dyDescent="0.2">
      <c r="A1110" s="426" t="s">
        <v>481</v>
      </c>
      <c r="B1110" s="427" t="s">
        <v>482</v>
      </c>
      <c r="C1110" s="428" t="s">
        <v>483</v>
      </c>
      <c r="D1110" s="429" t="s">
        <v>484</v>
      </c>
      <c r="E1110" s="428" t="s">
        <v>2423</v>
      </c>
      <c r="F1110" s="429" t="s">
        <v>2424</v>
      </c>
      <c r="G1110" s="428" t="s">
        <v>4501</v>
      </c>
      <c r="H1110" s="428" t="s">
        <v>4502</v>
      </c>
      <c r="I1110" s="431">
        <v>11833.7998046875</v>
      </c>
      <c r="J1110" s="431">
        <v>18</v>
      </c>
      <c r="K1110" s="432">
        <v>213008.392578125</v>
      </c>
    </row>
    <row r="1111" spans="1:11" ht="14.45" customHeight="1" x14ac:dyDescent="0.2">
      <c r="A1111" s="426" t="s">
        <v>481</v>
      </c>
      <c r="B1111" s="427" t="s">
        <v>482</v>
      </c>
      <c r="C1111" s="428" t="s">
        <v>483</v>
      </c>
      <c r="D1111" s="429" t="s">
        <v>484</v>
      </c>
      <c r="E1111" s="428" t="s">
        <v>2423</v>
      </c>
      <c r="F1111" s="429" t="s">
        <v>2424</v>
      </c>
      <c r="G1111" s="428" t="s">
        <v>4503</v>
      </c>
      <c r="H1111" s="428" t="s">
        <v>4504</v>
      </c>
      <c r="I1111" s="431">
        <v>7889.2001953125</v>
      </c>
      <c r="J1111" s="431">
        <v>18</v>
      </c>
      <c r="K1111" s="432">
        <v>142005.599609375</v>
      </c>
    </row>
    <row r="1112" spans="1:11" ht="14.45" customHeight="1" x14ac:dyDescent="0.2">
      <c r="A1112" s="426" t="s">
        <v>481</v>
      </c>
      <c r="B1112" s="427" t="s">
        <v>482</v>
      </c>
      <c r="C1112" s="428" t="s">
        <v>483</v>
      </c>
      <c r="D1112" s="429" t="s">
        <v>484</v>
      </c>
      <c r="E1112" s="428" t="s">
        <v>2423</v>
      </c>
      <c r="F1112" s="429" t="s">
        <v>2424</v>
      </c>
      <c r="G1112" s="428" t="s">
        <v>4505</v>
      </c>
      <c r="H1112" s="428" t="s">
        <v>4506</v>
      </c>
      <c r="I1112" s="431">
        <v>10663.384615384615</v>
      </c>
      <c r="J1112" s="431">
        <v>1010</v>
      </c>
      <c r="K1112" s="432">
        <v>10473600</v>
      </c>
    </row>
    <row r="1113" spans="1:11" ht="14.45" customHeight="1" x14ac:dyDescent="0.2">
      <c r="A1113" s="426" t="s">
        <v>481</v>
      </c>
      <c r="B1113" s="427" t="s">
        <v>482</v>
      </c>
      <c r="C1113" s="428" t="s">
        <v>483</v>
      </c>
      <c r="D1113" s="429" t="s">
        <v>484</v>
      </c>
      <c r="E1113" s="428" t="s">
        <v>3175</v>
      </c>
      <c r="F1113" s="429" t="s">
        <v>3176</v>
      </c>
      <c r="G1113" s="428" t="s">
        <v>3177</v>
      </c>
      <c r="H1113" s="428" t="s">
        <v>3178</v>
      </c>
      <c r="I1113" s="431">
        <v>1591.6666666666667</v>
      </c>
      <c r="J1113" s="431">
        <v>3</v>
      </c>
      <c r="K1113" s="432">
        <v>4775</v>
      </c>
    </row>
    <row r="1114" spans="1:11" ht="14.45" customHeight="1" x14ac:dyDescent="0.2">
      <c r="A1114" s="426" t="s">
        <v>481</v>
      </c>
      <c r="B1114" s="427" t="s">
        <v>482</v>
      </c>
      <c r="C1114" s="428" t="s">
        <v>483</v>
      </c>
      <c r="D1114" s="429" t="s">
        <v>484</v>
      </c>
      <c r="E1114" s="428" t="s">
        <v>3180</v>
      </c>
      <c r="F1114" s="429" t="s">
        <v>3181</v>
      </c>
      <c r="G1114" s="428" t="s">
        <v>4507</v>
      </c>
      <c r="H1114" s="428" t="s">
        <v>4508</v>
      </c>
      <c r="I1114" s="431">
        <v>32.829999287923179</v>
      </c>
      <c r="J1114" s="431">
        <v>624</v>
      </c>
      <c r="K1114" s="432">
        <v>20865.239990234375</v>
      </c>
    </row>
    <row r="1115" spans="1:11" ht="14.45" customHeight="1" x14ac:dyDescent="0.2">
      <c r="A1115" s="426" t="s">
        <v>481</v>
      </c>
      <c r="B1115" s="427" t="s">
        <v>482</v>
      </c>
      <c r="C1115" s="428" t="s">
        <v>483</v>
      </c>
      <c r="D1115" s="429" t="s">
        <v>484</v>
      </c>
      <c r="E1115" s="428" t="s">
        <v>3180</v>
      </c>
      <c r="F1115" s="429" t="s">
        <v>3181</v>
      </c>
      <c r="G1115" s="428" t="s">
        <v>4509</v>
      </c>
      <c r="H1115" s="428" t="s">
        <v>4508</v>
      </c>
      <c r="I1115" s="431">
        <v>31.459999084472656</v>
      </c>
      <c r="J1115" s="431">
        <v>216</v>
      </c>
      <c r="K1115" s="432">
        <v>6795.35986328125</v>
      </c>
    </row>
    <row r="1116" spans="1:11" ht="14.45" customHeight="1" x14ac:dyDescent="0.2">
      <c r="A1116" s="426" t="s">
        <v>481</v>
      </c>
      <c r="B1116" s="427" t="s">
        <v>482</v>
      </c>
      <c r="C1116" s="428" t="s">
        <v>483</v>
      </c>
      <c r="D1116" s="429" t="s">
        <v>484</v>
      </c>
      <c r="E1116" s="428" t="s">
        <v>3180</v>
      </c>
      <c r="F1116" s="429" t="s">
        <v>3181</v>
      </c>
      <c r="G1116" s="428" t="s">
        <v>4510</v>
      </c>
      <c r="H1116" s="428" t="s">
        <v>4511</v>
      </c>
      <c r="I1116" s="431">
        <v>267.94999186197919</v>
      </c>
      <c r="J1116" s="431">
        <v>800</v>
      </c>
      <c r="K1116" s="432">
        <v>214366.509765625</v>
      </c>
    </row>
    <row r="1117" spans="1:11" ht="14.45" customHeight="1" x14ac:dyDescent="0.2">
      <c r="A1117" s="426" t="s">
        <v>481</v>
      </c>
      <c r="B1117" s="427" t="s">
        <v>482</v>
      </c>
      <c r="C1117" s="428" t="s">
        <v>483</v>
      </c>
      <c r="D1117" s="429" t="s">
        <v>484</v>
      </c>
      <c r="E1117" s="428" t="s">
        <v>3180</v>
      </c>
      <c r="F1117" s="429" t="s">
        <v>3181</v>
      </c>
      <c r="G1117" s="428" t="s">
        <v>4512</v>
      </c>
      <c r="H1117" s="428" t="s">
        <v>4513</v>
      </c>
      <c r="I1117" s="431">
        <v>181.3800048828125</v>
      </c>
      <c r="J1117" s="431">
        <v>300</v>
      </c>
      <c r="K1117" s="432">
        <v>54414</v>
      </c>
    </row>
    <row r="1118" spans="1:11" ht="14.45" customHeight="1" x14ac:dyDescent="0.2">
      <c r="A1118" s="426" t="s">
        <v>481</v>
      </c>
      <c r="B1118" s="427" t="s">
        <v>482</v>
      </c>
      <c r="C1118" s="428" t="s">
        <v>483</v>
      </c>
      <c r="D1118" s="429" t="s">
        <v>484</v>
      </c>
      <c r="E1118" s="428" t="s">
        <v>3180</v>
      </c>
      <c r="F1118" s="429" t="s">
        <v>3181</v>
      </c>
      <c r="G1118" s="428" t="s">
        <v>4514</v>
      </c>
      <c r="H1118" s="428" t="s">
        <v>4515</v>
      </c>
      <c r="I1118" s="431">
        <v>59.669998168945313</v>
      </c>
      <c r="J1118" s="431">
        <v>160</v>
      </c>
      <c r="K1118" s="432">
        <v>9547.2001953125</v>
      </c>
    </row>
    <row r="1119" spans="1:11" ht="14.45" customHeight="1" x14ac:dyDescent="0.2">
      <c r="A1119" s="426" t="s">
        <v>481</v>
      </c>
      <c r="B1119" s="427" t="s">
        <v>482</v>
      </c>
      <c r="C1119" s="428" t="s">
        <v>483</v>
      </c>
      <c r="D1119" s="429" t="s">
        <v>484</v>
      </c>
      <c r="E1119" s="428" t="s">
        <v>3180</v>
      </c>
      <c r="F1119" s="429" t="s">
        <v>3181</v>
      </c>
      <c r="G1119" s="428" t="s">
        <v>4516</v>
      </c>
      <c r="H1119" s="428" t="s">
        <v>4517</v>
      </c>
      <c r="I1119" s="431">
        <v>153.66999816894531</v>
      </c>
      <c r="J1119" s="431">
        <v>550</v>
      </c>
      <c r="K1119" s="432">
        <v>84518.5</v>
      </c>
    </row>
    <row r="1120" spans="1:11" ht="14.45" customHeight="1" x14ac:dyDescent="0.2">
      <c r="A1120" s="426" t="s">
        <v>481</v>
      </c>
      <c r="B1120" s="427" t="s">
        <v>482</v>
      </c>
      <c r="C1120" s="428" t="s">
        <v>483</v>
      </c>
      <c r="D1120" s="429" t="s">
        <v>484</v>
      </c>
      <c r="E1120" s="428" t="s">
        <v>3180</v>
      </c>
      <c r="F1120" s="429" t="s">
        <v>3181</v>
      </c>
      <c r="G1120" s="428" t="s">
        <v>4518</v>
      </c>
      <c r="H1120" s="428" t="s">
        <v>4517</v>
      </c>
      <c r="I1120" s="431">
        <v>153.66999816894531</v>
      </c>
      <c r="J1120" s="431">
        <v>200</v>
      </c>
      <c r="K1120" s="432">
        <v>30734</v>
      </c>
    </row>
    <row r="1121" spans="1:11" ht="14.45" customHeight="1" x14ac:dyDescent="0.2">
      <c r="A1121" s="426" t="s">
        <v>481</v>
      </c>
      <c r="B1121" s="427" t="s">
        <v>482</v>
      </c>
      <c r="C1121" s="428" t="s">
        <v>483</v>
      </c>
      <c r="D1121" s="429" t="s">
        <v>484</v>
      </c>
      <c r="E1121" s="428" t="s">
        <v>3180</v>
      </c>
      <c r="F1121" s="429" t="s">
        <v>3181</v>
      </c>
      <c r="G1121" s="428" t="s">
        <v>4519</v>
      </c>
      <c r="H1121" s="428" t="s">
        <v>4520</v>
      </c>
      <c r="I1121" s="431">
        <v>61.017498970031738</v>
      </c>
      <c r="J1121" s="431">
        <v>2300</v>
      </c>
      <c r="K1121" s="432">
        <v>140384.19921875</v>
      </c>
    </row>
    <row r="1122" spans="1:11" ht="14.45" customHeight="1" x14ac:dyDescent="0.2">
      <c r="A1122" s="426" t="s">
        <v>481</v>
      </c>
      <c r="B1122" s="427" t="s">
        <v>482</v>
      </c>
      <c r="C1122" s="428" t="s">
        <v>483</v>
      </c>
      <c r="D1122" s="429" t="s">
        <v>484</v>
      </c>
      <c r="E1122" s="428" t="s">
        <v>3180</v>
      </c>
      <c r="F1122" s="429" t="s">
        <v>3181</v>
      </c>
      <c r="G1122" s="428" t="s">
        <v>4521</v>
      </c>
      <c r="H1122" s="428" t="s">
        <v>4520</v>
      </c>
      <c r="I1122" s="431">
        <v>56.869998931884766</v>
      </c>
      <c r="J1122" s="431">
        <v>200</v>
      </c>
      <c r="K1122" s="432">
        <v>11374</v>
      </c>
    </row>
    <row r="1123" spans="1:11" ht="14.45" customHeight="1" x14ac:dyDescent="0.2">
      <c r="A1123" s="426" t="s">
        <v>481</v>
      </c>
      <c r="B1123" s="427" t="s">
        <v>482</v>
      </c>
      <c r="C1123" s="428" t="s">
        <v>483</v>
      </c>
      <c r="D1123" s="429" t="s">
        <v>484</v>
      </c>
      <c r="E1123" s="428" t="s">
        <v>3180</v>
      </c>
      <c r="F1123" s="429" t="s">
        <v>3181</v>
      </c>
      <c r="G1123" s="428" t="s">
        <v>4522</v>
      </c>
      <c r="H1123" s="428" t="s">
        <v>4523</v>
      </c>
      <c r="I1123" s="431">
        <v>42.889999389648438</v>
      </c>
      <c r="J1123" s="431">
        <v>1800</v>
      </c>
      <c r="K1123" s="432">
        <v>77210.1015625</v>
      </c>
    </row>
    <row r="1124" spans="1:11" ht="14.45" customHeight="1" x14ac:dyDescent="0.2">
      <c r="A1124" s="426" t="s">
        <v>481</v>
      </c>
      <c r="B1124" s="427" t="s">
        <v>482</v>
      </c>
      <c r="C1124" s="428" t="s">
        <v>483</v>
      </c>
      <c r="D1124" s="429" t="s">
        <v>484</v>
      </c>
      <c r="E1124" s="428" t="s">
        <v>3180</v>
      </c>
      <c r="F1124" s="429" t="s">
        <v>3181</v>
      </c>
      <c r="G1124" s="428" t="s">
        <v>4524</v>
      </c>
      <c r="H1124" s="428" t="s">
        <v>4523</v>
      </c>
      <c r="I1124" s="431">
        <v>42.895000457763672</v>
      </c>
      <c r="J1124" s="431">
        <v>1600</v>
      </c>
      <c r="K1124" s="432">
        <v>68630</v>
      </c>
    </row>
    <row r="1125" spans="1:11" ht="14.45" customHeight="1" x14ac:dyDescent="0.2">
      <c r="A1125" s="426" t="s">
        <v>481</v>
      </c>
      <c r="B1125" s="427" t="s">
        <v>482</v>
      </c>
      <c r="C1125" s="428" t="s">
        <v>483</v>
      </c>
      <c r="D1125" s="429" t="s">
        <v>484</v>
      </c>
      <c r="E1125" s="428" t="s">
        <v>3180</v>
      </c>
      <c r="F1125" s="429" t="s">
        <v>3181</v>
      </c>
      <c r="G1125" s="428" t="s">
        <v>4525</v>
      </c>
      <c r="H1125" s="428" t="s">
        <v>4526</v>
      </c>
      <c r="I1125" s="431">
        <v>2.8966666857401528</v>
      </c>
      <c r="J1125" s="431">
        <v>80640</v>
      </c>
      <c r="K1125" s="432">
        <v>270603.302734375</v>
      </c>
    </row>
    <row r="1126" spans="1:11" ht="14.45" customHeight="1" x14ac:dyDescent="0.2">
      <c r="A1126" s="426" t="s">
        <v>481</v>
      </c>
      <c r="B1126" s="427" t="s">
        <v>482</v>
      </c>
      <c r="C1126" s="428" t="s">
        <v>483</v>
      </c>
      <c r="D1126" s="429" t="s">
        <v>484</v>
      </c>
      <c r="E1126" s="428" t="s">
        <v>3180</v>
      </c>
      <c r="F1126" s="429" t="s">
        <v>3181</v>
      </c>
      <c r="G1126" s="428" t="s">
        <v>4527</v>
      </c>
      <c r="H1126" s="428" t="s">
        <v>4528</v>
      </c>
      <c r="I1126" s="431">
        <v>2.0299999713897705</v>
      </c>
      <c r="J1126" s="431">
        <v>9600</v>
      </c>
      <c r="K1126" s="432">
        <v>19474.560546875</v>
      </c>
    </row>
    <row r="1127" spans="1:11" ht="14.45" customHeight="1" x14ac:dyDescent="0.2">
      <c r="A1127" s="426" t="s">
        <v>481</v>
      </c>
      <c r="B1127" s="427" t="s">
        <v>482</v>
      </c>
      <c r="C1127" s="428" t="s">
        <v>483</v>
      </c>
      <c r="D1127" s="429" t="s">
        <v>484</v>
      </c>
      <c r="E1127" s="428" t="s">
        <v>3180</v>
      </c>
      <c r="F1127" s="429" t="s">
        <v>3181</v>
      </c>
      <c r="G1127" s="428" t="s">
        <v>3198</v>
      </c>
      <c r="H1127" s="428" t="s">
        <v>3199</v>
      </c>
      <c r="I1127" s="431">
        <v>2.6149999618530275</v>
      </c>
      <c r="J1127" s="431">
        <v>69024</v>
      </c>
      <c r="K1127" s="432">
        <v>179579.4990234375</v>
      </c>
    </row>
    <row r="1128" spans="1:11" ht="14.45" customHeight="1" x14ac:dyDescent="0.2">
      <c r="A1128" s="426" t="s">
        <v>481</v>
      </c>
      <c r="B1128" s="427" t="s">
        <v>482</v>
      </c>
      <c r="C1128" s="428" t="s">
        <v>483</v>
      </c>
      <c r="D1128" s="429" t="s">
        <v>484</v>
      </c>
      <c r="E1128" s="428" t="s">
        <v>3180</v>
      </c>
      <c r="F1128" s="429" t="s">
        <v>3181</v>
      </c>
      <c r="G1128" s="428" t="s">
        <v>4529</v>
      </c>
      <c r="H1128" s="428" t="s">
        <v>4530</v>
      </c>
      <c r="I1128" s="431">
        <v>2.3129999876022338</v>
      </c>
      <c r="J1128" s="431">
        <v>72000</v>
      </c>
      <c r="K1128" s="432">
        <v>170340.7998046875</v>
      </c>
    </row>
    <row r="1129" spans="1:11" ht="14.45" customHeight="1" x14ac:dyDescent="0.2">
      <c r="A1129" s="426" t="s">
        <v>481</v>
      </c>
      <c r="B1129" s="427" t="s">
        <v>482</v>
      </c>
      <c r="C1129" s="428" t="s">
        <v>483</v>
      </c>
      <c r="D1129" s="429" t="s">
        <v>484</v>
      </c>
      <c r="E1129" s="428" t="s">
        <v>3180</v>
      </c>
      <c r="F1129" s="429" t="s">
        <v>3181</v>
      </c>
      <c r="G1129" s="428" t="s">
        <v>4531</v>
      </c>
      <c r="H1129" s="428" t="s">
        <v>4532</v>
      </c>
      <c r="I1129" s="431">
        <v>2.0430768819955678</v>
      </c>
      <c r="J1129" s="431">
        <v>98880</v>
      </c>
      <c r="K1129" s="432">
        <v>201540.80041503906</v>
      </c>
    </row>
    <row r="1130" spans="1:11" ht="14.45" customHeight="1" x14ac:dyDescent="0.2">
      <c r="A1130" s="426" t="s">
        <v>481</v>
      </c>
      <c r="B1130" s="427" t="s">
        <v>482</v>
      </c>
      <c r="C1130" s="428" t="s">
        <v>483</v>
      </c>
      <c r="D1130" s="429" t="s">
        <v>484</v>
      </c>
      <c r="E1130" s="428" t="s">
        <v>3180</v>
      </c>
      <c r="F1130" s="429" t="s">
        <v>3181</v>
      </c>
      <c r="G1130" s="428" t="s">
        <v>4533</v>
      </c>
      <c r="H1130" s="428" t="s">
        <v>4534</v>
      </c>
      <c r="I1130" s="431">
        <v>3.380000114440918</v>
      </c>
      <c r="J1130" s="431">
        <v>14400</v>
      </c>
      <c r="K1130" s="432">
        <v>48642.0009765625</v>
      </c>
    </row>
    <row r="1131" spans="1:11" ht="14.45" customHeight="1" x14ac:dyDescent="0.2">
      <c r="A1131" s="426" t="s">
        <v>481</v>
      </c>
      <c r="B1131" s="427" t="s">
        <v>482</v>
      </c>
      <c r="C1131" s="428" t="s">
        <v>483</v>
      </c>
      <c r="D1131" s="429" t="s">
        <v>484</v>
      </c>
      <c r="E1131" s="428" t="s">
        <v>3180</v>
      </c>
      <c r="F1131" s="429" t="s">
        <v>3181</v>
      </c>
      <c r="G1131" s="428" t="s">
        <v>4535</v>
      </c>
      <c r="H1131" s="428" t="s">
        <v>4536</v>
      </c>
      <c r="I1131" s="431">
        <v>4.5900001525878906</v>
      </c>
      <c r="J1131" s="431">
        <v>9600</v>
      </c>
      <c r="K1131" s="432">
        <v>44088.76953125</v>
      </c>
    </row>
    <row r="1132" spans="1:11" ht="14.45" customHeight="1" x14ac:dyDescent="0.2">
      <c r="A1132" s="426" t="s">
        <v>481</v>
      </c>
      <c r="B1132" s="427" t="s">
        <v>482</v>
      </c>
      <c r="C1132" s="428" t="s">
        <v>483</v>
      </c>
      <c r="D1132" s="429" t="s">
        <v>484</v>
      </c>
      <c r="E1132" s="428" t="s">
        <v>3180</v>
      </c>
      <c r="F1132" s="429" t="s">
        <v>3181</v>
      </c>
      <c r="G1132" s="428" t="s">
        <v>3202</v>
      </c>
      <c r="H1132" s="428" t="s">
        <v>3203</v>
      </c>
      <c r="I1132" s="431">
        <v>4.0100002288818359</v>
      </c>
      <c r="J1132" s="431">
        <v>12480</v>
      </c>
      <c r="K1132" s="432">
        <v>50044.7998046875</v>
      </c>
    </row>
    <row r="1133" spans="1:11" ht="14.45" customHeight="1" x14ac:dyDescent="0.2">
      <c r="A1133" s="426" t="s">
        <v>481</v>
      </c>
      <c r="B1133" s="427" t="s">
        <v>482</v>
      </c>
      <c r="C1133" s="428" t="s">
        <v>483</v>
      </c>
      <c r="D1133" s="429" t="s">
        <v>484</v>
      </c>
      <c r="E1133" s="428" t="s">
        <v>3180</v>
      </c>
      <c r="F1133" s="429" t="s">
        <v>3181</v>
      </c>
      <c r="G1133" s="428" t="s">
        <v>3209</v>
      </c>
      <c r="H1133" s="428" t="s">
        <v>3208</v>
      </c>
      <c r="I1133" s="431">
        <v>4.4033333460489912</v>
      </c>
      <c r="J1133" s="431">
        <v>10560</v>
      </c>
      <c r="K1133" s="432">
        <v>46490.01025390625</v>
      </c>
    </row>
    <row r="1134" spans="1:11" ht="14.45" customHeight="1" x14ac:dyDescent="0.2">
      <c r="A1134" s="426" t="s">
        <v>481</v>
      </c>
      <c r="B1134" s="427" t="s">
        <v>482</v>
      </c>
      <c r="C1134" s="428" t="s">
        <v>483</v>
      </c>
      <c r="D1134" s="429" t="s">
        <v>484</v>
      </c>
      <c r="E1134" s="428" t="s">
        <v>3180</v>
      </c>
      <c r="F1134" s="429" t="s">
        <v>3181</v>
      </c>
      <c r="G1134" s="428" t="s">
        <v>4537</v>
      </c>
      <c r="H1134" s="428" t="s">
        <v>4538</v>
      </c>
      <c r="I1134" s="431">
        <v>3.9774999618530273</v>
      </c>
      <c r="J1134" s="431">
        <v>18240</v>
      </c>
      <c r="K1134" s="432">
        <v>72775.44921875</v>
      </c>
    </row>
    <row r="1135" spans="1:11" ht="14.45" customHeight="1" x14ac:dyDescent="0.2">
      <c r="A1135" s="426" t="s">
        <v>481</v>
      </c>
      <c r="B1135" s="427" t="s">
        <v>482</v>
      </c>
      <c r="C1135" s="428" t="s">
        <v>483</v>
      </c>
      <c r="D1135" s="429" t="s">
        <v>484</v>
      </c>
      <c r="E1135" s="428" t="s">
        <v>3180</v>
      </c>
      <c r="F1135" s="429" t="s">
        <v>3181</v>
      </c>
      <c r="G1135" s="428" t="s">
        <v>4539</v>
      </c>
      <c r="H1135" s="428" t="s">
        <v>4540</v>
      </c>
      <c r="I1135" s="431">
        <v>4.4000000953674316</v>
      </c>
      <c r="J1135" s="431">
        <v>12480</v>
      </c>
      <c r="K1135" s="432">
        <v>54965.4111328125</v>
      </c>
    </row>
    <row r="1136" spans="1:11" ht="14.45" customHeight="1" x14ac:dyDescent="0.2">
      <c r="A1136" s="426" t="s">
        <v>481</v>
      </c>
      <c r="B1136" s="427" t="s">
        <v>482</v>
      </c>
      <c r="C1136" s="428" t="s">
        <v>483</v>
      </c>
      <c r="D1136" s="429" t="s">
        <v>484</v>
      </c>
      <c r="E1136" s="428" t="s">
        <v>3180</v>
      </c>
      <c r="F1136" s="429" t="s">
        <v>3181</v>
      </c>
      <c r="G1136" s="428" t="s">
        <v>4541</v>
      </c>
      <c r="H1136" s="428" t="s">
        <v>4542</v>
      </c>
      <c r="I1136" s="431">
        <v>2.130000114440918</v>
      </c>
      <c r="J1136" s="431">
        <v>17280</v>
      </c>
      <c r="K1136" s="432">
        <v>36807</v>
      </c>
    </row>
    <row r="1137" spans="1:11" ht="14.45" customHeight="1" x14ac:dyDescent="0.2">
      <c r="A1137" s="426" t="s">
        <v>481</v>
      </c>
      <c r="B1137" s="427" t="s">
        <v>482</v>
      </c>
      <c r="C1137" s="428" t="s">
        <v>483</v>
      </c>
      <c r="D1137" s="429" t="s">
        <v>484</v>
      </c>
      <c r="E1137" s="428" t="s">
        <v>3180</v>
      </c>
      <c r="F1137" s="429" t="s">
        <v>3181</v>
      </c>
      <c r="G1137" s="428" t="s">
        <v>3219</v>
      </c>
      <c r="H1137" s="428" t="s">
        <v>4543</v>
      </c>
      <c r="I1137" s="431">
        <v>2.4700000286102295</v>
      </c>
      <c r="J1137" s="431">
        <v>4800</v>
      </c>
      <c r="K1137" s="432">
        <v>11856</v>
      </c>
    </row>
    <row r="1138" spans="1:11" ht="14.45" customHeight="1" x14ac:dyDescent="0.2">
      <c r="A1138" s="426" t="s">
        <v>481</v>
      </c>
      <c r="B1138" s="427" t="s">
        <v>482</v>
      </c>
      <c r="C1138" s="428" t="s">
        <v>483</v>
      </c>
      <c r="D1138" s="429" t="s">
        <v>484</v>
      </c>
      <c r="E1138" s="428" t="s">
        <v>3180</v>
      </c>
      <c r="F1138" s="429" t="s">
        <v>3181</v>
      </c>
      <c r="G1138" s="428" t="s">
        <v>3221</v>
      </c>
      <c r="H1138" s="428" t="s">
        <v>3222</v>
      </c>
      <c r="I1138" s="431">
        <v>2.4700000286102295</v>
      </c>
      <c r="J1138" s="431">
        <v>19200</v>
      </c>
      <c r="K1138" s="432">
        <v>47424</v>
      </c>
    </row>
    <row r="1139" spans="1:11" ht="14.45" customHeight="1" x14ac:dyDescent="0.2">
      <c r="A1139" s="426" t="s">
        <v>481</v>
      </c>
      <c r="B1139" s="427" t="s">
        <v>482</v>
      </c>
      <c r="C1139" s="428" t="s">
        <v>483</v>
      </c>
      <c r="D1139" s="429" t="s">
        <v>484</v>
      </c>
      <c r="E1139" s="428" t="s">
        <v>3180</v>
      </c>
      <c r="F1139" s="429" t="s">
        <v>3181</v>
      </c>
      <c r="G1139" s="428" t="s">
        <v>4544</v>
      </c>
      <c r="H1139" s="428" t="s">
        <v>4545</v>
      </c>
      <c r="I1139" s="431">
        <v>6.1599998474121094</v>
      </c>
      <c r="J1139" s="431">
        <v>11520</v>
      </c>
      <c r="K1139" s="432">
        <v>70996.75</v>
      </c>
    </row>
    <row r="1140" spans="1:11" ht="14.45" customHeight="1" x14ac:dyDescent="0.2">
      <c r="A1140" s="426" t="s">
        <v>481</v>
      </c>
      <c r="B1140" s="427" t="s">
        <v>482</v>
      </c>
      <c r="C1140" s="428" t="s">
        <v>483</v>
      </c>
      <c r="D1140" s="429" t="s">
        <v>484</v>
      </c>
      <c r="E1140" s="428" t="s">
        <v>3180</v>
      </c>
      <c r="F1140" s="429" t="s">
        <v>3181</v>
      </c>
      <c r="G1140" s="428" t="s">
        <v>4546</v>
      </c>
      <c r="H1140" s="428" t="s">
        <v>4547</v>
      </c>
      <c r="I1140" s="431">
        <v>8.5500001907348633</v>
      </c>
      <c r="J1140" s="431">
        <v>6912</v>
      </c>
      <c r="K1140" s="432">
        <v>59067.357421875</v>
      </c>
    </row>
    <row r="1141" spans="1:11" ht="14.45" customHeight="1" x14ac:dyDescent="0.2">
      <c r="A1141" s="426" t="s">
        <v>481</v>
      </c>
      <c r="B1141" s="427" t="s">
        <v>482</v>
      </c>
      <c r="C1141" s="428" t="s">
        <v>483</v>
      </c>
      <c r="D1141" s="429" t="s">
        <v>484</v>
      </c>
      <c r="E1141" s="428" t="s">
        <v>3180</v>
      </c>
      <c r="F1141" s="429" t="s">
        <v>3181</v>
      </c>
      <c r="G1141" s="428" t="s">
        <v>4548</v>
      </c>
      <c r="H1141" s="428" t="s">
        <v>4549</v>
      </c>
      <c r="I1141" s="431">
        <v>5.3499999046325684</v>
      </c>
      <c r="J1141" s="431">
        <v>115200</v>
      </c>
      <c r="K1141" s="432">
        <v>616320</v>
      </c>
    </row>
    <row r="1142" spans="1:11" ht="14.45" customHeight="1" x14ac:dyDescent="0.2">
      <c r="A1142" s="426" t="s">
        <v>481</v>
      </c>
      <c r="B1142" s="427" t="s">
        <v>482</v>
      </c>
      <c r="C1142" s="428" t="s">
        <v>483</v>
      </c>
      <c r="D1142" s="429" t="s">
        <v>484</v>
      </c>
      <c r="E1142" s="428" t="s">
        <v>3180</v>
      </c>
      <c r="F1142" s="429" t="s">
        <v>3181</v>
      </c>
      <c r="G1142" s="428" t="s">
        <v>4550</v>
      </c>
      <c r="H1142" s="428" t="s">
        <v>4549</v>
      </c>
      <c r="I1142" s="431">
        <v>5.3566667238871259</v>
      </c>
      <c r="J1142" s="431">
        <v>23040</v>
      </c>
      <c r="K1142" s="432">
        <v>123380.69921875</v>
      </c>
    </row>
    <row r="1143" spans="1:11" ht="14.45" customHeight="1" x14ac:dyDescent="0.2">
      <c r="A1143" s="426" t="s">
        <v>481</v>
      </c>
      <c r="B1143" s="427" t="s">
        <v>482</v>
      </c>
      <c r="C1143" s="428" t="s">
        <v>483</v>
      </c>
      <c r="D1143" s="429" t="s">
        <v>484</v>
      </c>
      <c r="E1143" s="428" t="s">
        <v>3180</v>
      </c>
      <c r="F1143" s="429" t="s">
        <v>3181</v>
      </c>
      <c r="G1143" s="428" t="s">
        <v>4551</v>
      </c>
      <c r="H1143" s="428" t="s">
        <v>4552</v>
      </c>
      <c r="I1143" s="431">
        <v>5.3554545749317519</v>
      </c>
      <c r="J1143" s="431">
        <v>142080</v>
      </c>
      <c r="K1143" s="432">
        <v>760866.150390625</v>
      </c>
    </row>
    <row r="1144" spans="1:11" ht="14.45" customHeight="1" x14ac:dyDescent="0.2">
      <c r="A1144" s="426" t="s">
        <v>481</v>
      </c>
      <c r="B1144" s="427" t="s">
        <v>482</v>
      </c>
      <c r="C1144" s="428" t="s">
        <v>483</v>
      </c>
      <c r="D1144" s="429" t="s">
        <v>484</v>
      </c>
      <c r="E1144" s="428" t="s">
        <v>3180</v>
      </c>
      <c r="F1144" s="429" t="s">
        <v>3181</v>
      </c>
      <c r="G1144" s="428" t="s">
        <v>4553</v>
      </c>
      <c r="H1144" s="428" t="s">
        <v>3240</v>
      </c>
      <c r="I1144" s="431">
        <v>2.5499999523162842</v>
      </c>
      <c r="J1144" s="431">
        <v>19200</v>
      </c>
      <c r="K1144" s="432">
        <v>48884</v>
      </c>
    </row>
    <row r="1145" spans="1:11" ht="14.45" customHeight="1" x14ac:dyDescent="0.2">
      <c r="A1145" s="426" t="s">
        <v>481</v>
      </c>
      <c r="B1145" s="427" t="s">
        <v>482</v>
      </c>
      <c r="C1145" s="428" t="s">
        <v>483</v>
      </c>
      <c r="D1145" s="429" t="s">
        <v>484</v>
      </c>
      <c r="E1145" s="428" t="s">
        <v>3180</v>
      </c>
      <c r="F1145" s="429" t="s">
        <v>3181</v>
      </c>
      <c r="G1145" s="428" t="s">
        <v>3239</v>
      </c>
      <c r="H1145" s="428" t="s">
        <v>3240</v>
      </c>
      <c r="I1145" s="431">
        <v>2.619999885559082</v>
      </c>
      <c r="J1145" s="431">
        <v>9600</v>
      </c>
      <c r="K1145" s="432">
        <v>25152</v>
      </c>
    </row>
    <row r="1146" spans="1:11" ht="14.45" customHeight="1" x14ac:dyDescent="0.2">
      <c r="A1146" s="426" t="s">
        <v>481</v>
      </c>
      <c r="B1146" s="427" t="s">
        <v>482</v>
      </c>
      <c r="C1146" s="428" t="s">
        <v>483</v>
      </c>
      <c r="D1146" s="429" t="s">
        <v>484</v>
      </c>
      <c r="E1146" s="428" t="s">
        <v>3180</v>
      </c>
      <c r="F1146" s="429" t="s">
        <v>3181</v>
      </c>
      <c r="G1146" s="428" t="s">
        <v>4554</v>
      </c>
      <c r="H1146" s="428" t="s">
        <v>3244</v>
      </c>
      <c r="I1146" s="431">
        <v>3.4600000381469727</v>
      </c>
      <c r="J1146" s="431">
        <v>4800</v>
      </c>
      <c r="K1146" s="432">
        <v>16608</v>
      </c>
    </row>
    <row r="1147" spans="1:11" ht="14.45" customHeight="1" x14ac:dyDescent="0.2">
      <c r="A1147" s="426" t="s">
        <v>481</v>
      </c>
      <c r="B1147" s="427" t="s">
        <v>482</v>
      </c>
      <c r="C1147" s="428" t="s">
        <v>483</v>
      </c>
      <c r="D1147" s="429" t="s">
        <v>484</v>
      </c>
      <c r="E1147" s="428" t="s">
        <v>3180</v>
      </c>
      <c r="F1147" s="429" t="s">
        <v>3181</v>
      </c>
      <c r="G1147" s="428" t="s">
        <v>3243</v>
      </c>
      <c r="H1147" s="428" t="s">
        <v>3244</v>
      </c>
      <c r="I1147" s="431">
        <v>3.559999942779541</v>
      </c>
      <c r="J1147" s="431">
        <v>23040</v>
      </c>
      <c r="K1147" s="432">
        <v>82022.40234375</v>
      </c>
    </row>
    <row r="1148" spans="1:11" ht="14.45" customHeight="1" x14ac:dyDescent="0.2">
      <c r="A1148" s="426" t="s">
        <v>481</v>
      </c>
      <c r="B1148" s="427" t="s">
        <v>482</v>
      </c>
      <c r="C1148" s="428" t="s">
        <v>483</v>
      </c>
      <c r="D1148" s="429" t="s">
        <v>484</v>
      </c>
      <c r="E1148" s="428" t="s">
        <v>3180</v>
      </c>
      <c r="F1148" s="429" t="s">
        <v>3181</v>
      </c>
      <c r="G1148" s="428" t="s">
        <v>4555</v>
      </c>
      <c r="H1148" s="428" t="s">
        <v>4556</v>
      </c>
      <c r="I1148" s="431">
        <v>0.68000000715255737</v>
      </c>
      <c r="J1148" s="431">
        <v>9500</v>
      </c>
      <c r="K1148" s="432">
        <v>6460</v>
      </c>
    </row>
    <row r="1149" spans="1:11" ht="14.45" customHeight="1" x14ac:dyDescent="0.2">
      <c r="A1149" s="426" t="s">
        <v>481</v>
      </c>
      <c r="B1149" s="427" t="s">
        <v>482</v>
      </c>
      <c r="C1149" s="428" t="s">
        <v>483</v>
      </c>
      <c r="D1149" s="429" t="s">
        <v>484</v>
      </c>
      <c r="E1149" s="428" t="s">
        <v>3180</v>
      </c>
      <c r="F1149" s="429" t="s">
        <v>3181</v>
      </c>
      <c r="G1149" s="428" t="s">
        <v>3276</v>
      </c>
      <c r="H1149" s="428" t="s">
        <v>3277</v>
      </c>
      <c r="I1149" s="431">
        <v>13.920000076293945</v>
      </c>
      <c r="J1149" s="431">
        <v>120</v>
      </c>
      <c r="K1149" s="432">
        <v>1670.4000244140625</v>
      </c>
    </row>
    <row r="1150" spans="1:11" ht="14.45" customHeight="1" x14ac:dyDescent="0.2">
      <c r="A1150" s="426" t="s">
        <v>481</v>
      </c>
      <c r="B1150" s="427" t="s">
        <v>482</v>
      </c>
      <c r="C1150" s="428" t="s">
        <v>483</v>
      </c>
      <c r="D1150" s="429" t="s">
        <v>484</v>
      </c>
      <c r="E1150" s="428" t="s">
        <v>3180</v>
      </c>
      <c r="F1150" s="429" t="s">
        <v>3181</v>
      </c>
      <c r="G1150" s="428" t="s">
        <v>4557</v>
      </c>
      <c r="H1150" s="428" t="s">
        <v>4558</v>
      </c>
      <c r="I1150" s="431">
        <v>23.899999618530273</v>
      </c>
      <c r="J1150" s="431">
        <v>1000</v>
      </c>
      <c r="K1150" s="432">
        <v>23900</v>
      </c>
    </row>
    <row r="1151" spans="1:11" ht="14.45" customHeight="1" x14ac:dyDescent="0.2">
      <c r="A1151" s="426" t="s">
        <v>481</v>
      </c>
      <c r="B1151" s="427" t="s">
        <v>482</v>
      </c>
      <c r="C1151" s="428" t="s">
        <v>483</v>
      </c>
      <c r="D1151" s="429" t="s">
        <v>484</v>
      </c>
      <c r="E1151" s="428" t="s">
        <v>3180</v>
      </c>
      <c r="F1151" s="429" t="s">
        <v>3181</v>
      </c>
      <c r="G1151" s="428" t="s">
        <v>4559</v>
      </c>
      <c r="H1151" s="428" t="s">
        <v>4560</v>
      </c>
      <c r="I1151" s="431">
        <v>9.5500001907348633</v>
      </c>
      <c r="J1151" s="431">
        <v>200</v>
      </c>
      <c r="K1151" s="432">
        <v>1909.3800048828125</v>
      </c>
    </row>
    <row r="1152" spans="1:11" ht="14.45" customHeight="1" x14ac:dyDescent="0.2">
      <c r="A1152" s="426" t="s">
        <v>481</v>
      </c>
      <c r="B1152" s="427" t="s">
        <v>482</v>
      </c>
      <c r="C1152" s="428" t="s">
        <v>483</v>
      </c>
      <c r="D1152" s="429" t="s">
        <v>484</v>
      </c>
      <c r="E1152" s="428" t="s">
        <v>2417</v>
      </c>
      <c r="F1152" s="429" t="s">
        <v>2418</v>
      </c>
      <c r="G1152" s="428" t="s">
        <v>4561</v>
      </c>
      <c r="H1152" s="428" t="s">
        <v>4562</v>
      </c>
      <c r="I1152" s="431">
        <v>2397.010009765625</v>
      </c>
      <c r="J1152" s="431">
        <v>3</v>
      </c>
      <c r="K1152" s="432">
        <v>7191.02978515625</v>
      </c>
    </row>
    <row r="1153" spans="1:11" ht="14.45" customHeight="1" x14ac:dyDescent="0.2">
      <c r="A1153" s="426" t="s">
        <v>481</v>
      </c>
      <c r="B1153" s="427" t="s">
        <v>482</v>
      </c>
      <c r="C1153" s="428" t="s">
        <v>483</v>
      </c>
      <c r="D1153" s="429" t="s">
        <v>484</v>
      </c>
      <c r="E1153" s="428" t="s">
        <v>2417</v>
      </c>
      <c r="F1153" s="429" t="s">
        <v>2418</v>
      </c>
      <c r="G1153" s="428" t="s">
        <v>4563</v>
      </c>
      <c r="H1153" s="428" t="s">
        <v>4564</v>
      </c>
      <c r="I1153" s="431">
        <v>212.26499938964844</v>
      </c>
      <c r="J1153" s="431">
        <v>40</v>
      </c>
      <c r="K1153" s="432">
        <v>8490.570068359375</v>
      </c>
    </row>
    <row r="1154" spans="1:11" ht="14.45" customHeight="1" x14ac:dyDescent="0.2">
      <c r="A1154" s="426" t="s">
        <v>481</v>
      </c>
      <c r="B1154" s="427" t="s">
        <v>482</v>
      </c>
      <c r="C1154" s="428" t="s">
        <v>483</v>
      </c>
      <c r="D1154" s="429" t="s">
        <v>484</v>
      </c>
      <c r="E1154" s="428" t="s">
        <v>2417</v>
      </c>
      <c r="F1154" s="429" t="s">
        <v>2418</v>
      </c>
      <c r="G1154" s="428" t="s">
        <v>4565</v>
      </c>
      <c r="H1154" s="428" t="s">
        <v>4566</v>
      </c>
      <c r="I1154" s="431">
        <v>98.980003356933594</v>
      </c>
      <c r="J1154" s="431">
        <v>900</v>
      </c>
      <c r="K1154" s="432">
        <v>89080.19921875</v>
      </c>
    </row>
    <row r="1155" spans="1:11" ht="14.45" customHeight="1" x14ac:dyDescent="0.2">
      <c r="A1155" s="426" t="s">
        <v>481</v>
      </c>
      <c r="B1155" s="427" t="s">
        <v>482</v>
      </c>
      <c r="C1155" s="428" t="s">
        <v>483</v>
      </c>
      <c r="D1155" s="429" t="s">
        <v>484</v>
      </c>
      <c r="E1155" s="428" t="s">
        <v>2417</v>
      </c>
      <c r="F1155" s="429" t="s">
        <v>2418</v>
      </c>
      <c r="G1155" s="428" t="s">
        <v>4567</v>
      </c>
      <c r="H1155" s="428" t="s">
        <v>4568</v>
      </c>
      <c r="I1155" s="431">
        <v>3654.199951171875</v>
      </c>
      <c r="J1155" s="431">
        <v>5</v>
      </c>
      <c r="K1155" s="432">
        <v>18271</v>
      </c>
    </row>
    <row r="1156" spans="1:11" ht="14.45" customHeight="1" x14ac:dyDescent="0.2">
      <c r="A1156" s="426" t="s">
        <v>481</v>
      </c>
      <c r="B1156" s="427" t="s">
        <v>482</v>
      </c>
      <c r="C1156" s="428" t="s">
        <v>483</v>
      </c>
      <c r="D1156" s="429" t="s">
        <v>484</v>
      </c>
      <c r="E1156" s="428" t="s">
        <v>2417</v>
      </c>
      <c r="F1156" s="429" t="s">
        <v>2418</v>
      </c>
      <c r="G1156" s="428" t="s">
        <v>4569</v>
      </c>
      <c r="H1156" s="428" t="s">
        <v>4570</v>
      </c>
      <c r="I1156" s="431">
        <v>0.97000002861022949</v>
      </c>
      <c r="J1156" s="431">
        <v>3000</v>
      </c>
      <c r="K1156" s="432">
        <v>2922.510009765625</v>
      </c>
    </row>
    <row r="1157" spans="1:11" ht="14.45" customHeight="1" x14ac:dyDescent="0.2">
      <c r="A1157" s="426" t="s">
        <v>481</v>
      </c>
      <c r="B1157" s="427" t="s">
        <v>482</v>
      </c>
      <c r="C1157" s="428" t="s">
        <v>483</v>
      </c>
      <c r="D1157" s="429" t="s">
        <v>484</v>
      </c>
      <c r="E1157" s="428" t="s">
        <v>2417</v>
      </c>
      <c r="F1157" s="429" t="s">
        <v>2418</v>
      </c>
      <c r="G1157" s="428" t="s">
        <v>4571</v>
      </c>
      <c r="H1157" s="428" t="s">
        <v>4572</v>
      </c>
      <c r="I1157" s="431">
        <v>653.4000244140625</v>
      </c>
      <c r="J1157" s="431">
        <v>10</v>
      </c>
      <c r="K1157" s="432">
        <v>6534</v>
      </c>
    </row>
    <row r="1158" spans="1:11" ht="14.45" customHeight="1" x14ac:dyDescent="0.2">
      <c r="A1158" s="426" t="s">
        <v>481</v>
      </c>
      <c r="B1158" s="427" t="s">
        <v>482</v>
      </c>
      <c r="C1158" s="428" t="s">
        <v>483</v>
      </c>
      <c r="D1158" s="429" t="s">
        <v>484</v>
      </c>
      <c r="E1158" s="428" t="s">
        <v>2417</v>
      </c>
      <c r="F1158" s="429" t="s">
        <v>2418</v>
      </c>
      <c r="G1158" s="428" t="s">
        <v>3339</v>
      </c>
      <c r="H1158" s="428" t="s">
        <v>4573</v>
      </c>
      <c r="I1158" s="431">
        <v>7.494999885559082</v>
      </c>
      <c r="J1158" s="431">
        <v>4200</v>
      </c>
      <c r="K1158" s="432">
        <v>31482.990234375</v>
      </c>
    </row>
    <row r="1159" spans="1:11" ht="14.45" customHeight="1" x14ac:dyDescent="0.2">
      <c r="A1159" s="426" t="s">
        <v>481</v>
      </c>
      <c r="B1159" s="427" t="s">
        <v>482</v>
      </c>
      <c r="C1159" s="428" t="s">
        <v>483</v>
      </c>
      <c r="D1159" s="429" t="s">
        <v>484</v>
      </c>
      <c r="E1159" s="428" t="s">
        <v>2417</v>
      </c>
      <c r="F1159" s="429" t="s">
        <v>2418</v>
      </c>
      <c r="G1159" s="428" t="s">
        <v>3339</v>
      </c>
      <c r="H1159" s="428" t="s">
        <v>3340</v>
      </c>
      <c r="I1159" s="431">
        <v>9.5350000063578282</v>
      </c>
      <c r="J1159" s="431">
        <v>5000</v>
      </c>
      <c r="K1159" s="432">
        <v>47417</v>
      </c>
    </row>
    <row r="1160" spans="1:11" ht="14.45" customHeight="1" x14ac:dyDescent="0.2">
      <c r="A1160" s="426" t="s">
        <v>481</v>
      </c>
      <c r="B1160" s="427" t="s">
        <v>482</v>
      </c>
      <c r="C1160" s="428" t="s">
        <v>483</v>
      </c>
      <c r="D1160" s="429" t="s">
        <v>484</v>
      </c>
      <c r="E1160" s="428" t="s">
        <v>2417</v>
      </c>
      <c r="F1160" s="429" t="s">
        <v>2418</v>
      </c>
      <c r="G1160" s="428" t="s">
        <v>4455</v>
      </c>
      <c r="H1160" s="428" t="s">
        <v>4456</v>
      </c>
      <c r="I1160" s="431">
        <v>2.380000114440918</v>
      </c>
      <c r="J1160" s="431">
        <v>179</v>
      </c>
      <c r="K1160" s="432">
        <v>426.1300048828125</v>
      </c>
    </row>
    <row r="1161" spans="1:11" ht="14.45" customHeight="1" x14ac:dyDescent="0.2">
      <c r="A1161" s="426" t="s">
        <v>481</v>
      </c>
      <c r="B1161" s="427" t="s">
        <v>482</v>
      </c>
      <c r="C1161" s="428" t="s">
        <v>483</v>
      </c>
      <c r="D1161" s="429" t="s">
        <v>484</v>
      </c>
      <c r="E1161" s="428" t="s">
        <v>2417</v>
      </c>
      <c r="F1161" s="429" t="s">
        <v>2418</v>
      </c>
      <c r="G1161" s="428" t="s">
        <v>3357</v>
      </c>
      <c r="H1161" s="428" t="s">
        <v>3358</v>
      </c>
      <c r="I1161" s="431">
        <v>17.551249980926514</v>
      </c>
      <c r="J1161" s="431">
        <v>9200</v>
      </c>
      <c r="K1161" s="432">
        <v>158775</v>
      </c>
    </row>
    <row r="1162" spans="1:11" ht="14.45" customHeight="1" x14ac:dyDescent="0.2">
      <c r="A1162" s="426" t="s">
        <v>481</v>
      </c>
      <c r="B1162" s="427" t="s">
        <v>482</v>
      </c>
      <c r="C1162" s="428" t="s">
        <v>483</v>
      </c>
      <c r="D1162" s="429" t="s">
        <v>484</v>
      </c>
      <c r="E1162" s="428" t="s">
        <v>3369</v>
      </c>
      <c r="F1162" s="429" t="s">
        <v>3370</v>
      </c>
      <c r="G1162" s="428" t="s">
        <v>3379</v>
      </c>
      <c r="H1162" s="428" t="s">
        <v>3380</v>
      </c>
      <c r="I1162" s="431">
        <v>3.0199999809265137</v>
      </c>
      <c r="J1162" s="431">
        <v>2000</v>
      </c>
      <c r="K1162" s="432">
        <v>6040</v>
      </c>
    </row>
    <row r="1163" spans="1:11" ht="14.45" customHeight="1" x14ac:dyDescent="0.2">
      <c r="A1163" s="426" t="s">
        <v>481</v>
      </c>
      <c r="B1163" s="427" t="s">
        <v>482</v>
      </c>
      <c r="C1163" s="428" t="s">
        <v>483</v>
      </c>
      <c r="D1163" s="429" t="s">
        <v>484</v>
      </c>
      <c r="E1163" s="428" t="s">
        <v>3369</v>
      </c>
      <c r="F1163" s="429" t="s">
        <v>3370</v>
      </c>
      <c r="G1163" s="428" t="s">
        <v>4574</v>
      </c>
      <c r="H1163" s="428" t="s">
        <v>4575</v>
      </c>
      <c r="I1163" s="431">
        <v>2.2999999523162842</v>
      </c>
      <c r="J1163" s="431">
        <v>1000</v>
      </c>
      <c r="K1163" s="432">
        <v>2300</v>
      </c>
    </row>
    <row r="1164" spans="1:11" ht="14.45" customHeight="1" x14ac:dyDescent="0.2">
      <c r="A1164" s="426" t="s">
        <v>481</v>
      </c>
      <c r="B1164" s="427" t="s">
        <v>482</v>
      </c>
      <c r="C1164" s="428" t="s">
        <v>483</v>
      </c>
      <c r="D1164" s="429" t="s">
        <v>484</v>
      </c>
      <c r="E1164" s="428" t="s">
        <v>3369</v>
      </c>
      <c r="F1164" s="429" t="s">
        <v>3370</v>
      </c>
      <c r="G1164" s="428" t="s">
        <v>3389</v>
      </c>
      <c r="H1164" s="428" t="s">
        <v>3390</v>
      </c>
      <c r="I1164" s="431">
        <v>3.3900001049041748</v>
      </c>
      <c r="J1164" s="431">
        <v>600</v>
      </c>
      <c r="K1164" s="432">
        <v>2034</v>
      </c>
    </row>
    <row r="1165" spans="1:11" ht="14.45" customHeight="1" x14ac:dyDescent="0.2">
      <c r="A1165" s="426" t="s">
        <v>481</v>
      </c>
      <c r="B1165" s="427" t="s">
        <v>482</v>
      </c>
      <c r="C1165" s="428" t="s">
        <v>483</v>
      </c>
      <c r="D1165" s="429" t="s">
        <v>484</v>
      </c>
      <c r="E1165" s="428" t="s">
        <v>3369</v>
      </c>
      <c r="F1165" s="429" t="s">
        <v>3370</v>
      </c>
      <c r="G1165" s="428" t="s">
        <v>3391</v>
      </c>
      <c r="H1165" s="428" t="s">
        <v>3392</v>
      </c>
      <c r="I1165" s="431">
        <v>3.0199999809265137</v>
      </c>
      <c r="J1165" s="431">
        <v>1000</v>
      </c>
      <c r="K1165" s="432">
        <v>3020</v>
      </c>
    </row>
    <row r="1166" spans="1:11" ht="14.45" customHeight="1" x14ac:dyDescent="0.2">
      <c r="A1166" s="426" t="s">
        <v>481</v>
      </c>
      <c r="B1166" s="427" t="s">
        <v>482</v>
      </c>
      <c r="C1166" s="428" t="s">
        <v>483</v>
      </c>
      <c r="D1166" s="429" t="s">
        <v>484</v>
      </c>
      <c r="E1166" s="428" t="s">
        <v>3369</v>
      </c>
      <c r="F1166" s="429" t="s">
        <v>3370</v>
      </c>
      <c r="G1166" s="428" t="s">
        <v>3393</v>
      </c>
      <c r="H1166" s="428" t="s">
        <v>3394</v>
      </c>
      <c r="I1166" s="431">
        <v>3.0274999737739563</v>
      </c>
      <c r="J1166" s="431">
        <v>4700</v>
      </c>
      <c r="K1166" s="432">
        <v>14220</v>
      </c>
    </row>
    <row r="1167" spans="1:11" ht="14.45" customHeight="1" x14ac:dyDescent="0.2">
      <c r="A1167" s="426" t="s">
        <v>481</v>
      </c>
      <c r="B1167" s="427" t="s">
        <v>482</v>
      </c>
      <c r="C1167" s="428" t="s">
        <v>483</v>
      </c>
      <c r="D1167" s="429" t="s">
        <v>484</v>
      </c>
      <c r="E1167" s="428" t="s">
        <v>3369</v>
      </c>
      <c r="F1167" s="429" t="s">
        <v>3370</v>
      </c>
      <c r="G1167" s="428" t="s">
        <v>3395</v>
      </c>
      <c r="H1167" s="428" t="s">
        <v>3396</v>
      </c>
      <c r="I1167" s="431">
        <v>3.0199999809265137</v>
      </c>
      <c r="J1167" s="431">
        <v>2000</v>
      </c>
      <c r="K1167" s="432">
        <v>6049.7998046875</v>
      </c>
    </row>
    <row r="1168" spans="1:11" ht="14.45" customHeight="1" x14ac:dyDescent="0.2">
      <c r="A1168" s="426" t="s">
        <v>481</v>
      </c>
      <c r="B1168" s="427" t="s">
        <v>482</v>
      </c>
      <c r="C1168" s="428" t="s">
        <v>483</v>
      </c>
      <c r="D1168" s="429" t="s">
        <v>484</v>
      </c>
      <c r="E1168" s="428" t="s">
        <v>3369</v>
      </c>
      <c r="F1168" s="429" t="s">
        <v>3370</v>
      </c>
      <c r="G1168" s="428" t="s">
        <v>4464</v>
      </c>
      <c r="H1168" s="428" t="s">
        <v>4465</v>
      </c>
      <c r="I1168" s="431">
        <v>3.0199999809265137</v>
      </c>
      <c r="J1168" s="431">
        <v>1000</v>
      </c>
      <c r="K1168" s="432">
        <v>3020</v>
      </c>
    </row>
    <row r="1169" spans="1:11" ht="14.45" customHeight="1" x14ac:dyDescent="0.2">
      <c r="A1169" s="426" t="s">
        <v>481</v>
      </c>
      <c r="B1169" s="427" t="s">
        <v>482</v>
      </c>
      <c r="C1169" s="428" t="s">
        <v>483</v>
      </c>
      <c r="D1169" s="429" t="s">
        <v>484</v>
      </c>
      <c r="E1169" s="428" t="s">
        <v>3369</v>
      </c>
      <c r="F1169" s="429" t="s">
        <v>3370</v>
      </c>
      <c r="G1169" s="428" t="s">
        <v>3397</v>
      </c>
      <c r="H1169" s="428" t="s">
        <v>3398</v>
      </c>
      <c r="I1169" s="431">
        <v>3.880000114440918</v>
      </c>
      <c r="J1169" s="431">
        <v>4000</v>
      </c>
      <c r="K1169" s="432">
        <v>15520</v>
      </c>
    </row>
    <row r="1170" spans="1:11" ht="14.45" customHeight="1" x14ac:dyDescent="0.2">
      <c r="A1170" s="426" t="s">
        <v>481</v>
      </c>
      <c r="B1170" s="427" t="s">
        <v>482</v>
      </c>
      <c r="C1170" s="428" t="s">
        <v>483</v>
      </c>
      <c r="D1170" s="429" t="s">
        <v>484</v>
      </c>
      <c r="E1170" s="428" t="s">
        <v>3369</v>
      </c>
      <c r="F1170" s="429" t="s">
        <v>3370</v>
      </c>
      <c r="G1170" s="428" t="s">
        <v>3399</v>
      </c>
      <c r="H1170" s="428" t="s">
        <v>3400</v>
      </c>
      <c r="I1170" s="431">
        <v>3.869999885559082</v>
      </c>
      <c r="J1170" s="431">
        <v>4000</v>
      </c>
      <c r="K1170" s="432">
        <v>15480</v>
      </c>
    </row>
    <row r="1171" spans="1:11" ht="14.45" customHeight="1" x14ac:dyDescent="0.2">
      <c r="A1171" s="426" t="s">
        <v>481</v>
      </c>
      <c r="B1171" s="427" t="s">
        <v>482</v>
      </c>
      <c r="C1171" s="428" t="s">
        <v>483</v>
      </c>
      <c r="D1171" s="429" t="s">
        <v>484</v>
      </c>
      <c r="E1171" s="428" t="s">
        <v>3369</v>
      </c>
      <c r="F1171" s="429" t="s">
        <v>3370</v>
      </c>
      <c r="G1171" s="428" t="s">
        <v>3404</v>
      </c>
      <c r="H1171" s="428" t="s">
        <v>3405</v>
      </c>
      <c r="I1171" s="431">
        <v>3.0299999713897705</v>
      </c>
      <c r="J1171" s="431">
        <v>1000</v>
      </c>
      <c r="K1171" s="432">
        <v>3030</v>
      </c>
    </row>
    <row r="1172" spans="1:11" ht="14.45" customHeight="1" x14ac:dyDescent="0.2">
      <c r="A1172" s="426" t="s">
        <v>481</v>
      </c>
      <c r="B1172" s="427" t="s">
        <v>482</v>
      </c>
      <c r="C1172" s="428" t="s">
        <v>483</v>
      </c>
      <c r="D1172" s="429" t="s">
        <v>484</v>
      </c>
      <c r="E1172" s="428" t="s">
        <v>3369</v>
      </c>
      <c r="F1172" s="429" t="s">
        <v>3370</v>
      </c>
      <c r="G1172" s="428" t="s">
        <v>4466</v>
      </c>
      <c r="H1172" s="428" t="s">
        <v>4467</v>
      </c>
      <c r="I1172" s="431">
        <v>3.0299999713897705</v>
      </c>
      <c r="J1172" s="431">
        <v>400</v>
      </c>
      <c r="K1172" s="432">
        <v>1212</v>
      </c>
    </row>
    <row r="1173" spans="1:11" ht="14.45" customHeight="1" x14ac:dyDescent="0.2">
      <c r="A1173" s="426" t="s">
        <v>481</v>
      </c>
      <c r="B1173" s="427" t="s">
        <v>482</v>
      </c>
      <c r="C1173" s="428" t="s">
        <v>483</v>
      </c>
      <c r="D1173" s="429" t="s">
        <v>484</v>
      </c>
      <c r="E1173" s="428" t="s">
        <v>3369</v>
      </c>
      <c r="F1173" s="429" t="s">
        <v>3370</v>
      </c>
      <c r="G1173" s="428" t="s">
        <v>3408</v>
      </c>
      <c r="H1173" s="428" t="s">
        <v>3409</v>
      </c>
      <c r="I1173" s="431">
        <v>2.809999942779541</v>
      </c>
      <c r="J1173" s="431">
        <v>1000</v>
      </c>
      <c r="K1173" s="432">
        <v>2810</v>
      </c>
    </row>
    <row r="1174" spans="1:11" ht="14.45" customHeight="1" x14ac:dyDescent="0.2">
      <c r="A1174" s="426" t="s">
        <v>481</v>
      </c>
      <c r="B1174" s="427" t="s">
        <v>482</v>
      </c>
      <c r="C1174" s="428" t="s">
        <v>483</v>
      </c>
      <c r="D1174" s="429" t="s">
        <v>484</v>
      </c>
      <c r="E1174" s="428" t="s">
        <v>3369</v>
      </c>
      <c r="F1174" s="429" t="s">
        <v>3370</v>
      </c>
      <c r="G1174" s="428" t="s">
        <v>3412</v>
      </c>
      <c r="H1174" s="428" t="s">
        <v>3413</v>
      </c>
      <c r="I1174" s="431">
        <v>1.4500000476837158</v>
      </c>
      <c r="J1174" s="431">
        <v>2000</v>
      </c>
      <c r="K1174" s="432">
        <v>2904</v>
      </c>
    </row>
    <row r="1175" spans="1:11" ht="14.45" customHeight="1" x14ac:dyDescent="0.2">
      <c r="A1175" s="426" t="s">
        <v>481</v>
      </c>
      <c r="B1175" s="427" t="s">
        <v>482</v>
      </c>
      <c r="C1175" s="428" t="s">
        <v>4576</v>
      </c>
      <c r="D1175" s="429" t="s">
        <v>4577</v>
      </c>
      <c r="E1175" s="428" t="s">
        <v>2423</v>
      </c>
      <c r="F1175" s="429" t="s">
        <v>2424</v>
      </c>
      <c r="G1175" s="428" t="s">
        <v>4578</v>
      </c>
      <c r="H1175" s="428" t="s">
        <v>4579</v>
      </c>
      <c r="I1175" s="431">
        <v>982.530029296875</v>
      </c>
      <c r="J1175" s="431">
        <v>1</v>
      </c>
      <c r="K1175" s="432">
        <v>982.530029296875</v>
      </c>
    </row>
    <row r="1176" spans="1:11" ht="14.45" customHeight="1" x14ac:dyDescent="0.2">
      <c r="A1176" s="426" t="s">
        <v>481</v>
      </c>
      <c r="B1176" s="427" t="s">
        <v>482</v>
      </c>
      <c r="C1176" s="428" t="s">
        <v>4576</v>
      </c>
      <c r="D1176" s="429" t="s">
        <v>4577</v>
      </c>
      <c r="E1176" s="428" t="s">
        <v>2423</v>
      </c>
      <c r="F1176" s="429" t="s">
        <v>2424</v>
      </c>
      <c r="G1176" s="428" t="s">
        <v>4580</v>
      </c>
      <c r="H1176" s="428" t="s">
        <v>4581</v>
      </c>
      <c r="I1176" s="431">
        <v>26220.69921875</v>
      </c>
      <c r="J1176" s="431">
        <v>6</v>
      </c>
      <c r="K1176" s="432">
        <v>157324.1953125</v>
      </c>
    </row>
    <row r="1177" spans="1:11" ht="14.45" customHeight="1" x14ac:dyDescent="0.2">
      <c r="A1177" s="426" t="s">
        <v>481</v>
      </c>
      <c r="B1177" s="427" t="s">
        <v>482</v>
      </c>
      <c r="C1177" s="428" t="s">
        <v>4576</v>
      </c>
      <c r="D1177" s="429" t="s">
        <v>4577</v>
      </c>
      <c r="E1177" s="428" t="s">
        <v>2423</v>
      </c>
      <c r="F1177" s="429" t="s">
        <v>2424</v>
      </c>
      <c r="G1177" s="428" t="s">
        <v>4582</v>
      </c>
      <c r="H1177" s="428" t="s">
        <v>4583</v>
      </c>
      <c r="I1177" s="431">
        <v>26220.69921875</v>
      </c>
      <c r="J1177" s="431">
        <v>4</v>
      </c>
      <c r="K1177" s="432">
        <v>104882.796875</v>
      </c>
    </row>
    <row r="1178" spans="1:11" ht="14.45" customHeight="1" x14ac:dyDescent="0.2">
      <c r="A1178" s="426" t="s">
        <v>481</v>
      </c>
      <c r="B1178" s="427" t="s">
        <v>482</v>
      </c>
      <c r="C1178" s="428" t="s">
        <v>4576</v>
      </c>
      <c r="D1178" s="429" t="s">
        <v>4577</v>
      </c>
      <c r="E1178" s="428" t="s">
        <v>2423</v>
      </c>
      <c r="F1178" s="429" t="s">
        <v>2424</v>
      </c>
      <c r="G1178" s="428" t="s">
        <v>4584</v>
      </c>
      <c r="H1178" s="428" t="s">
        <v>4585</v>
      </c>
      <c r="I1178" s="431">
        <v>26220.69921875</v>
      </c>
      <c r="J1178" s="431">
        <v>1</v>
      </c>
      <c r="K1178" s="432">
        <v>26220.69921875</v>
      </c>
    </row>
    <row r="1179" spans="1:11" ht="14.45" customHeight="1" x14ac:dyDescent="0.2">
      <c r="A1179" s="426" t="s">
        <v>481</v>
      </c>
      <c r="B1179" s="427" t="s">
        <v>482</v>
      </c>
      <c r="C1179" s="428" t="s">
        <v>4576</v>
      </c>
      <c r="D1179" s="429" t="s">
        <v>4577</v>
      </c>
      <c r="E1179" s="428" t="s">
        <v>2423</v>
      </c>
      <c r="F1179" s="429" t="s">
        <v>2424</v>
      </c>
      <c r="G1179" s="428" t="s">
        <v>4586</v>
      </c>
      <c r="H1179" s="428" t="s">
        <v>4587</v>
      </c>
      <c r="I1179" s="431">
        <v>6725.18017578125</v>
      </c>
      <c r="J1179" s="431">
        <v>1</v>
      </c>
      <c r="K1179" s="432">
        <v>6725.18017578125</v>
      </c>
    </row>
    <row r="1180" spans="1:11" ht="14.45" customHeight="1" x14ac:dyDescent="0.2">
      <c r="A1180" s="426" t="s">
        <v>481</v>
      </c>
      <c r="B1180" s="427" t="s">
        <v>482</v>
      </c>
      <c r="C1180" s="428" t="s">
        <v>4576</v>
      </c>
      <c r="D1180" s="429" t="s">
        <v>4577</v>
      </c>
      <c r="E1180" s="428" t="s">
        <v>2423</v>
      </c>
      <c r="F1180" s="429" t="s">
        <v>2424</v>
      </c>
      <c r="G1180" s="428" t="s">
        <v>4588</v>
      </c>
      <c r="H1180" s="428" t="s">
        <v>4589</v>
      </c>
      <c r="I1180" s="431">
        <v>121000</v>
      </c>
      <c r="J1180" s="431">
        <v>1</v>
      </c>
      <c r="K1180" s="432">
        <v>121000</v>
      </c>
    </row>
    <row r="1181" spans="1:11" ht="14.45" customHeight="1" x14ac:dyDescent="0.2">
      <c r="A1181" s="426" t="s">
        <v>481</v>
      </c>
      <c r="B1181" s="427" t="s">
        <v>482</v>
      </c>
      <c r="C1181" s="428" t="s">
        <v>4576</v>
      </c>
      <c r="D1181" s="429" t="s">
        <v>4577</v>
      </c>
      <c r="E1181" s="428" t="s">
        <v>2423</v>
      </c>
      <c r="F1181" s="429" t="s">
        <v>2424</v>
      </c>
      <c r="G1181" s="428" t="s">
        <v>4590</v>
      </c>
      <c r="H1181" s="428" t="s">
        <v>4591</v>
      </c>
      <c r="I1181" s="431">
        <v>13749.23046875</v>
      </c>
      <c r="J1181" s="431">
        <v>1</v>
      </c>
      <c r="K1181" s="432">
        <v>13749.23046875</v>
      </c>
    </row>
    <row r="1182" spans="1:11" ht="14.45" customHeight="1" x14ac:dyDescent="0.2">
      <c r="A1182" s="426" t="s">
        <v>481</v>
      </c>
      <c r="B1182" s="427" t="s">
        <v>482</v>
      </c>
      <c r="C1182" s="428" t="s">
        <v>4576</v>
      </c>
      <c r="D1182" s="429" t="s">
        <v>4577</v>
      </c>
      <c r="E1182" s="428" t="s">
        <v>2423</v>
      </c>
      <c r="F1182" s="429" t="s">
        <v>2424</v>
      </c>
      <c r="G1182" s="428" t="s">
        <v>4592</v>
      </c>
      <c r="H1182" s="428" t="s">
        <v>4593</v>
      </c>
      <c r="I1182" s="431">
        <v>16462.439453125</v>
      </c>
      <c r="J1182" s="431">
        <v>2</v>
      </c>
      <c r="K1182" s="432">
        <v>32924.87890625</v>
      </c>
    </row>
    <row r="1183" spans="1:11" ht="14.45" customHeight="1" x14ac:dyDescent="0.2">
      <c r="A1183" s="426" t="s">
        <v>481</v>
      </c>
      <c r="B1183" s="427" t="s">
        <v>482</v>
      </c>
      <c r="C1183" s="428" t="s">
        <v>4576</v>
      </c>
      <c r="D1183" s="429" t="s">
        <v>4577</v>
      </c>
      <c r="E1183" s="428" t="s">
        <v>2423</v>
      </c>
      <c r="F1183" s="429" t="s">
        <v>2424</v>
      </c>
      <c r="G1183" s="428" t="s">
        <v>4594</v>
      </c>
      <c r="H1183" s="428" t="s">
        <v>4595</v>
      </c>
      <c r="I1183" s="431">
        <v>3194.39990234375</v>
      </c>
      <c r="J1183" s="431">
        <v>18</v>
      </c>
      <c r="K1183" s="432">
        <v>57499.2001953125</v>
      </c>
    </row>
    <row r="1184" spans="1:11" ht="14.45" customHeight="1" x14ac:dyDescent="0.2">
      <c r="A1184" s="426" t="s">
        <v>481</v>
      </c>
      <c r="B1184" s="427" t="s">
        <v>482</v>
      </c>
      <c r="C1184" s="428" t="s">
        <v>4576</v>
      </c>
      <c r="D1184" s="429" t="s">
        <v>4577</v>
      </c>
      <c r="E1184" s="428" t="s">
        <v>2423</v>
      </c>
      <c r="F1184" s="429" t="s">
        <v>2424</v>
      </c>
      <c r="G1184" s="428" t="s">
        <v>4596</v>
      </c>
      <c r="H1184" s="428" t="s">
        <v>4597</v>
      </c>
      <c r="I1184" s="431">
        <v>92189.6484375</v>
      </c>
      <c r="J1184" s="431">
        <v>3</v>
      </c>
      <c r="K1184" s="432">
        <v>276568.9453125</v>
      </c>
    </row>
    <row r="1185" spans="1:11" ht="14.45" customHeight="1" x14ac:dyDescent="0.2">
      <c r="A1185" s="426" t="s">
        <v>481</v>
      </c>
      <c r="B1185" s="427" t="s">
        <v>482</v>
      </c>
      <c r="C1185" s="428" t="s">
        <v>4576</v>
      </c>
      <c r="D1185" s="429" t="s">
        <v>4577</v>
      </c>
      <c r="E1185" s="428" t="s">
        <v>2423</v>
      </c>
      <c r="F1185" s="429" t="s">
        <v>2424</v>
      </c>
      <c r="G1185" s="428" t="s">
        <v>2637</v>
      </c>
      <c r="H1185" s="428" t="s">
        <v>2638</v>
      </c>
      <c r="I1185" s="431">
        <v>44770</v>
      </c>
      <c r="J1185" s="431">
        <v>1</v>
      </c>
      <c r="K1185" s="432">
        <v>44770</v>
      </c>
    </row>
    <row r="1186" spans="1:11" ht="14.45" customHeight="1" x14ac:dyDescent="0.2">
      <c r="A1186" s="426" t="s">
        <v>481</v>
      </c>
      <c r="B1186" s="427" t="s">
        <v>482</v>
      </c>
      <c r="C1186" s="428" t="s">
        <v>4576</v>
      </c>
      <c r="D1186" s="429" t="s">
        <v>4577</v>
      </c>
      <c r="E1186" s="428" t="s">
        <v>2423</v>
      </c>
      <c r="F1186" s="429" t="s">
        <v>2424</v>
      </c>
      <c r="G1186" s="428" t="s">
        <v>4598</v>
      </c>
      <c r="H1186" s="428" t="s">
        <v>4599</v>
      </c>
      <c r="I1186" s="431">
        <v>174589.9921875</v>
      </c>
      <c r="J1186" s="431">
        <v>4</v>
      </c>
      <c r="K1186" s="432">
        <v>698359.96875</v>
      </c>
    </row>
    <row r="1187" spans="1:11" ht="14.45" customHeight="1" x14ac:dyDescent="0.2">
      <c r="A1187" s="426" t="s">
        <v>481</v>
      </c>
      <c r="B1187" s="427" t="s">
        <v>482</v>
      </c>
      <c r="C1187" s="428" t="s">
        <v>4576</v>
      </c>
      <c r="D1187" s="429" t="s">
        <v>4577</v>
      </c>
      <c r="E1187" s="428" t="s">
        <v>2423</v>
      </c>
      <c r="F1187" s="429" t="s">
        <v>2424</v>
      </c>
      <c r="G1187" s="428" t="s">
        <v>4600</v>
      </c>
      <c r="H1187" s="428" t="s">
        <v>4601</v>
      </c>
      <c r="I1187" s="431">
        <v>3492</v>
      </c>
      <c r="J1187" s="431">
        <v>4</v>
      </c>
      <c r="K1187" s="432">
        <v>13968</v>
      </c>
    </row>
    <row r="1188" spans="1:11" ht="14.45" customHeight="1" x14ac:dyDescent="0.2">
      <c r="A1188" s="426" t="s">
        <v>481</v>
      </c>
      <c r="B1188" s="427" t="s">
        <v>482</v>
      </c>
      <c r="C1188" s="428" t="s">
        <v>4576</v>
      </c>
      <c r="D1188" s="429" t="s">
        <v>4577</v>
      </c>
      <c r="E1188" s="428" t="s">
        <v>2423</v>
      </c>
      <c r="F1188" s="429" t="s">
        <v>2424</v>
      </c>
      <c r="G1188" s="428" t="s">
        <v>4602</v>
      </c>
      <c r="H1188" s="428" t="s">
        <v>4603</v>
      </c>
      <c r="I1188" s="431">
        <v>2018</v>
      </c>
      <c r="J1188" s="431">
        <v>3</v>
      </c>
      <c r="K1188" s="432">
        <v>6054</v>
      </c>
    </row>
    <row r="1189" spans="1:11" ht="14.45" customHeight="1" x14ac:dyDescent="0.2">
      <c r="A1189" s="426" t="s">
        <v>481</v>
      </c>
      <c r="B1189" s="427" t="s">
        <v>482</v>
      </c>
      <c r="C1189" s="428" t="s">
        <v>4576</v>
      </c>
      <c r="D1189" s="429" t="s">
        <v>4577</v>
      </c>
      <c r="E1189" s="428" t="s">
        <v>2423</v>
      </c>
      <c r="F1189" s="429" t="s">
        <v>2424</v>
      </c>
      <c r="G1189" s="428" t="s">
        <v>4604</v>
      </c>
      <c r="H1189" s="428" t="s">
        <v>4605</v>
      </c>
      <c r="I1189" s="431">
        <v>5699.10009765625</v>
      </c>
      <c r="J1189" s="431">
        <v>5</v>
      </c>
      <c r="K1189" s="432">
        <v>28495.5</v>
      </c>
    </row>
    <row r="1190" spans="1:11" ht="14.45" customHeight="1" x14ac:dyDescent="0.2">
      <c r="A1190" s="426" t="s">
        <v>481</v>
      </c>
      <c r="B1190" s="427" t="s">
        <v>482</v>
      </c>
      <c r="C1190" s="428" t="s">
        <v>4576</v>
      </c>
      <c r="D1190" s="429" t="s">
        <v>4577</v>
      </c>
      <c r="E1190" s="428" t="s">
        <v>2423</v>
      </c>
      <c r="F1190" s="429" t="s">
        <v>2424</v>
      </c>
      <c r="G1190" s="428" t="s">
        <v>2651</v>
      </c>
      <c r="H1190" s="428" t="s">
        <v>2652</v>
      </c>
      <c r="I1190" s="431">
        <v>564.66666666666663</v>
      </c>
      <c r="J1190" s="431">
        <v>3</v>
      </c>
      <c r="K1190" s="432">
        <v>1694</v>
      </c>
    </row>
    <row r="1191" spans="1:11" ht="14.45" customHeight="1" x14ac:dyDescent="0.2">
      <c r="A1191" s="426" t="s">
        <v>481</v>
      </c>
      <c r="B1191" s="427" t="s">
        <v>482</v>
      </c>
      <c r="C1191" s="428" t="s">
        <v>4576</v>
      </c>
      <c r="D1191" s="429" t="s">
        <v>4577</v>
      </c>
      <c r="E1191" s="428" t="s">
        <v>2423</v>
      </c>
      <c r="F1191" s="429" t="s">
        <v>2424</v>
      </c>
      <c r="G1191" s="428" t="s">
        <v>4606</v>
      </c>
      <c r="H1191" s="428" t="s">
        <v>4607</v>
      </c>
      <c r="I1191" s="431">
        <v>1587.52001953125</v>
      </c>
      <c r="J1191" s="431">
        <v>10</v>
      </c>
      <c r="K1191" s="432">
        <v>15875.19970703125</v>
      </c>
    </row>
    <row r="1192" spans="1:11" ht="14.45" customHeight="1" x14ac:dyDescent="0.2">
      <c r="A1192" s="426" t="s">
        <v>481</v>
      </c>
      <c r="B1192" s="427" t="s">
        <v>482</v>
      </c>
      <c r="C1192" s="428" t="s">
        <v>4576</v>
      </c>
      <c r="D1192" s="429" t="s">
        <v>4577</v>
      </c>
      <c r="E1192" s="428" t="s">
        <v>2423</v>
      </c>
      <c r="F1192" s="429" t="s">
        <v>2424</v>
      </c>
      <c r="G1192" s="428" t="s">
        <v>4608</v>
      </c>
      <c r="H1192" s="428" t="s">
        <v>4609</v>
      </c>
      <c r="I1192" s="431">
        <v>5350.330078125</v>
      </c>
      <c r="J1192" s="431">
        <v>4</v>
      </c>
      <c r="K1192" s="432">
        <v>21401.3203125</v>
      </c>
    </row>
    <row r="1193" spans="1:11" ht="14.45" customHeight="1" x14ac:dyDescent="0.2">
      <c r="A1193" s="426" t="s">
        <v>481</v>
      </c>
      <c r="B1193" s="427" t="s">
        <v>482</v>
      </c>
      <c r="C1193" s="428" t="s">
        <v>4576</v>
      </c>
      <c r="D1193" s="429" t="s">
        <v>4577</v>
      </c>
      <c r="E1193" s="428" t="s">
        <v>2423</v>
      </c>
      <c r="F1193" s="429" t="s">
        <v>2424</v>
      </c>
      <c r="G1193" s="428" t="s">
        <v>4610</v>
      </c>
      <c r="H1193" s="428" t="s">
        <v>4611</v>
      </c>
      <c r="I1193" s="431">
        <v>738.0999755859375</v>
      </c>
      <c r="J1193" s="431">
        <v>20</v>
      </c>
      <c r="K1193" s="432">
        <v>14762</v>
      </c>
    </row>
    <row r="1194" spans="1:11" ht="14.45" customHeight="1" x14ac:dyDescent="0.2">
      <c r="A1194" s="426" t="s">
        <v>481</v>
      </c>
      <c r="B1194" s="427" t="s">
        <v>482</v>
      </c>
      <c r="C1194" s="428" t="s">
        <v>4576</v>
      </c>
      <c r="D1194" s="429" t="s">
        <v>4577</v>
      </c>
      <c r="E1194" s="428" t="s">
        <v>2423</v>
      </c>
      <c r="F1194" s="429" t="s">
        <v>2424</v>
      </c>
      <c r="G1194" s="428" t="s">
        <v>4612</v>
      </c>
      <c r="H1194" s="428" t="s">
        <v>4613</v>
      </c>
      <c r="I1194" s="431">
        <v>423.5</v>
      </c>
      <c r="J1194" s="431">
        <v>5</v>
      </c>
      <c r="K1194" s="432">
        <v>2117.5</v>
      </c>
    </row>
    <row r="1195" spans="1:11" ht="14.45" customHeight="1" x14ac:dyDescent="0.2">
      <c r="A1195" s="426" t="s">
        <v>481</v>
      </c>
      <c r="B1195" s="427" t="s">
        <v>482</v>
      </c>
      <c r="C1195" s="428" t="s">
        <v>4576</v>
      </c>
      <c r="D1195" s="429" t="s">
        <v>4577</v>
      </c>
      <c r="E1195" s="428" t="s">
        <v>2423</v>
      </c>
      <c r="F1195" s="429" t="s">
        <v>2424</v>
      </c>
      <c r="G1195" s="428" t="s">
        <v>3843</v>
      </c>
      <c r="H1195" s="428" t="s">
        <v>3844</v>
      </c>
      <c r="I1195" s="431">
        <v>734.469970703125</v>
      </c>
      <c r="J1195" s="431">
        <v>1</v>
      </c>
      <c r="K1195" s="432">
        <v>734.469970703125</v>
      </c>
    </row>
    <row r="1196" spans="1:11" ht="14.45" customHeight="1" x14ac:dyDescent="0.2">
      <c r="A1196" s="426" t="s">
        <v>481</v>
      </c>
      <c r="B1196" s="427" t="s">
        <v>482</v>
      </c>
      <c r="C1196" s="428" t="s">
        <v>4576</v>
      </c>
      <c r="D1196" s="429" t="s">
        <v>4577</v>
      </c>
      <c r="E1196" s="428" t="s">
        <v>2423</v>
      </c>
      <c r="F1196" s="429" t="s">
        <v>2424</v>
      </c>
      <c r="G1196" s="428" t="s">
        <v>4614</v>
      </c>
      <c r="H1196" s="428" t="s">
        <v>4615</v>
      </c>
      <c r="I1196" s="431">
        <v>9878.98486328125</v>
      </c>
      <c r="J1196" s="431">
        <v>4</v>
      </c>
      <c r="K1196" s="432">
        <v>39515.939453125</v>
      </c>
    </row>
    <row r="1197" spans="1:11" ht="14.45" customHeight="1" x14ac:dyDescent="0.2">
      <c r="A1197" s="426" t="s">
        <v>481</v>
      </c>
      <c r="B1197" s="427" t="s">
        <v>482</v>
      </c>
      <c r="C1197" s="428" t="s">
        <v>4576</v>
      </c>
      <c r="D1197" s="429" t="s">
        <v>4577</v>
      </c>
      <c r="E1197" s="428" t="s">
        <v>2423</v>
      </c>
      <c r="F1197" s="429" t="s">
        <v>2424</v>
      </c>
      <c r="G1197" s="428" t="s">
        <v>4616</v>
      </c>
      <c r="H1197" s="428" t="s">
        <v>4617</v>
      </c>
      <c r="I1197" s="431">
        <v>15633.2001953125</v>
      </c>
      <c r="J1197" s="431">
        <v>4</v>
      </c>
      <c r="K1197" s="432">
        <v>62532.80078125</v>
      </c>
    </row>
    <row r="1198" spans="1:11" ht="14.45" customHeight="1" x14ac:dyDescent="0.2">
      <c r="A1198" s="426" t="s">
        <v>481</v>
      </c>
      <c r="B1198" s="427" t="s">
        <v>482</v>
      </c>
      <c r="C1198" s="428" t="s">
        <v>4576</v>
      </c>
      <c r="D1198" s="429" t="s">
        <v>4577</v>
      </c>
      <c r="E1198" s="428" t="s">
        <v>2423</v>
      </c>
      <c r="F1198" s="429" t="s">
        <v>2424</v>
      </c>
      <c r="G1198" s="428" t="s">
        <v>4618</v>
      </c>
      <c r="H1198" s="428" t="s">
        <v>4619</v>
      </c>
      <c r="I1198" s="431">
        <v>4682.7001953125</v>
      </c>
      <c r="J1198" s="431">
        <v>2</v>
      </c>
      <c r="K1198" s="432">
        <v>9365.400390625</v>
      </c>
    </row>
    <row r="1199" spans="1:11" ht="14.45" customHeight="1" x14ac:dyDescent="0.2">
      <c r="A1199" s="426" t="s">
        <v>481</v>
      </c>
      <c r="B1199" s="427" t="s">
        <v>482</v>
      </c>
      <c r="C1199" s="428" t="s">
        <v>4576</v>
      </c>
      <c r="D1199" s="429" t="s">
        <v>4577</v>
      </c>
      <c r="E1199" s="428" t="s">
        <v>2423</v>
      </c>
      <c r="F1199" s="429" t="s">
        <v>2424</v>
      </c>
      <c r="G1199" s="428" t="s">
        <v>4620</v>
      </c>
      <c r="H1199" s="428" t="s">
        <v>4621</v>
      </c>
      <c r="I1199" s="431">
        <v>5241.72021484375</v>
      </c>
      <c r="J1199" s="431">
        <v>1</v>
      </c>
      <c r="K1199" s="432">
        <v>5241.72021484375</v>
      </c>
    </row>
    <row r="1200" spans="1:11" ht="14.45" customHeight="1" x14ac:dyDescent="0.2">
      <c r="A1200" s="426" t="s">
        <v>481</v>
      </c>
      <c r="B1200" s="427" t="s">
        <v>482</v>
      </c>
      <c r="C1200" s="428" t="s">
        <v>4576</v>
      </c>
      <c r="D1200" s="429" t="s">
        <v>4577</v>
      </c>
      <c r="E1200" s="428" t="s">
        <v>2423</v>
      </c>
      <c r="F1200" s="429" t="s">
        <v>2424</v>
      </c>
      <c r="G1200" s="428" t="s">
        <v>4622</v>
      </c>
      <c r="H1200" s="428" t="s">
        <v>4623</v>
      </c>
      <c r="I1200" s="431">
        <v>24928.419921875</v>
      </c>
      <c r="J1200" s="431">
        <v>1</v>
      </c>
      <c r="K1200" s="432">
        <v>24928.419921875</v>
      </c>
    </row>
    <row r="1201" spans="1:11" ht="14.45" customHeight="1" x14ac:dyDescent="0.2">
      <c r="A1201" s="426" t="s">
        <v>481</v>
      </c>
      <c r="B1201" s="427" t="s">
        <v>482</v>
      </c>
      <c r="C1201" s="428" t="s">
        <v>4576</v>
      </c>
      <c r="D1201" s="429" t="s">
        <v>4577</v>
      </c>
      <c r="E1201" s="428" t="s">
        <v>2423</v>
      </c>
      <c r="F1201" s="429" t="s">
        <v>2424</v>
      </c>
      <c r="G1201" s="428" t="s">
        <v>4624</v>
      </c>
      <c r="H1201" s="428" t="s">
        <v>4625</v>
      </c>
      <c r="I1201" s="431">
        <v>80644.078125</v>
      </c>
      <c r="J1201" s="431">
        <v>1</v>
      </c>
      <c r="K1201" s="432">
        <v>80644.078125</v>
      </c>
    </row>
    <row r="1202" spans="1:11" ht="14.45" customHeight="1" x14ac:dyDescent="0.2">
      <c r="A1202" s="426" t="s">
        <v>481</v>
      </c>
      <c r="B1202" s="427" t="s">
        <v>482</v>
      </c>
      <c r="C1202" s="428" t="s">
        <v>4576</v>
      </c>
      <c r="D1202" s="429" t="s">
        <v>4577</v>
      </c>
      <c r="E1202" s="428" t="s">
        <v>2423</v>
      </c>
      <c r="F1202" s="429" t="s">
        <v>2424</v>
      </c>
      <c r="G1202" s="428" t="s">
        <v>4626</v>
      </c>
      <c r="H1202" s="428" t="s">
        <v>4627</v>
      </c>
      <c r="I1202" s="431">
        <v>1358.8299560546875</v>
      </c>
      <c r="J1202" s="431">
        <v>1</v>
      </c>
      <c r="K1202" s="432">
        <v>1358.8299560546875</v>
      </c>
    </row>
    <row r="1203" spans="1:11" ht="14.45" customHeight="1" x14ac:dyDescent="0.2">
      <c r="A1203" s="426" t="s">
        <v>481</v>
      </c>
      <c r="B1203" s="427" t="s">
        <v>482</v>
      </c>
      <c r="C1203" s="428" t="s">
        <v>4576</v>
      </c>
      <c r="D1203" s="429" t="s">
        <v>4577</v>
      </c>
      <c r="E1203" s="428" t="s">
        <v>2423</v>
      </c>
      <c r="F1203" s="429" t="s">
        <v>2424</v>
      </c>
      <c r="G1203" s="428" t="s">
        <v>4628</v>
      </c>
      <c r="H1203" s="428" t="s">
        <v>4629</v>
      </c>
      <c r="I1203" s="431">
        <v>19414.44921875</v>
      </c>
      <c r="J1203" s="431">
        <v>1</v>
      </c>
      <c r="K1203" s="432">
        <v>19414.44921875</v>
      </c>
    </row>
    <row r="1204" spans="1:11" ht="14.45" customHeight="1" x14ac:dyDescent="0.2">
      <c r="A1204" s="426" t="s">
        <v>481</v>
      </c>
      <c r="B1204" s="427" t="s">
        <v>482</v>
      </c>
      <c r="C1204" s="428" t="s">
        <v>4576</v>
      </c>
      <c r="D1204" s="429" t="s">
        <v>4577</v>
      </c>
      <c r="E1204" s="428" t="s">
        <v>2423</v>
      </c>
      <c r="F1204" s="429" t="s">
        <v>2424</v>
      </c>
      <c r="G1204" s="428" t="s">
        <v>4630</v>
      </c>
      <c r="H1204" s="428" t="s">
        <v>4631</v>
      </c>
      <c r="I1204" s="431">
        <v>4659.7099609375</v>
      </c>
      <c r="J1204" s="431">
        <v>1</v>
      </c>
      <c r="K1204" s="432">
        <v>4659.7099609375</v>
      </c>
    </row>
    <row r="1205" spans="1:11" ht="14.45" customHeight="1" x14ac:dyDescent="0.2">
      <c r="A1205" s="426" t="s">
        <v>481</v>
      </c>
      <c r="B1205" s="427" t="s">
        <v>482</v>
      </c>
      <c r="C1205" s="428" t="s">
        <v>4576</v>
      </c>
      <c r="D1205" s="429" t="s">
        <v>4577</v>
      </c>
      <c r="E1205" s="428" t="s">
        <v>2423</v>
      </c>
      <c r="F1205" s="429" t="s">
        <v>2424</v>
      </c>
      <c r="G1205" s="428" t="s">
        <v>4632</v>
      </c>
      <c r="H1205" s="428" t="s">
        <v>4633</v>
      </c>
      <c r="I1205" s="431">
        <v>10111.73046875</v>
      </c>
      <c r="J1205" s="431">
        <v>3</v>
      </c>
      <c r="K1205" s="432">
        <v>30335.19140625</v>
      </c>
    </row>
    <row r="1206" spans="1:11" ht="14.45" customHeight="1" x14ac:dyDescent="0.2">
      <c r="A1206" s="426" t="s">
        <v>481</v>
      </c>
      <c r="B1206" s="427" t="s">
        <v>482</v>
      </c>
      <c r="C1206" s="428" t="s">
        <v>4576</v>
      </c>
      <c r="D1206" s="429" t="s">
        <v>4577</v>
      </c>
      <c r="E1206" s="428" t="s">
        <v>2423</v>
      </c>
      <c r="F1206" s="429" t="s">
        <v>2424</v>
      </c>
      <c r="G1206" s="428" t="s">
        <v>4634</v>
      </c>
      <c r="H1206" s="428" t="s">
        <v>4635</v>
      </c>
      <c r="I1206" s="431">
        <v>20551.849609375</v>
      </c>
      <c r="J1206" s="431">
        <v>3</v>
      </c>
      <c r="K1206" s="432">
        <v>61655.548828125</v>
      </c>
    </row>
    <row r="1207" spans="1:11" ht="14.45" customHeight="1" x14ac:dyDescent="0.2">
      <c r="A1207" s="426" t="s">
        <v>481</v>
      </c>
      <c r="B1207" s="427" t="s">
        <v>482</v>
      </c>
      <c r="C1207" s="428" t="s">
        <v>4576</v>
      </c>
      <c r="D1207" s="429" t="s">
        <v>4577</v>
      </c>
      <c r="E1207" s="428" t="s">
        <v>2423</v>
      </c>
      <c r="F1207" s="429" t="s">
        <v>2424</v>
      </c>
      <c r="G1207" s="428" t="s">
        <v>4636</v>
      </c>
      <c r="H1207" s="428" t="s">
        <v>4637</v>
      </c>
      <c r="I1207" s="431">
        <v>20551.849609375</v>
      </c>
      <c r="J1207" s="431">
        <v>3</v>
      </c>
      <c r="K1207" s="432">
        <v>61655.548828125</v>
      </c>
    </row>
    <row r="1208" spans="1:11" ht="14.45" customHeight="1" x14ac:dyDescent="0.2">
      <c r="A1208" s="426" t="s">
        <v>481</v>
      </c>
      <c r="B1208" s="427" t="s">
        <v>482</v>
      </c>
      <c r="C1208" s="428" t="s">
        <v>4576</v>
      </c>
      <c r="D1208" s="429" t="s">
        <v>4577</v>
      </c>
      <c r="E1208" s="428" t="s">
        <v>2423</v>
      </c>
      <c r="F1208" s="429" t="s">
        <v>2424</v>
      </c>
      <c r="G1208" s="428" t="s">
        <v>4638</v>
      </c>
      <c r="H1208" s="428" t="s">
        <v>4639</v>
      </c>
      <c r="I1208" s="431">
        <v>20551.849609375</v>
      </c>
      <c r="J1208" s="431">
        <v>3</v>
      </c>
      <c r="K1208" s="432">
        <v>61655.548828125</v>
      </c>
    </row>
    <row r="1209" spans="1:11" ht="14.45" customHeight="1" x14ac:dyDescent="0.2">
      <c r="A1209" s="426" t="s">
        <v>481</v>
      </c>
      <c r="B1209" s="427" t="s">
        <v>482</v>
      </c>
      <c r="C1209" s="428" t="s">
        <v>4576</v>
      </c>
      <c r="D1209" s="429" t="s">
        <v>4577</v>
      </c>
      <c r="E1209" s="428" t="s">
        <v>2423</v>
      </c>
      <c r="F1209" s="429" t="s">
        <v>2424</v>
      </c>
      <c r="G1209" s="428" t="s">
        <v>4640</v>
      </c>
      <c r="H1209" s="428" t="s">
        <v>4641</v>
      </c>
      <c r="I1209" s="431">
        <v>20551.849609375</v>
      </c>
      <c r="J1209" s="431">
        <v>6</v>
      </c>
      <c r="K1209" s="432">
        <v>123311.09765625</v>
      </c>
    </row>
    <row r="1210" spans="1:11" ht="14.45" customHeight="1" x14ac:dyDescent="0.2">
      <c r="A1210" s="426" t="s">
        <v>481</v>
      </c>
      <c r="B1210" s="427" t="s">
        <v>482</v>
      </c>
      <c r="C1210" s="428" t="s">
        <v>4576</v>
      </c>
      <c r="D1210" s="429" t="s">
        <v>4577</v>
      </c>
      <c r="E1210" s="428" t="s">
        <v>2423</v>
      </c>
      <c r="F1210" s="429" t="s">
        <v>2424</v>
      </c>
      <c r="G1210" s="428" t="s">
        <v>4642</v>
      </c>
      <c r="H1210" s="428" t="s">
        <v>4643</v>
      </c>
      <c r="I1210" s="431">
        <v>14193.2998046875</v>
      </c>
      <c r="J1210" s="431">
        <v>4</v>
      </c>
      <c r="K1210" s="432">
        <v>56773.19921875</v>
      </c>
    </row>
    <row r="1211" spans="1:11" ht="14.45" customHeight="1" x14ac:dyDescent="0.2">
      <c r="A1211" s="426" t="s">
        <v>481</v>
      </c>
      <c r="B1211" s="427" t="s">
        <v>482</v>
      </c>
      <c r="C1211" s="428" t="s">
        <v>4576</v>
      </c>
      <c r="D1211" s="429" t="s">
        <v>4577</v>
      </c>
      <c r="E1211" s="428" t="s">
        <v>2423</v>
      </c>
      <c r="F1211" s="429" t="s">
        <v>2424</v>
      </c>
      <c r="G1211" s="428" t="s">
        <v>4037</v>
      </c>
      <c r="H1211" s="428" t="s">
        <v>4038</v>
      </c>
      <c r="I1211" s="431">
        <v>439.23001098632813</v>
      </c>
      <c r="J1211" s="431">
        <v>1</v>
      </c>
      <c r="K1211" s="432">
        <v>439.23001098632813</v>
      </c>
    </row>
    <row r="1212" spans="1:11" ht="14.45" customHeight="1" x14ac:dyDescent="0.2">
      <c r="A1212" s="426" t="s">
        <v>481</v>
      </c>
      <c r="B1212" s="427" t="s">
        <v>482</v>
      </c>
      <c r="C1212" s="428" t="s">
        <v>4576</v>
      </c>
      <c r="D1212" s="429" t="s">
        <v>4577</v>
      </c>
      <c r="E1212" s="428" t="s">
        <v>2423</v>
      </c>
      <c r="F1212" s="429" t="s">
        <v>2424</v>
      </c>
      <c r="G1212" s="428" t="s">
        <v>4644</v>
      </c>
      <c r="H1212" s="428" t="s">
        <v>4645</v>
      </c>
      <c r="I1212" s="431">
        <v>14592.599609375</v>
      </c>
      <c r="J1212" s="431">
        <v>2</v>
      </c>
      <c r="K1212" s="432">
        <v>29185.19921875</v>
      </c>
    </row>
    <row r="1213" spans="1:11" ht="14.45" customHeight="1" x14ac:dyDescent="0.2">
      <c r="A1213" s="426" t="s">
        <v>481</v>
      </c>
      <c r="B1213" s="427" t="s">
        <v>482</v>
      </c>
      <c r="C1213" s="428" t="s">
        <v>4576</v>
      </c>
      <c r="D1213" s="429" t="s">
        <v>4577</v>
      </c>
      <c r="E1213" s="428" t="s">
        <v>2423</v>
      </c>
      <c r="F1213" s="429" t="s">
        <v>2424</v>
      </c>
      <c r="G1213" s="428" t="s">
        <v>4646</v>
      </c>
      <c r="H1213" s="428" t="s">
        <v>4647</v>
      </c>
      <c r="I1213" s="431">
        <v>19819.80078125</v>
      </c>
      <c r="J1213" s="431">
        <v>1</v>
      </c>
      <c r="K1213" s="432">
        <v>19819.80078125</v>
      </c>
    </row>
    <row r="1214" spans="1:11" ht="14.45" customHeight="1" x14ac:dyDescent="0.2">
      <c r="A1214" s="426" t="s">
        <v>481</v>
      </c>
      <c r="B1214" s="427" t="s">
        <v>482</v>
      </c>
      <c r="C1214" s="428" t="s">
        <v>4576</v>
      </c>
      <c r="D1214" s="429" t="s">
        <v>4577</v>
      </c>
      <c r="E1214" s="428" t="s">
        <v>2423</v>
      </c>
      <c r="F1214" s="429" t="s">
        <v>2424</v>
      </c>
      <c r="G1214" s="428" t="s">
        <v>4648</v>
      </c>
      <c r="H1214" s="428" t="s">
        <v>4649</v>
      </c>
      <c r="I1214" s="431">
        <v>10632.028125000001</v>
      </c>
      <c r="J1214" s="431">
        <v>11</v>
      </c>
      <c r="K1214" s="432">
        <v>116992.48046875</v>
      </c>
    </row>
    <row r="1215" spans="1:11" ht="14.45" customHeight="1" x14ac:dyDescent="0.2">
      <c r="A1215" s="426" t="s">
        <v>481</v>
      </c>
      <c r="B1215" s="427" t="s">
        <v>482</v>
      </c>
      <c r="C1215" s="428" t="s">
        <v>4576</v>
      </c>
      <c r="D1215" s="429" t="s">
        <v>4577</v>
      </c>
      <c r="E1215" s="428" t="s">
        <v>2423</v>
      </c>
      <c r="F1215" s="429" t="s">
        <v>2424</v>
      </c>
      <c r="G1215" s="428" t="s">
        <v>4043</v>
      </c>
      <c r="H1215" s="428" t="s">
        <v>4044</v>
      </c>
      <c r="I1215" s="431">
        <v>37096.7841796875</v>
      </c>
      <c r="J1215" s="431">
        <v>8</v>
      </c>
      <c r="K1215" s="432">
        <v>296041.015625</v>
      </c>
    </row>
    <row r="1216" spans="1:11" ht="14.45" customHeight="1" x14ac:dyDescent="0.2">
      <c r="A1216" s="426" t="s">
        <v>481</v>
      </c>
      <c r="B1216" s="427" t="s">
        <v>482</v>
      </c>
      <c r="C1216" s="428" t="s">
        <v>4576</v>
      </c>
      <c r="D1216" s="429" t="s">
        <v>4577</v>
      </c>
      <c r="E1216" s="428" t="s">
        <v>2423</v>
      </c>
      <c r="F1216" s="429" t="s">
        <v>2424</v>
      </c>
      <c r="G1216" s="428" t="s">
        <v>4650</v>
      </c>
      <c r="H1216" s="428" t="s">
        <v>4651</v>
      </c>
      <c r="I1216" s="431">
        <v>42967.1015625</v>
      </c>
      <c r="J1216" s="431">
        <v>2</v>
      </c>
      <c r="K1216" s="432">
        <v>85934.203125</v>
      </c>
    </row>
    <row r="1217" spans="1:11" ht="14.45" customHeight="1" x14ac:dyDescent="0.2">
      <c r="A1217" s="426" t="s">
        <v>481</v>
      </c>
      <c r="B1217" s="427" t="s">
        <v>482</v>
      </c>
      <c r="C1217" s="428" t="s">
        <v>4576</v>
      </c>
      <c r="D1217" s="429" t="s">
        <v>4577</v>
      </c>
      <c r="E1217" s="428" t="s">
        <v>2423</v>
      </c>
      <c r="F1217" s="429" t="s">
        <v>2424</v>
      </c>
      <c r="G1217" s="428" t="s">
        <v>4652</v>
      </c>
      <c r="H1217" s="428" t="s">
        <v>4653</v>
      </c>
      <c r="I1217" s="431">
        <v>16129.2998046875</v>
      </c>
      <c r="J1217" s="431">
        <v>2</v>
      </c>
      <c r="K1217" s="432">
        <v>32258.599609375</v>
      </c>
    </row>
    <row r="1218" spans="1:11" ht="14.45" customHeight="1" x14ac:dyDescent="0.2">
      <c r="A1218" s="426" t="s">
        <v>481</v>
      </c>
      <c r="B1218" s="427" t="s">
        <v>482</v>
      </c>
      <c r="C1218" s="428" t="s">
        <v>4576</v>
      </c>
      <c r="D1218" s="429" t="s">
        <v>4577</v>
      </c>
      <c r="E1218" s="428" t="s">
        <v>2423</v>
      </c>
      <c r="F1218" s="429" t="s">
        <v>2424</v>
      </c>
      <c r="G1218" s="428" t="s">
        <v>4654</v>
      </c>
      <c r="H1218" s="428" t="s">
        <v>4655</v>
      </c>
      <c r="I1218" s="431">
        <v>17077.133463541668</v>
      </c>
      <c r="J1218" s="431">
        <v>7</v>
      </c>
      <c r="K1218" s="432">
        <v>121895.40234375</v>
      </c>
    </row>
    <row r="1219" spans="1:11" ht="14.45" customHeight="1" x14ac:dyDescent="0.2">
      <c r="A1219" s="426" t="s">
        <v>481</v>
      </c>
      <c r="B1219" s="427" t="s">
        <v>482</v>
      </c>
      <c r="C1219" s="428" t="s">
        <v>4576</v>
      </c>
      <c r="D1219" s="429" t="s">
        <v>4577</v>
      </c>
      <c r="E1219" s="428" t="s">
        <v>2423</v>
      </c>
      <c r="F1219" s="429" t="s">
        <v>2424</v>
      </c>
      <c r="G1219" s="428" t="s">
        <v>4656</v>
      </c>
      <c r="H1219" s="428" t="s">
        <v>4657</v>
      </c>
      <c r="I1219" s="431">
        <v>318.95416159542793</v>
      </c>
      <c r="J1219" s="431">
        <v>11</v>
      </c>
      <c r="K1219" s="432">
        <v>3513.4007860451256</v>
      </c>
    </row>
    <row r="1220" spans="1:11" ht="14.45" customHeight="1" x14ac:dyDescent="0.2">
      <c r="A1220" s="426" t="s">
        <v>481</v>
      </c>
      <c r="B1220" s="427" t="s">
        <v>482</v>
      </c>
      <c r="C1220" s="428" t="s">
        <v>4576</v>
      </c>
      <c r="D1220" s="429" t="s">
        <v>4577</v>
      </c>
      <c r="E1220" s="428" t="s">
        <v>2423</v>
      </c>
      <c r="F1220" s="429" t="s">
        <v>2424</v>
      </c>
      <c r="G1220" s="428" t="s">
        <v>4658</v>
      </c>
      <c r="H1220" s="428" t="s">
        <v>4659</v>
      </c>
      <c r="I1220" s="431">
        <v>827.6400146484375</v>
      </c>
      <c r="J1220" s="431">
        <v>14</v>
      </c>
      <c r="K1220" s="432">
        <v>11586.9599609375</v>
      </c>
    </row>
    <row r="1221" spans="1:11" ht="14.45" customHeight="1" x14ac:dyDescent="0.2">
      <c r="A1221" s="426" t="s">
        <v>481</v>
      </c>
      <c r="B1221" s="427" t="s">
        <v>482</v>
      </c>
      <c r="C1221" s="428" t="s">
        <v>4576</v>
      </c>
      <c r="D1221" s="429" t="s">
        <v>4577</v>
      </c>
      <c r="E1221" s="428" t="s">
        <v>2423</v>
      </c>
      <c r="F1221" s="429" t="s">
        <v>2424</v>
      </c>
      <c r="G1221" s="428" t="s">
        <v>4151</v>
      </c>
      <c r="H1221" s="428" t="s">
        <v>4152</v>
      </c>
      <c r="I1221" s="431">
        <v>646.005615234375</v>
      </c>
      <c r="J1221" s="431">
        <v>54</v>
      </c>
      <c r="K1221" s="432">
        <v>34884.30078125</v>
      </c>
    </row>
    <row r="1222" spans="1:11" ht="14.45" customHeight="1" x14ac:dyDescent="0.2">
      <c r="A1222" s="426" t="s">
        <v>481</v>
      </c>
      <c r="B1222" s="427" t="s">
        <v>482</v>
      </c>
      <c r="C1222" s="428" t="s">
        <v>4576</v>
      </c>
      <c r="D1222" s="429" t="s">
        <v>4577</v>
      </c>
      <c r="E1222" s="428" t="s">
        <v>2423</v>
      </c>
      <c r="F1222" s="429" t="s">
        <v>2424</v>
      </c>
      <c r="G1222" s="428" t="s">
        <v>4660</v>
      </c>
      <c r="H1222" s="428" t="s">
        <v>4661</v>
      </c>
      <c r="I1222" s="431">
        <v>14495.7998046875</v>
      </c>
      <c r="J1222" s="431">
        <v>2</v>
      </c>
      <c r="K1222" s="432">
        <v>28991.599609375</v>
      </c>
    </row>
    <row r="1223" spans="1:11" ht="14.45" customHeight="1" x14ac:dyDescent="0.2">
      <c r="A1223" s="426" t="s">
        <v>481</v>
      </c>
      <c r="B1223" s="427" t="s">
        <v>482</v>
      </c>
      <c r="C1223" s="428" t="s">
        <v>4576</v>
      </c>
      <c r="D1223" s="429" t="s">
        <v>4577</v>
      </c>
      <c r="E1223" s="428" t="s">
        <v>2423</v>
      </c>
      <c r="F1223" s="429" t="s">
        <v>2424</v>
      </c>
      <c r="G1223" s="428" t="s">
        <v>4662</v>
      </c>
      <c r="H1223" s="428" t="s">
        <v>4663</v>
      </c>
      <c r="I1223" s="431">
        <v>96335.359375</v>
      </c>
      <c r="J1223" s="431">
        <v>1</v>
      </c>
      <c r="K1223" s="432">
        <v>96335.359375</v>
      </c>
    </row>
    <row r="1224" spans="1:11" ht="14.45" customHeight="1" x14ac:dyDescent="0.2">
      <c r="A1224" s="426" t="s">
        <v>481</v>
      </c>
      <c r="B1224" s="427" t="s">
        <v>482</v>
      </c>
      <c r="C1224" s="428" t="s">
        <v>4576</v>
      </c>
      <c r="D1224" s="429" t="s">
        <v>4577</v>
      </c>
      <c r="E1224" s="428" t="s">
        <v>2423</v>
      </c>
      <c r="F1224" s="429" t="s">
        <v>2424</v>
      </c>
      <c r="G1224" s="428" t="s">
        <v>4664</v>
      </c>
      <c r="H1224" s="428" t="s">
        <v>4665</v>
      </c>
      <c r="I1224" s="431">
        <v>199668.15625</v>
      </c>
      <c r="J1224" s="431">
        <v>1</v>
      </c>
      <c r="K1224" s="432">
        <v>199668.15625</v>
      </c>
    </row>
    <row r="1225" spans="1:11" ht="14.45" customHeight="1" x14ac:dyDescent="0.2">
      <c r="A1225" s="426" t="s">
        <v>481</v>
      </c>
      <c r="B1225" s="427" t="s">
        <v>482</v>
      </c>
      <c r="C1225" s="428" t="s">
        <v>4576</v>
      </c>
      <c r="D1225" s="429" t="s">
        <v>4577</v>
      </c>
      <c r="E1225" s="428" t="s">
        <v>2423</v>
      </c>
      <c r="F1225" s="429" t="s">
        <v>2424</v>
      </c>
      <c r="G1225" s="428" t="s">
        <v>4666</v>
      </c>
      <c r="H1225" s="428" t="s">
        <v>4667</v>
      </c>
      <c r="I1225" s="431">
        <v>46923.80078125</v>
      </c>
      <c r="J1225" s="431">
        <v>1</v>
      </c>
      <c r="K1225" s="432">
        <v>46923.80078125</v>
      </c>
    </row>
    <row r="1226" spans="1:11" ht="14.45" customHeight="1" x14ac:dyDescent="0.2">
      <c r="A1226" s="426" t="s">
        <v>481</v>
      </c>
      <c r="B1226" s="427" t="s">
        <v>482</v>
      </c>
      <c r="C1226" s="428" t="s">
        <v>4576</v>
      </c>
      <c r="D1226" s="429" t="s">
        <v>4577</v>
      </c>
      <c r="E1226" s="428" t="s">
        <v>2423</v>
      </c>
      <c r="F1226" s="429" t="s">
        <v>2424</v>
      </c>
      <c r="G1226" s="428" t="s">
        <v>4668</v>
      </c>
      <c r="H1226" s="428" t="s">
        <v>4669</v>
      </c>
      <c r="I1226" s="431">
        <v>27805.80078125</v>
      </c>
      <c r="J1226" s="431">
        <v>2</v>
      </c>
      <c r="K1226" s="432">
        <v>55611.6015625</v>
      </c>
    </row>
    <row r="1227" spans="1:11" ht="14.45" customHeight="1" x14ac:dyDescent="0.2">
      <c r="A1227" s="426" t="s">
        <v>481</v>
      </c>
      <c r="B1227" s="427" t="s">
        <v>482</v>
      </c>
      <c r="C1227" s="428" t="s">
        <v>4576</v>
      </c>
      <c r="D1227" s="429" t="s">
        <v>4577</v>
      </c>
      <c r="E1227" s="428" t="s">
        <v>2423</v>
      </c>
      <c r="F1227" s="429" t="s">
        <v>2424</v>
      </c>
      <c r="G1227" s="428" t="s">
        <v>4670</v>
      </c>
      <c r="H1227" s="428" t="s">
        <v>4671</v>
      </c>
      <c r="I1227" s="431">
        <v>9341.2001953125</v>
      </c>
      <c r="J1227" s="431">
        <v>1</v>
      </c>
      <c r="K1227" s="432">
        <v>9341.2001953125</v>
      </c>
    </row>
    <row r="1228" spans="1:11" ht="14.45" customHeight="1" x14ac:dyDescent="0.2">
      <c r="A1228" s="426" t="s">
        <v>481</v>
      </c>
      <c r="B1228" s="427" t="s">
        <v>482</v>
      </c>
      <c r="C1228" s="428" t="s">
        <v>4576</v>
      </c>
      <c r="D1228" s="429" t="s">
        <v>4577</v>
      </c>
      <c r="E1228" s="428" t="s">
        <v>2423</v>
      </c>
      <c r="F1228" s="429" t="s">
        <v>2424</v>
      </c>
      <c r="G1228" s="428" t="s">
        <v>4672</v>
      </c>
      <c r="H1228" s="428" t="s">
        <v>4673</v>
      </c>
      <c r="I1228" s="431">
        <v>7260</v>
      </c>
      <c r="J1228" s="431">
        <v>2</v>
      </c>
      <c r="K1228" s="432">
        <v>14520</v>
      </c>
    </row>
    <row r="1229" spans="1:11" ht="14.45" customHeight="1" x14ac:dyDescent="0.2">
      <c r="A1229" s="426" t="s">
        <v>481</v>
      </c>
      <c r="B1229" s="427" t="s">
        <v>482</v>
      </c>
      <c r="C1229" s="428" t="s">
        <v>4576</v>
      </c>
      <c r="D1229" s="429" t="s">
        <v>4577</v>
      </c>
      <c r="E1229" s="428" t="s">
        <v>2423</v>
      </c>
      <c r="F1229" s="429" t="s">
        <v>2424</v>
      </c>
      <c r="G1229" s="428" t="s">
        <v>4493</v>
      </c>
      <c r="H1229" s="428" t="s">
        <v>4494</v>
      </c>
      <c r="I1229" s="431">
        <v>20691</v>
      </c>
      <c r="J1229" s="431">
        <v>1</v>
      </c>
      <c r="K1229" s="432">
        <v>20691</v>
      </c>
    </row>
    <row r="1230" spans="1:11" ht="14.45" customHeight="1" x14ac:dyDescent="0.2">
      <c r="A1230" s="426" t="s">
        <v>481</v>
      </c>
      <c r="B1230" s="427" t="s">
        <v>482</v>
      </c>
      <c r="C1230" s="428" t="s">
        <v>4576</v>
      </c>
      <c r="D1230" s="429" t="s">
        <v>4577</v>
      </c>
      <c r="E1230" s="428" t="s">
        <v>2423</v>
      </c>
      <c r="F1230" s="429" t="s">
        <v>2424</v>
      </c>
      <c r="G1230" s="428" t="s">
        <v>4497</v>
      </c>
      <c r="H1230" s="428" t="s">
        <v>4498</v>
      </c>
      <c r="I1230" s="431">
        <v>15548.5</v>
      </c>
      <c r="J1230" s="431">
        <v>1</v>
      </c>
      <c r="K1230" s="432">
        <v>15548.5</v>
      </c>
    </row>
    <row r="1231" spans="1:11" ht="14.45" customHeight="1" x14ac:dyDescent="0.2">
      <c r="A1231" s="426" t="s">
        <v>481</v>
      </c>
      <c r="B1231" s="427" t="s">
        <v>482</v>
      </c>
      <c r="C1231" s="428" t="s">
        <v>4576</v>
      </c>
      <c r="D1231" s="429" t="s">
        <v>4577</v>
      </c>
      <c r="E1231" s="428" t="s">
        <v>2423</v>
      </c>
      <c r="F1231" s="429" t="s">
        <v>2424</v>
      </c>
      <c r="G1231" s="428" t="s">
        <v>4674</v>
      </c>
      <c r="H1231" s="428" t="s">
        <v>4675</v>
      </c>
      <c r="I1231" s="431">
        <v>16226.099609375</v>
      </c>
      <c r="J1231" s="431">
        <v>1</v>
      </c>
      <c r="K1231" s="432">
        <v>16226.099609375</v>
      </c>
    </row>
    <row r="1232" spans="1:11" ht="14.45" customHeight="1" x14ac:dyDescent="0.2">
      <c r="A1232" s="426" t="s">
        <v>481</v>
      </c>
      <c r="B1232" s="427" t="s">
        <v>482</v>
      </c>
      <c r="C1232" s="428" t="s">
        <v>4576</v>
      </c>
      <c r="D1232" s="429" t="s">
        <v>4577</v>
      </c>
      <c r="E1232" s="428" t="s">
        <v>2423</v>
      </c>
      <c r="F1232" s="429" t="s">
        <v>2424</v>
      </c>
      <c r="G1232" s="428" t="s">
        <v>4676</v>
      </c>
      <c r="H1232" s="428" t="s">
        <v>4677</v>
      </c>
      <c r="I1232" s="431">
        <v>16904.91015625</v>
      </c>
      <c r="J1232" s="431">
        <v>1</v>
      </c>
      <c r="K1232" s="432">
        <v>16904.91015625</v>
      </c>
    </row>
    <row r="1233" spans="1:11" ht="14.45" customHeight="1" x14ac:dyDescent="0.2">
      <c r="A1233" s="426" t="s">
        <v>481</v>
      </c>
      <c r="B1233" s="427" t="s">
        <v>482</v>
      </c>
      <c r="C1233" s="428" t="s">
        <v>4576</v>
      </c>
      <c r="D1233" s="429" t="s">
        <v>4577</v>
      </c>
      <c r="E1233" s="428" t="s">
        <v>2423</v>
      </c>
      <c r="F1233" s="429" t="s">
        <v>2424</v>
      </c>
      <c r="G1233" s="428" t="s">
        <v>4678</v>
      </c>
      <c r="H1233" s="428" t="s">
        <v>4679</v>
      </c>
      <c r="I1233" s="431">
        <v>70061.421875</v>
      </c>
      <c r="J1233" s="431">
        <v>1</v>
      </c>
      <c r="K1233" s="432">
        <v>70061.421875</v>
      </c>
    </row>
    <row r="1234" spans="1:11" ht="14.45" customHeight="1" x14ac:dyDescent="0.2">
      <c r="A1234" s="426" t="s">
        <v>481</v>
      </c>
      <c r="B1234" s="427" t="s">
        <v>482</v>
      </c>
      <c r="C1234" s="428" t="s">
        <v>4576</v>
      </c>
      <c r="D1234" s="429" t="s">
        <v>4577</v>
      </c>
      <c r="E1234" s="428" t="s">
        <v>2423</v>
      </c>
      <c r="F1234" s="429" t="s">
        <v>2424</v>
      </c>
      <c r="G1234" s="428" t="s">
        <v>4499</v>
      </c>
      <c r="H1234" s="428" t="s">
        <v>4500</v>
      </c>
      <c r="I1234" s="431">
        <v>62496.5</v>
      </c>
      <c r="J1234" s="431">
        <v>1</v>
      </c>
      <c r="K1234" s="432">
        <v>62496.5</v>
      </c>
    </row>
    <row r="1235" spans="1:11" ht="14.45" customHeight="1" x14ac:dyDescent="0.2">
      <c r="A1235" s="426" t="s">
        <v>481</v>
      </c>
      <c r="B1235" s="427" t="s">
        <v>482</v>
      </c>
      <c r="C1235" s="428" t="s">
        <v>4576</v>
      </c>
      <c r="D1235" s="429" t="s">
        <v>4577</v>
      </c>
      <c r="E1235" s="428" t="s">
        <v>2423</v>
      </c>
      <c r="F1235" s="429" t="s">
        <v>2424</v>
      </c>
      <c r="G1235" s="428" t="s">
        <v>4680</v>
      </c>
      <c r="H1235" s="428" t="s">
        <v>4681</v>
      </c>
      <c r="I1235" s="431">
        <v>7884.35986328125</v>
      </c>
      <c r="J1235" s="431">
        <v>1</v>
      </c>
      <c r="K1235" s="432">
        <v>7884.35986328125</v>
      </c>
    </row>
    <row r="1236" spans="1:11" ht="14.45" customHeight="1" x14ac:dyDescent="0.2">
      <c r="A1236" s="426" t="s">
        <v>481</v>
      </c>
      <c r="B1236" s="427" t="s">
        <v>482</v>
      </c>
      <c r="C1236" s="428" t="s">
        <v>4576</v>
      </c>
      <c r="D1236" s="429" t="s">
        <v>4577</v>
      </c>
      <c r="E1236" s="428" t="s">
        <v>2423</v>
      </c>
      <c r="F1236" s="429" t="s">
        <v>2424</v>
      </c>
      <c r="G1236" s="428" t="s">
        <v>4682</v>
      </c>
      <c r="H1236" s="428" t="s">
        <v>4683</v>
      </c>
      <c r="I1236" s="431">
        <v>7884.35986328125</v>
      </c>
      <c r="J1236" s="431">
        <v>1</v>
      </c>
      <c r="K1236" s="432">
        <v>7884.35986328125</v>
      </c>
    </row>
    <row r="1237" spans="1:11" ht="14.45" customHeight="1" x14ac:dyDescent="0.2">
      <c r="A1237" s="426" t="s">
        <v>481</v>
      </c>
      <c r="B1237" s="427" t="s">
        <v>482</v>
      </c>
      <c r="C1237" s="428" t="s">
        <v>4576</v>
      </c>
      <c r="D1237" s="429" t="s">
        <v>4577</v>
      </c>
      <c r="E1237" s="428" t="s">
        <v>2423</v>
      </c>
      <c r="F1237" s="429" t="s">
        <v>2424</v>
      </c>
      <c r="G1237" s="428" t="s">
        <v>4684</v>
      </c>
      <c r="H1237" s="428" t="s">
        <v>4685</v>
      </c>
      <c r="I1237" s="431">
        <v>7884.35986328125</v>
      </c>
      <c r="J1237" s="431">
        <v>1</v>
      </c>
      <c r="K1237" s="432">
        <v>7884.35986328125</v>
      </c>
    </row>
    <row r="1238" spans="1:11" ht="14.45" customHeight="1" x14ac:dyDescent="0.2">
      <c r="A1238" s="426" t="s">
        <v>481</v>
      </c>
      <c r="B1238" s="427" t="s">
        <v>482</v>
      </c>
      <c r="C1238" s="428" t="s">
        <v>4576</v>
      </c>
      <c r="D1238" s="429" t="s">
        <v>4577</v>
      </c>
      <c r="E1238" s="428" t="s">
        <v>2423</v>
      </c>
      <c r="F1238" s="429" t="s">
        <v>2424</v>
      </c>
      <c r="G1238" s="428" t="s">
        <v>4686</v>
      </c>
      <c r="H1238" s="428" t="s">
        <v>4687</v>
      </c>
      <c r="I1238" s="431">
        <v>17424</v>
      </c>
      <c r="J1238" s="431">
        <v>4</v>
      </c>
      <c r="K1238" s="432">
        <v>69696</v>
      </c>
    </row>
    <row r="1239" spans="1:11" ht="14.45" customHeight="1" x14ac:dyDescent="0.2">
      <c r="A1239" s="426" t="s">
        <v>481</v>
      </c>
      <c r="B1239" s="427" t="s">
        <v>482</v>
      </c>
      <c r="C1239" s="428" t="s">
        <v>4576</v>
      </c>
      <c r="D1239" s="429" t="s">
        <v>4577</v>
      </c>
      <c r="E1239" s="428" t="s">
        <v>2423</v>
      </c>
      <c r="F1239" s="429" t="s">
        <v>2424</v>
      </c>
      <c r="G1239" s="428" t="s">
        <v>4233</v>
      </c>
      <c r="H1239" s="428" t="s">
        <v>4234</v>
      </c>
      <c r="I1239" s="431">
        <v>1863.4000244140625</v>
      </c>
      <c r="J1239" s="431">
        <v>1</v>
      </c>
      <c r="K1239" s="432">
        <v>1863.4000244140625</v>
      </c>
    </row>
    <row r="1240" spans="1:11" ht="14.45" customHeight="1" x14ac:dyDescent="0.2">
      <c r="A1240" s="426" t="s">
        <v>481</v>
      </c>
      <c r="B1240" s="427" t="s">
        <v>482</v>
      </c>
      <c r="C1240" s="428" t="s">
        <v>4576</v>
      </c>
      <c r="D1240" s="429" t="s">
        <v>4577</v>
      </c>
      <c r="E1240" s="428" t="s">
        <v>3175</v>
      </c>
      <c r="F1240" s="429" t="s">
        <v>3176</v>
      </c>
      <c r="G1240" s="428" t="s">
        <v>3177</v>
      </c>
      <c r="H1240" s="428" t="s">
        <v>3178</v>
      </c>
      <c r="I1240" s="431">
        <v>1400</v>
      </c>
      <c r="J1240" s="431">
        <v>1</v>
      </c>
      <c r="K1240" s="432">
        <v>1400</v>
      </c>
    </row>
    <row r="1241" spans="1:11" ht="14.45" customHeight="1" x14ac:dyDescent="0.2">
      <c r="A1241" s="426" t="s">
        <v>481</v>
      </c>
      <c r="B1241" s="427" t="s">
        <v>482</v>
      </c>
      <c r="C1241" s="428" t="s">
        <v>4576</v>
      </c>
      <c r="D1241" s="429" t="s">
        <v>4577</v>
      </c>
      <c r="E1241" s="428" t="s">
        <v>3175</v>
      </c>
      <c r="F1241" s="429" t="s">
        <v>3176</v>
      </c>
      <c r="G1241" s="428" t="s">
        <v>3177</v>
      </c>
      <c r="H1241" s="428" t="s">
        <v>3179</v>
      </c>
      <c r="I1241" s="431">
        <v>479.60000610351563</v>
      </c>
      <c r="J1241" s="431">
        <v>1</v>
      </c>
      <c r="K1241" s="432">
        <v>479.60000610351563</v>
      </c>
    </row>
    <row r="1242" spans="1:11" ht="14.45" customHeight="1" x14ac:dyDescent="0.2">
      <c r="A1242" s="426" t="s">
        <v>481</v>
      </c>
      <c r="B1242" s="427" t="s">
        <v>482</v>
      </c>
      <c r="C1242" s="428" t="s">
        <v>4576</v>
      </c>
      <c r="D1242" s="429" t="s">
        <v>4577</v>
      </c>
      <c r="E1242" s="428" t="s">
        <v>3180</v>
      </c>
      <c r="F1242" s="429" t="s">
        <v>3181</v>
      </c>
      <c r="G1242" s="428" t="s">
        <v>4509</v>
      </c>
      <c r="H1242" s="428" t="s">
        <v>4508</v>
      </c>
      <c r="I1242" s="431">
        <v>31.459999084472656</v>
      </c>
      <c r="J1242" s="431">
        <v>216</v>
      </c>
      <c r="K1242" s="432">
        <v>6795.35986328125</v>
      </c>
    </row>
    <row r="1243" spans="1:11" ht="14.45" customHeight="1" x14ac:dyDescent="0.2">
      <c r="A1243" s="426" t="s">
        <v>481</v>
      </c>
      <c r="B1243" s="427" t="s">
        <v>482</v>
      </c>
      <c r="C1243" s="428" t="s">
        <v>4576</v>
      </c>
      <c r="D1243" s="429" t="s">
        <v>4577</v>
      </c>
      <c r="E1243" s="428" t="s">
        <v>3180</v>
      </c>
      <c r="F1243" s="429" t="s">
        <v>3181</v>
      </c>
      <c r="G1243" s="428" t="s">
        <v>4507</v>
      </c>
      <c r="H1243" s="428" t="s">
        <v>4508</v>
      </c>
      <c r="I1243" s="431">
        <v>36.309999465942383</v>
      </c>
      <c r="J1243" s="431">
        <v>864</v>
      </c>
      <c r="K1243" s="432">
        <v>31372.879638671875</v>
      </c>
    </row>
    <row r="1244" spans="1:11" ht="14.45" customHeight="1" x14ac:dyDescent="0.2">
      <c r="A1244" s="426" t="s">
        <v>481</v>
      </c>
      <c r="B1244" s="427" t="s">
        <v>482</v>
      </c>
      <c r="C1244" s="428" t="s">
        <v>4576</v>
      </c>
      <c r="D1244" s="429" t="s">
        <v>4577</v>
      </c>
      <c r="E1244" s="428" t="s">
        <v>3180</v>
      </c>
      <c r="F1244" s="429" t="s">
        <v>3181</v>
      </c>
      <c r="G1244" s="428" t="s">
        <v>4688</v>
      </c>
      <c r="H1244" s="428" t="s">
        <v>4689</v>
      </c>
      <c r="I1244" s="431">
        <v>251.58000183105469</v>
      </c>
      <c r="J1244" s="431">
        <v>100</v>
      </c>
      <c r="K1244" s="432">
        <v>25158.3203125</v>
      </c>
    </row>
    <row r="1245" spans="1:11" ht="14.45" customHeight="1" x14ac:dyDescent="0.2">
      <c r="A1245" s="426" t="s">
        <v>481</v>
      </c>
      <c r="B1245" s="427" t="s">
        <v>482</v>
      </c>
      <c r="C1245" s="428" t="s">
        <v>4576</v>
      </c>
      <c r="D1245" s="429" t="s">
        <v>4577</v>
      </c>
      <c r="E1245" s="428" t="s">
        <v>3180</v>
      </c>
      <c r="F1245" s="429" t="s">
        <v>3181</v>
      </c>
      <c r="G1245" s="428" t="s">
        <v>4518</v>
      </c>
      <c r="H1245" s="428" t="s">
        <v>4517</v>
      </c>
      <c r="I1245" s="431">
        <v>153.66999816894531</v>
      </c>
      <c r="J1245" s="431">
        <v>100</v>
      </c>
      <c r="K1245" s="432">
        <v>15367</v>
      </c>
    </row>
    <row r="1246" spans="1:11" ht="14.45" customHeight="1" x14ac:dyDescent="0.2">
      <c r="A1246" s="426" t="s">
        <v>481</v>
      </c>
      <c r="B1246" s="427" t="s">
        <v>482</v>
      </c>
      <c r="C1246" s="428" t="s">
        <v>4576</v>
      </c>
      <c r="D1246" s="429" t="s">
        <v>4577</v>
      </c>
      <c r="E1246" s="428" t="s">
        <v>3180</v>
      </c>
      <c r="F1246" s="429" t="s">
        <v>3181</v>
      </c>
      <c r="G1246" s="428" t="s">
        <v>4524</v>
      </c>
      <c r="H1246" s="428" t="s">
        <v>4523</v>
      </c>
      <c r="I1246" s="431">
        <v>42.889999389648438</v>
      </c>
      <c r="J1246" s="431">
        <v>1000</v>
      </c>
      <c r="K1246" s="432">
        <v>42890</v>
      </c>
    </row>
    <row r="1247" spans="1:11" ht="14.45" customHeight="1" x14ac:dyDescent="0.2">
      <c r="A1247" s="426" t="s">
        <v>481</v>
      </c>
      <c r="B1247" s="427" t="s">
        <v>482</v>
      </c>
      <c r="C1247" s="428" t="s">
        <v>4576</v>
      </c>
      <c r="D1247" s="429" t="s">
        <v>4577</v>
      </c>
      <c r="E1247" s="428" t="s">
        <v>3180</v>
      </c>
      <c r="F1247" s="429" t="s">
        <v>3181</v>
      </c>
      <c r="G1247" s="428" t="s">
        <v>3196</v>
      </c>
      <c r="H1247" s="428" t="s">
        <v>3197</v>
      </c>
      <c r="I1247" s="431">
        <v>2.0299999713897705</v>
      </c>
      <c r="J1247" s="431">
        <v>2880</v>
      </c>
      <c r="K1247" s="432">
        <v>5846.400146484375</v>
      </c>
    </row>
    <row r="1248" spans="1:11" ht="14.45" customHeight="1" x14ac:dyDescent="0.2">
      <c r="A1248" s="426" t="s">
        <v>481</v>
      </c>
      <c r="B1248" s="427" t="s">
        <v>482</v>
      </c>
      <c r="C1248" s="428" t="s">
        <v>4576</v>
      </c>
      <c r="D1248" s="429" t="s">
        <v>4577</v>
      </c>
      <c r="E1248" s="428" t="s">
        <v>3180</v>
      </c>
      <c r="F1248" s="429" t="s">
        <v>3181</v>
      </c>
      <c r="G1248" s="428" t="s">
        <v>4527</v>
      </c>
      <c r="H1248" s="428" t="s">
        <v>4528</v>
      </c>
      <c r="I1248" s="431">
        <v>2.0299999713897705</v>
      </c>
      <c r="J1248" s="431">
        <v>10560</v>
      </c>
      <c r="K1248" s="432">
        <v>21436.7998046875</v>
      </c>
    </row>
    <row r="1249" spans="1:11" ht="14.45" customHeight="1" x14ac:dyDescent="0.2">
      <c r="A1249" s="426" t="s">
        <v>481</v>
      </c>
      <c r="B1249" s="427" t="s">
        <v>482</v>
      </c>
      <c r="C1249" s="428" t="s">
        <v>4576</v>
      </c>
      <c r="D1249" s="429" t="s">
        <v>4577</v>
      </c>
      <c r="E1249" s="428" t="s">
        <v>3180</v>
      </c>
      <c r="F1249" s="429" t="s">
        <v>3181</v>
      </c>
      <c r="G1249" s="428" t="s">
        <v>3198</v>
      </c>
      <c r="H1249" s="428" t="s">
        <v>3199</v>
      </c>
      <c r="I1249" s="431">
        <v>2.0350000262260437</v>
      </c>
      <c r="J1249" s="431">
        <v>9216</v>
      </c>
      <c r="K1249" s="432">
        <v>29306.880859375</v>
      </c>
    </row>
    <row r="1250" spans="1:11" ht="14.45" customHeight="1" x14ac:dyDescent="0.2">
      <c r="A1250" s="426" t="s">
        <v>481</v>
      </c>
      <c r="B1250" s="427" t="s">
        <v>482</v>
      </c>
      <c r="C1250" s="428" t="s">
        <v>4576</v>
      </c>
      <c r="D1250" s="429" t="s">
        <v>4577</v>
      </c>
      <c r="E1250" s="428" t="s">
        <v>3180</v>
      </c>
      <c r="F1250" s="429" t="s">
        <v>3181</v>
      </c>
      <c r="G1250" s="428" t="s">
        <v>4529</v>
      </c>
      <c r="H1250" s="428" t="s">
        <v>4530</v>
      </c>
      <c r="I1250" s="431">
        <v>2.3399999936421714</v>
      </c>
      <c r="J1250" s="431">
        <v>20160</v>
      </c>
      <c r="K1250" s="432">
        <v>46800</v>
      </c>
    </row>
    <row r="1251" spans="1:11" ht="14.45" customHeight="1" x14ac:dyDescent="0.2">
      <c r="A1251" s="426" t="s">
        <v>481</v>
      </c>
      <c r="B1251" s="427" t="s">
        <v>482</v>
      </c>
      <c r="C1251" s="428" t="s">
        <v>4576</v>
      </c>
      <c r="D1251" s="429" t="s">
        <v>4577</v>
      </c>
      <c r="E1251" s="428" t="s">
        <v>3180</v>
      </c>
      <c r="F1251" s="429" t="s">
        <v>3181</v>
      </c>
      <c r="G1251" s="428" t="s">
        <v>4531</v>
      </c>
      <c r="H1251" s="428" t="s">
        <v>4532</v>
      </c>
      <c r="I1251" s="431">
        <v>1.6279999732971191</v>
      </c>
      <c r="J1251" s="431">
        <v>31680</v>
      </c>
      <c r="K1251" s="432">
        <v>64464</v>
      </c>
    </row>
    <row r="1252" spans="1:11" ht="14.45" customHeight="1" x14ac:dyDescent="0.2">
      <c r="A1252" s="426" t="s">
        <v>481</v>
      </c>
      <c r="B1252" s="427" t="s">
        <v>482</v>
      </c>
      <c r="C1252" s="428" t="s">
        <v>4576</v>
      </c>
      <c r="D1252" s="429" t="s">
        <v>4577</v>
      </c>
      <c r="E1252" s="428" t="s">
        <v>3180</v>
      </c>
      <c r="F1252" s="429" t="s">
        <v>3181</v>
      </c>
      <c r="G1252" s="428" t="s">
        <v>4533</v>
      </c>
      <c r="H1252" s="428" t="s">
        <v>4534</v>
      </c>
      <c r="I1252" s="431">
        <v>3.380000114440918</v>
      </c>
      <c r="J1252" s="431">
        <v>4800</v>
      </c>
      <c r="K1252" s="432">
        <v>16214</v>
      </c>
    </row>
    <row r="1253" spans="1:11" ht="14.45" customHeight="1" x14ac:dyDescent="0.2">
      <c r="A1253" s="426" t="s">
        <v>481</v>
      </c>
      <c r="B1253" s="427" t="s">
        <v>482</v>
      </c>
      <c r="C1253" s="428" t="s">
        <v>4576</v>
      </c>
      <c r="D1253" s="429" t="s">
        <v>4577</v>
      </c>
      <c r="E1253" s="428" t="s">
        <v>3180</v>
      </c>
      <c r="F1253" s="429" t="s">
        <v>3181</v>
      </c>
      <c r="G1253" s="428" t="s">
        <v>4535</v>
      </c>
      <c r="H1253" s="428" t="s">
        <v>4536</v>
      </c>
      <c r="I1253" s="431">
        <v>4.5500000715255737</v>
      </c>
      <c r="J1253" s="431">
        <v>18240</v>
      </c>
      <c r="K1253" s="432">
        <v>83290.6005859375</v>
      </c>
    </row>
    <row r="1254" spans="1:11" ht="14.45" customHeight="1" x14ac:dyDescent="0.2">
      <c r="A1254" s="426" t="s">
        <v>481</v>
      </c>
      <c r="B1254" s="427" t="s">
        <v>482</v>
      </c>
      <c r="C1254" s="428" t="s">
        <v>4576</v>
      </c>
      <c r="D1254" s="429" t="s">
        <v>4577</v>
      </c>
      <c r="E1254" s="428" t="s">
        <v>3180</v>
      </c>
      <c r="F1254" s="429" t="s">
        <v>3181</v>
      </c>
      <c r="G1254" s="428" t="s">
        <v>3202</v>
      </c>
      <c r="H1254" s="428" t="s">
        <v>3203</v>
      </c>
      <c r="I1254" s="431">
        <v>4.2899999618530273</v>
      </c>
      <c r="J1254" s="431">
        <v>9600</v>
      </c>
      <c r="K1254" s="432">
        <v>42160.7890625</v>
      </c>
    </row>
    <row r="1255" spans="1:11" ht="14.45" customHeight="1" x14ac:dyDescent="0.2">
      <c r="A1255" s="426" t="s">
        <v>481</v>
      </c>
      <c r="B1255" s="427" t="s">
        <v>482</v>
      </c>
      <c r="C1255" s="428" t="s">
        <v>4576</v>
      </c>
      <c r="D1255" s="429" t="s">
        <v>4577</v>
      </c>
      <c r="E1255" s="428" t="s">
        <v>3180</v>
      </c>
      <c r="F1255" s="429" t="s">
        <v>3181</v>
      </c>
      <c r="G1255" s="428" t="s">
        <v>3207</v>
      </c>
      <c r="H1255" s="428" t="s">
        <v>3208</v>
      </c>
      <c r="I1255" s="431">
        <v>3.875</v>
      </c>
      <c r="J1255" s="431">
        <v>12480</v>
      </c>
      <c r="K1255" s="432">
        <v>48327.98046875</v>
      </c>
    </row>
    <row r="1256" spans="1:11" ht="14.45" customHeight="1" x14ac:dyDescent="0.2">
      <c r="A1256" s="426" t="s">
        <v>481</v>
      </c>
      <c r="B1256" s="427" t="s">
        <v>482</v>
      </c>
      <c r="C1256" s="428" t="s">
        <v>4576</v>
      </c>
      <c r="D1256" s="429" t="s">
        <v>4577</v>
      </c>
      <c r="E1256" s="428" t="s">
        <v>3180</v>
      </c>
      <c r="F1256" s="429" t="s">
        <v>3181</v>
      </c>
      <c r="G1256" s="428" t="s">
        <v>3209</v>
      </c>
      <c r="H1256" s="428" t="s">
        <v>3208</v>
      </c>
      <c r="I1256" s="431">
        <v>4.2928571360451837</v>
      </c>
      <c r="J1256" s="431">
        <v>24960</v>
      </c>
      <c r="K1256" s="432">
        <v>106453.87109375</v>
      </c>
    </row>
    <row r="1257" spans="1:11" ht="14.45" customHeight="1" x14ac:dyDescent="0.2">
      <c r="A1257" s="426" t="s">
        <v>481</v>
      </c>
      <c r="B1257" s="427" t="s">
        <v>482</v>
      </c>
      <c r="C1257" s="428" t="s">
        <v>4576</v>
      </c>
      <c r="D1257" s="429" t="s">
        <v>4577</v>
      </c>
      <c r="E1257" s="428" t="s">
        <v>3180</v>
      </c>
      <c r="F1257" s="429" t="s">
        <v>3181</v>
      </c>
      <c r="G1257" s="428" t="s">
        <v>4537</v>
      </c>
      <c r="H1257" s="428" t="s">
        <v>4538</v>
      </c>
      <c r="I1257" s="431">
        <v>3.9766666094462075</v>
      </c>
      <c r="J1257" s="431">
        <v>10560</v>
      </c>
      <c r="K1257" s="432">
        <v>41701.439453125</v>
      </c>
    </row>
    <row r="1258" spans="1:11" ht="14.45" customHeight="1" x14ac:dyDescent="0.2">
      <c r="A1258" s="426" t="s">
        <v>481</v>
      </c>
      <c r="B1258" s="427" t="s">
        <v>482</v>
      </c>
      <c r="C1258" s="428" t="s">
        <v>4576</v>
      </c>
      <c r="D1258" s="429" t="s">
        <v>4577</v>
      </c>
      <c r="E1258" s="428" t="s">
        <v>3180</v>
      </c>
      <c r="F1258" s="429" t="s">
        <v>3181</v>
      </c>
      <c r="G1258" s="428" t="s">
        <v>4539</v>
      </c>
      <c r="H1258" s="428" t="s">
        <v>4540</v>
      </c>
      <c r="I1258" s="431">
        <v>4.3050000667572021</v>
      </c>
      <c r="J1258" s="431">
        <v>27840</v>
      </c>
      <c r="K1258" s="432">
        <v>119864.10888671875</v>
      </c>
    </row>
    <row r="1259" spans="1:11" ht="14.45" customHeight="1" x14ac:dyDescent="0.2">
      <c r="A1259" s="426" t="s">
        <v>481</v>
      </c>
      <c r="B1259" s="427" t="s">
        <v>482</v>
      </c>
      <c r="C1259" s="428" t="s">
        <v>4576</v>
      </c>
      <c r="D1259" s="429" t="s">
        <v>4577</v>
      </c>
      <c r="E1259" s="428" t="s">
        <v>3180</v>
      </c>
      <c r="F1259" s="429" t="s">
        <v>3181</v>
      </c>
      <c r="G1259" s="428" t="s">
        <v>4298</v>
      </c>
      <c r="H1259" s="428" t="s">
        <v>4299</v>
      </c>
      <c r="I1259" s="431">
        <v>4.4233333269755049</v>
      </c>
      <c r="J1259" s="431">
        <v>9600</v>
      </c>
      <c r="K1259" s="432">
        <v>43206.67919921875</v>
      </c>
    </row>
    <row r="1260" spans="1:11" ht="14.45" customHeight="1" x14ac:dyDescent="0.2">
      <c r="A1260" s="426" t="s">
        <v>481</v>
      </c>
      <c r="B1260" s="427" t="s">
        <v>482</v>
      </c>
      <c r="C1260" s="428" t="s">
        <v>4576</v>
      </c>
      <c r="D1260" s="429" t="s">
        <v>4577</v>
      </c>
      <c r="E1260" s="428" t="s">
        <v>3180</v>
      </c>
      <c r="F1260" s="429" t="s">
        <v>3181</v>
      </c>
      <c r="G1260" s="428" t="s">
        <v>4690</v>
      </c>
      <c r="H1260" s="428" t="s">
        <v>4691</v>
      </c>
      <c r="I1260" s="431">
        <v>0.90999999642372131</v>
      </c>
      <c r="J1260" s="431">
        <v>8000</v>
      </c>
      <c r="K1260" s="432">
        <v>7218.259765625</v>
      </c>
    </row>
    <row r="1261" spans="1:11" ht="14.45" customHeight="1" x14ac:dyDescent="0.2">
      <c r="A1261" s="426" t="s">
        <v>481</v>
      </c>
      <c r="B1261" s="427" t="s">
        <v>482</v>
      </c>
      <c r="C1261" s="428" t="s">
        <v>4576</v>
      </c>
      <c r="D1261" s="429" t="s">
        <v>4577</v>
      </c>
      <c r="E1261" s="428" t="s">
        <v>3180</v>
      </c>
      <c r="F1261" s="429" t="s">
        <v>3181</v>
      </c>
      <c r="G1261" s="428" t="s">
        <v>4692</v>
      </c>
      <c r="H1261" s="428" t="s">
        <v>4693</v>
      </c>
      <c r="I1261" s="431">
        <v>2.0299999713897705</v>
      </c>
      <c r="J1261" s="431">
        <v>960</v>
      </c>
      <c r="K1261" s="432">
        <v>1945.6800537109375</v>
      </c>
    </row>
    <row r="1262" spans="1:11" ht="14.45" customHeight="1" x14ac:dyDescent="0.2">
      <c r="A1262" s="426" t="s">
        <v>481</v>
      </c>
      <c r="B1262" s="427" t="s">
        <v>482</v>
      </c>
      <c r="C1262" s="428" t="s">
        <v>4576</v>
      </c>
      <c r="D1262" s="429" t="s">
        <v>4577</v>
      </c>
      <c r="E1262" s="428" t="s">
        <v>3180</v>
      </c>
      <c r="F1262" s="429" t="s">
        <v>3181</v>
      </c>
      <c r="G1262" s="428" t="s">
        <v>4541</v>
      </c>
      <c r="H1262" s="428" t="s">
        <v>4542</v>
      </c>
      <c r="I1262" s="431">
        <v>2.1566667556762695</v>
      </c>
      <c r="J1262" s="431">
        <v>23808</v>
      </c>
      <c r="K1262" s="432">
        <v>50772.798828125</v>
      </c>
    </row>
    <row r="1263" spans="1:11" ht="14.45" customHeight="1" x14ac:dyDescent="0.2">
      <c r="A1263" s="426" t="s">
        <v>481</v>
      </c>
      <c r="B1263" s="427" t="s">
        <v>482</v>
      </c>
      <c r="C1263" s="428" t="s">
        <v>4576</v>
      </c>
      <c r="D1263" s="429" t="s">
        <v>4577</v>
      </c>
      <c r="E1263" s="428" t="s">
        <v>3180</v>
      </c>
      <c r="F1263" s="429" t="s">
        <v>3181</v>
      </c>
      <c r="G1263" s="428" t="s">
        <v>3219</v>
      </c>
      <c r="H1263" s="428" t="s">
        <v>3220</v>
      </c>
      <c r="I1263" s="431">
        <v>2.4700000286102295</v>
      </c>
      <c r="J1263" s="431">
        <v>12480</v>
      </c>
      <c r="K1263" s="432">
        <v>30825.599609375</v>
      </c>
    </row>
    <row r="1264" spans="1:11" ht="14.45" customHeight="1" x14ac:dyDescent="0.2">
      <c r="A1264" s="426" t="s">
        <v>481</v>
      </c>
      <c r="B1264" s="427" t="s">
        <v>482</v>
      </c>
      <c r="C1264" s="428" t="s">
        <v>4576</v>
      </c>
      <c r="D1264" s="429" t="s">
        <v>4577</v>
      </c>
      <c r="E1264" s="428" t="s">
        <v>3180</v>
      </c>
      <c r="F1264" s="429" t="s">
        <v>3181</v>
      </c>
      <c r="G1264" s="428" t="s">
        <v>3225</v>
      </c>
      <c r="H1264" s="428" t="s">
        <v>4310</v>
      </c>
      <c r="I1264" s="431">
        <v>3.1799999078114829</v>
      </c>
      <c r="J1264" s="431">
        <v>9792</v>
      </c>
      <c r="K1264" s="432">
        <v>31355.5205078125</v>
      </c>
    </row>
    <row r="1265" spans="1:11" ht="14.45" customHeight="1" x14ac:dyDescent="0.2">
      <c r="A1265" s="426" t="s">
        <v>481</v>
      </c>
      <c r="B1265" s="427" t="s">
        <v>482</v>
      </c>
      <c r="C1265" s="428" t="s">
        <v>4576</v>
      </c>
      <c r="D1265" s="429" t="s">
        <v>4577</v>
      </c>
      <c r="E1265" s="428" t="s">
        <v>3180</v>
      </c>
      <c r="F1265" s="429" t="s">
        <v>3181</v>
      </c>
      <c r="G1265" s="428" t="s">
        <v>3227</v>
      </c>
      <c r="H1265" s="428" t="s">
        <v>3228</v>
      </c>
      <c r="I1265" s="431">
        <v>2.7799999713897705</v>
      </c>
      <c r="J1265" s="431">
        <v>1920</v>
      </c>
      <c r="K1265" s="432">
        <v>5346.2001953125</v>
      </c>
    </row>
    <row r="1266" spans="1:11" ht="14.45" customHeight="1" x14ac:dyDescent="0.2">
      <c r="A1266" s="426" t="s">
        <v>481</v>
      </c>
      <c r="B1266" s="427" t="s">
        <v>482</v>
      </c>
      <c r="C1266" s="428" t="s">
        <v>4576</v>
      </c>
      <c r="D1266" s="429" t="s">
        <v>4577</v>
      </c>
      <c r="E1266" s="428" t="s">
        <v>3180</v>
      </c>
      <c r="F1266" s="429" t="s">
        <v>3181</v>
      </c>
      <c r="G1266" s="428" t="s">
        <v>4550</v>
      </c>
      <c r="H1266" s="428" t="s">
        <v>4549</v>
      </c>
      <c r="I1266" s="431">
        <v>5.3600001335144043</v>
      </c>
      <c r="J1266" s="431">
        <v>7680</v>
      </c>
      <c r="K1266" s="432">
        <v>41130.8984375</v>
      </c>
    </row>
    <row r="1267" spans="1:11" ht="14.45" customHeight="1" x14ac:dyDescent="0.2">
      <c r="A1267" s="426" t="s">
        <v>481</v>
      </c>
      <c r="B1267" s="427" t="s">
        <v>482</v>
      </c>
      <c r="C1267" s="428" t="s">
        <v>4576</v>
      </c>
      <c r="D1267" s="429" t="s">
        <v>4577</v>
      </c>
      <c r="E1267" s="428" t="s">
        <v>3180</v>
      </c>
      <c r="F1267" s="429" t="s">
        <v>3181</v>
      </c>
      <c r="G1267" s="428" t="s">
        <v>4317</v>
      </c>
      <c r="H1267" s="428" t="s">
        <v>4318</v>
      </c>
      <c r="I1267" s="431">
        <v>1.4199999570846558</v>
      </c>
      <c r="J1267" s="431">
        <v>2000</v>
      </c>
      <c r="K1267" s="432">
        <v>2849.550048828125</v>
      </c>
    </row>
    <row r="1268" spans="1:11" ht="14.45" customHeight="1" x14ac:dyDescent="0.2">
      <c r="A1268" s="426" t="s">
        <v>481</v>
      </c>
      <c r="B1268" s="427" t="s">
        <v>482</v>
      </c>
      <c r="C1268" s="428" t="s">
        <v>4576</v>
      </c>
      <c r="D1268" s="429" t="s">
        <v>4577</v>
      </c>
      <c r="E1268" s="428" t="s">
        <v>3180</v>
      </c>
      <c r="F1268" s="429" t="s">
        <v>3181</v>
      </c>
      <c r="G1268" s="428" t="s">
        <v>3239</v>
      </c>
      <c r="H1268" s="428" t="s">
        <v>3240</v>
      </c>
      <c r="I1268" s="431">
        <v>2.619999885559082</v>
      </c>
      <c r="J1268" s="431">
        <v>5760</v>
      </c>
      <c r="K1268" s="432">
        <v>15091.2001953125</v>
      </c>
    </row>
    <row r="1269" spans="1:11" ht="14.45" customHeight="1" x14ac:dyDescent="0.2">
      <c r="A1269" s="426" t="s">
        <v>481</v>
      </c>
      <c r="B1269" s="427" t="s">
        <v>482</v>
      </c>
      <c r="C1269" s="428" t="s">
        <v>4576</v>
      </c>
      <c r="D1269" s="429" t="s">
        <v>4577</v>
      </c>
      <c r="E1269" s="428" t="s">
        <v>3180</v>
      </c>
      <c r="F1269" s="429" t="s">
        <v>3181</v>
      </c>
      <c r="G1269" s="428" t="s">
        <v>3241</v>
      </c>
      <c r="H1269" s="428" t="s">
        <v>3242</v>
      </c>
      <c r="I1269" s="431">
        <v>2.559999942779541</v>
      </c>
      <c r="J1269" s="431">
        <v>2880</v>
      </c>
      <c r="K1269" s="432">
        <v>7372.7998046875</v>
      </c>
    </row>
    <row r="1270" spans="1:11" ht="14.45" customHeight="1" x14ac:dyDescent="0.2">
      <c r="A1270" s="426" t="s">
        <v>481</v>
      </c>
      <c r="B1270" s="427" t="s">
        <v>482</v>
      </c>
      <c r="C1270" s="428" t="s">
        <v>4576</v>
      </c>
      <c r="D1270" s="429" t="s">
        <v>4577</v>
      </c>
      <c r="E1270" s="428" t="s">
        <v>3180</v>
      </c>
      <c r="F1270" s="429" t="s">
        <v>3181</v>
      </c>
      <c r="G1270" s="428" t="s">
        <v>4554</v>
      </c>
      <c r="H1270" s="428" t="s">
        <v>3244</v>
      </c>
      <c r="I1270" s="431">
        <v>3.4700000286102295</v>
      </c>
      <c r="J1270" s="431">
        <v>3840</v>
      </c>
      <c r="K1270" s="432">
        <v>13311.0703125</v>
      </c>
    </row>
    <row r="1271" spans="1:11" ht="14.45" customHeight="1" x14ac:dyDescent="0.2">
      <c r="A1271" s="426" t="s">
        <v>481</v>
      </c>
      <c r="B1271" s="427" t="s">
        <v>482</v>
      </c>
      <c r="C1271" s="428" t="s">
        <v>4576</v>
      </c>
      <c r="D1271" s="429" t="s">
        <v>4577</v>
      </c>
      <c r="E1271" s="428" t="s">
        <v>3180</v>
      </c>
      <c r="F1271" s="429" t="s">
        <v>3181</v>
      </c>
      <c r="G1271" s="428" t="s">
        <v>3243</v>
      </c>
      <c r="H1271" s="428" t="s">
        <v>3244</v>
      </c>
      <c r="I1271" s="431">
        <v>3.56333327293396</v>
      </c>
      <c r="J1271" s="431">
        <v>21120</v>
      </c>
      <c r="K1271" s="432">
        <v>75214.4912109375</v>
      </c>
    </row>
    <row r="1272" spans="1:11" ht="14.45" customHeight="1" x14ac:dyDescent="0.2">
      <c r="A1272" s="426" t="s">
        <v>481</v>
      </c>
      <c r="B1272" s="427" t="s">
        <v>482</v>
      </c>
      <c r="C1272" s="428" t="s">
        <v>4576</v>
      </c>
      <c r="D1272" s="429" t="s">
        <v>4577</v>
      </c>
      <c r="E1272" s="428" t="s">
        <v>3180</v>
      </c>
      <c r="F1272" s="429" t="s">
        <v>3181</v>
      </c>
      <c r="G1272" s="428" t="s">
        <v>4694</v>
      </c>
      <c r="H1272" s="428" t="s">
        <v>4695</v>
      </c>
      <c r="I1272" s="431">
        <v>2.8299999237060547</v>
      </c>
      <c r="J1272" s="431">
        <v>1920</v>
      </c>
      <c r="K1272" s="432">
        <v>5430.47998046875</v>
      </c>
    </row>
    <row r="1273" spans="1:11" ht="14.45" customHeight="1" x14ac:dyDescent="0.2">
      <c r="A1273" s="426" t="s">
        <v>481</v>
      </c>
      <c r="B1273" s="427" t="s">
        <v>482</v>
      </c>
      <c r="C1273" s="428" t="s">
        <v>4576</v>
      </c>
      <c r="D1273" s="429" t="s">
        <v>4577</v>
      </c>
      <c r="E1273" s="428" t="s">
        <v>3180</v>
      </c>
      <c r="F1273" s="429" t="s">
        <v>3181</v>
      </c>
      <c r="G1273" s="428" t="s">
        <v>3245</v>
      </c>
      <c r="H1273" s="428" t="s">
        <v>3246</v>
      </c>
      <c r="I1273" s="431">
        <v>2.630000114440918</v>
      </c>
      <c r="J1273" s="431">
        <v>8640</v>
      </c>
      <c r="K1273" s="432">
        <v>22723.19921875</v>
      </c>
    </row>
    <row r="1274" spans="1:11" ht="14.45" customHeight="1" x14ac:dyDescent="0.2">
      <c r="A1274" s="426" t="s">
        <v>481</v>
      </c>
      <c r="B1274" s="427" t="s">
        <v>482</v>
      </c>
      <c r="C1274" s="428" t="s">
        <v>4576</v>
      </c>
      <c r="D1274" s="429" t="s">
        <v>4577</v>
      </c>
      <c r="E1274" s="428" t="s">
        <v>3180</v>
      </c>
      <c r="F1274" s="429" t="s">
        <v>3181</v>
      </c>
      <c r="G1274" s="428" t="s">
        <v>4696</v>
      </c>
      <c r="H1274" s="428" t="s">
        <v>4697</v>
      </c>
      <c r="I1274" s="431">
        <v>25.309999465942383</v>
      </c>
      <c r="J1274" s="431">
        <v>360</v>
      </c>
      <c r="K1274" s="432">
        <v>9111.2998046875</v>
      </c>
    </row>
    <row r="1275" spans="1:11" ht="14.45" customHeight="1" x14ac:dyDescent="0.2">
      <c r="A1275" s="426" t="s">
        <v>481</v>
      </c>
      <c r="B1275" s="427" t="s">
        <v>482</v>
      </c>
      <c r="C1275" s="428" t="s">
        <v>4576</v>
      </c>
      <c r="D1275" s="429" t="s">
        <v>4577</v>
      </c>
      <c r="E1275" s="428" t="s">
        <v>3180</v>
      </c>
      <c r="F1275" s="429" t="s">
        <v>3181</v>
      </c>
      <c r="G1275" s="428" t="s">
        <v>4698</v>
      </c>
      <c r="H1275" s="428" t="s">
        <v>4699</v>
      </c>
      <c r="I1275" s="431">
        <v>19.570000648498535</v>
      </c>
      <c r="J1275" s="431">
        <v>720</v>
      </c>
      <c r="K1275" s="432">
        <v>14090.4501953125</v>
      </c>
    </row>
    <row r="1276" spans="1:11" ht="14.45" customHeight="1" x14ac:dyDescent="0.2">
      <c r="A1276" s="426" t="s">
        <v>481</v>
      </c>
      <c r="B1276" s="427" t="s">
        <v>482</v>
      </c>
      <c r="C1276" s="428" t="s">
        <v>4576</v>
      </c>
      <c r="D1276" s="429" t="s">
        <v>4577</v>
      </c>
      <c r="E1276" s="428" t="s">
        <v>3180</v>
      </c>
      <c r="F1276" s="429" t="s">
        <v>3181</v>
      </c>
      <c r="G1276" s="428" t="s">
        <v>4700</v>
      </c>
      <c r="H1276" s="428" t="s">
        <v>4701</v>
      </c>
      <c r="I1276" s="431">
        <v>47.799999237060547</v>
      </c>
      <c r="J1276" s="431">
        <v>800</v>
      </c>
      <c r="K1276" s="432">
        <v>38236</v>
      </c>
    </row>
    <row r="1277" spans="1:11" ht="14.45" customHeight="1" x14ac:dyDescent="0.2">
      <c r="A1277" s="426" t="s">
        <v>481</v>
      </c>
      <c r="B1277" s="427" t="s">
        <v>482</v>
      </c>
      <c r="C1277" s="428" t="s">
        <v>4576</v>
      </c>
      <c r="D1277" s="429" t="s">
        <v>4577</v>
      </c>
      <c r="E1277" s="428" t="s">
        <v>3180</v>
      </c>
      <c r="F1277" s="429" t="s">
        <v>3181</v>
      </c>
      <c r="G1277" s="428" t="s">
        <v>3249</v>
      </c>
      <c r="H1277" s="428" t="s">
        <v>3250</v>
      </c>
      <c r="I1277" s="431">
        <v>0.28999999165534973</v>
      </c>
      <c r="J1277" s="431">
        <v>3000</v>
      </c>
      <c r="K1277" s="432">
        <v>870</v>
      </c>
    </row>
    <row r="1278" spans="1:11" ht="14.45" customHeight="1" x14ac:dyDescent="0.2">
      <c r="A1278" s="426" t="s">
        <v>481</v>
      </c>
      <c r="B1278" s="427" t="s">
        <v>482</v>
      </c>
      <c r="C1278" s="428" t="s">
        <v>4576</v>
      </c>
      <c r="D1278" s="429" t="s">
        <v>4577</v>
      </c>
      <c r="E1278" s="428" t="s">
        <v>3180</v>
      </c>
      <c r="F1278" s="429" t="s">
        <v>3181</v>
      </c>
      <c r="G1278" s="428" t="s">
        <v>3251</v>
      </c>
      <c r="H1278" s="428" t="s">
        <v>3250</v>
      </c>
      <c r="I1278" s="431">
        <v>0.31999999284744263</v>
      </c>
      <c r="J1278" s="431">
        <v>3000</v>
      </c>
      <c r="K1278" s="432">
        <v>972.84002685546875</v>
      </c>
    </row>
    <row r="1279" spans="1:11" ht="14.45" customHeight="1" x14ac:dyDescent="0.2">
      <c r="A1279" s="426" t="s">
        <v>481</v>
      </c>
      <c r="B1279" s="427" t="s">
        <v>482</v>
      </c>
      <c r="C1279" s="428" t="s">
        <v>4576</v>
      </c>
      <c r="D1279" s="429" t="s">
        <v>4577</v>
      </c>
      <c r="E1279" s="428" t="s">
        <v>3180</v>
      </c>
      <c r="F1279" s="429" t="s">
        <v>3181</v>
      </c>
      <c r="G1279" s="428" t="s">
        <v>3259</v>
      </c>
      <c r="H1279" s="428" t="s">
        <v>3260</v>
      </c>
      <c r="I1279" s="431">
        <v>2.3600000143051147</v>
      </c>
      <c r="J1279" s="431">
        <v>1440</v>
      </c>
      <c r="K1279" s="432">
        <v>3293.2701416015625</v>
      </c>
    </row>
    <row r="1280" spans="1:11" ht="14.45" customHeight="1" x14ac:dyDescent="0.2">
      <c r="A1280" s="426" t="s">
        <v>481</v>
      </c>
      <c r="B1280" s="427" t="s">
        <v>482</v>
      </c>
      <c r="C1280" s="428" t="s">
        <v>4576</v>
      </c>
      <c r="D1280" s="429" t="s">
        <v>4577</v>
      </c>
      <c r="E1280" s="428" t="s">
        <v>3180</v>
      </c>
      <c r="F1280" s="429" t="s">
        <v>3181</v>
      </c>
      <c r="G1280" s="428" t="s">
        <v>4702</v>
      </c>
      <c r="H1280" s="428" t="s">
        <v>4703</v>
      </c>
      <c r="I1280" s="431">
        <v>92.69000244140625</v>
      </c>
      <c r="J1280" s="431">
        <v>30</v>
      </c>
      <c r="K1280" s="432">
        <v>2780.580078125</v>
      </c>
    </row>
    <row r="1281" spans="1:11" ht="14.45" customHeight="1" x14ac:dyDescent="0.2">
      <c r="A1281" s="426" t="s">
        <v>481</v>
      </c>
      <c r="B1281" s="427" t="s">
        <v>482</v>
      </c>
      <c r="C1281" s="428" t="s">
        <v>4576</v>
      </c>
      <c r="D1281" s="429" t="s">
        <v>4577</v>
      </c>
      <c r="E1281" s="428" t="s">
        <v>3180</v>
      </c>
      <c r="F1281" s="429" t="s">
        <v>3181</v>
      </c>
      <c r="G1281" s="428" t="s">
        <v>4704</v>
      </c>
      <c r="H1281" s="428" t="s">
        <v>4705</v>
      </c>
      <c r="I1281" s="431">
        <v>92.69000244140625</v>
      </c>
      <c r="J1281" s="431">
        <v>30</v>
      </c>
      <c r="K1281" s="432">
        <v>2780.580078125</v>
      </c>
    </row>
    <row r="1282" spans="1:11" ht="14.45" customHeight="1" x14ac:dyDescent="0.2">
      <c r="A1282" s="426" t="s">
        <v>481</v>
      </c>
      <c r="B1282" s="427" t="s">
        <v>482</v>
      </c>
      <c r="C1282" s="428" t="s">
        <v>4576</v>
      </c>
      <c r="D1282" s="429" t="s">
        <v>4577</v>
      </c>
      <c r="E1282" s="428" t="s">
        <v>3180</v>
      </c>
      <c r="F1282" s="429" t="s">
        <v>3181</v>
      </c>
      <c r="G1282" s="428" t="s">
        <v>4706</v>
      </c>
      <c r="H1282" s="428" t="s">
        <v>4707</v>
      </c>
      <c r="I1282" s="431">
        <v>7.1399998664855957</v>
      </c>
      <c r="J1282" s="431">
        <v>216</v>
      </c>
      <c r="K1282" s="432">
        <v>1542.02001953125</v>
      </c>
    </row>
    <row r="1283" spans="1:11" ht="14.45" customHeight="1" x14ac:dyDescent="0.2">
      <c r="A1283" s="426" t="s">
        <v>481</v>
      </c>
      <c r="B1283" s="427" t="s">
        <v>482</v>
      </c>
      <c r="C1283" s="428" t="s">
        <v>4576</v>
      </c>
      <c r="D1283" s="429" t="s">
        <v>4577</v>
      </c>
      <c r="E1283" s="428" t="s">
        <v>3180</v>
      </c>
      <c r="F1283" s="429" t="s">
        <v>3181</v>
      </c>
      <c r="G1283" s="428" t="s">
        <v>3276</v>
      </c>
      <c r="H1283" s="428" t="s">
        <v>3277</v>
      </c>
      <c r="I1283" s="431">
        <v>13.920000076293945</v>
      </c>
      <c r="J1283" s="431">
        <v>1200</v>
      </c>
      <c r="K1283" s="432">
        <v>16704</v>
      </c>
    </row>
    <row r="1284" spans="1:11" ht="14.45" customHeight="1" x14ac:dyDescent="0.2">
      <c r="A1284" s="426" t="s">
        <v>481</v>
      </c>
      <c r="B1284" s="427" t="s">
        <v>482</v>
      </c>
      <c r="C1284" s="428" t="s">
        <v>4576</v>
      </c>
      <c r="D1284" s="429" t="s">
        <v>4577</v>
      </c>
      <c r="E1284" s="428" t="s">
        <v>3180</v>
      </c>
      <c r="F1284" s="429" t="s">
        <v>3181</v>
      </c>
      <c r="G1284" s="428" t="s">
        <v>4708</v>
      </c>
      <c r="H1284" s="428" t="s">
        <v>4709</v>
      </c>
      <c r="I1284" s="431">
        <v>7.5228570529392789</v>
      </c>
      <c r="J1284" s="431">
        <v>11700</v>
      </c>
      <c r="K1284" s="432">
        <v>84046.60009765625</v>
      </c>
    </row>
    <row r="1285" spans="1:11" ht="14.45" customHeight="1" x14ac:dyDescent="0.2">
      <c r="A1285" s="426" t="s">
        <v>481</v>
      </c>
      <c r="B1285" s="427" t="s">
        <v>482</v>
      </c>
      <c r="C1285" s="428" t="s">
        <v>4576</v>
      </c>
      <c r="D1285" s="429" t="s">
        <v>4577</v>
      </c>
      <c r="E1285" s="428" t="s">
        <v>3180</v>
      </c>
      <c r="F1285" s="429" t="s">
        <v>3181</v>
      </c>
      <c r="G1285" s="428" t="s">
        <v>4353</v>
      </c>
      <c r="H1285" s="428" t="s">
        <v>4354</v>
      </c>
      <c r="I1285" s="431">
        <v>8.8511114120483398</v>
      </c>
      <c r="J1285" s="431">
        <v>15400</v>
      </c>
      <c r="K1285" s="432">
        <v>136448.0986328125</v>
      </c>
    </row>
    <row r="1286" spans="1:11" ht="14.45" customHeight="1" x14ac:dyDescent="0.2">
      <c r="A1286" s="426" t="s">
        <v>481</v>
      </c>
      <c r="B1286" s="427" t="s">
        <v>482</v>
      </c>
      <c r="C1286" s="428" t="s">
        <v>4576</v>
      </c>
      <c r="D1286" s="429" t="s">
        <v>4577</v>
      </c>
      <c r="E1286" s="428" t="s">
        <v>3180</v>
      </c>
      <c r="F1286" s="429" t="s">
        <v>3181</v>
      </c>
      <c r="G1286" s="428" t="s">
        <v>4559</v>
      </c>
      <c r="H1286" s="428" t="s">
        <v>4560</v>
      </c>
      <c r="I1286" s="431">
        <v>9.5100002288818359</v>
      </c>
      <c r="J1286" s="431">
        <v>900</v>
      </c>
      <c r="K1286" s="432">
        <v>8559.5399169921875</v>
      </c>
    </row>
    <row r="1287" spans="1:11" ht="14.45" customHeight="1" x14ac:dyDescent="0.2">
      <c r="A1287" s="426" t="s">
        <v>481</v>
      </c>
      <c r="B1287" s="427" t="s">
        <v>482</v>
      </c>
      <c r="C1287" s="428" t="s">
        <v>4576</v>
      </c>
      <c r="D1287" s="429" t="s">
        <v>4577</v>
      </c>
      <c r="E1287" s="428" t="s">
        <v>2395</v>
      </c>
      <c r="F1287" s="429" t="s">
        <v>2396</v>
      </c>
      <c r="G1287" s="428" t="s">
        <v>3288</v>
      </c>
      <c r="H1287" s="428" t="s">
        <v>3289</v>
      </c>
      <c r="I1287" s="431">
        <v>41.743334452311196</v>
      </c>
      <c r="J1287" s="431">
        <v>72</v>
      </c>
      <c r="K1287" s="432">
        <v>3005.52001953125</v>
      </c>
    </row>
    <row r="1288" spans="1:11" ht="14.45" customHeight="1" x14ac:dyDescent="0.2">
      <c r="A1288" s="426" t="s">
        <v>481</v>
      </c>
      <c r="B1288" s="427" t="s">
        <v>482</v>
      </c>
      <c r="C1288" s="428" t="s">
        <v>4576</v>
      </c>
      <c r="D1288" s="429" t="s">
        <v>4577</v>
      </c>
      <c r="E1288" s="428" t="s">
        <v>2395</v>
      </c>
      <c r="F1288" s="429" t="s">
        <v>2396</v>
      </c>
      <c r="G1288" s="428" t="s">
        <v>3288</v>
      </c>
      <c r="H1288" s="428" t="s">
        <v>3290</v>
      </c>
      <c r="I1288" s="431">
        <v>30.780000686645508</v>
      </c>
      <c r="J1288" s="431">
        <v>111</v>
      </c>
      <c r="K1288" s="432">
        <v>3416.5799560546875</v>
      </c>
    </row>
    <row r="1289" spans="1:11" ht="14.45" customHeight="1" x14ac:dyDescent="0.2">
      <c r="A1289" s="426" t="s">
        <v>481</v>
      </c>
      <c r="B1289" s="427" t="s">
        <v>482</v>
      </c>
      <c r="C1289" s="428" t="s">
        <v>4576</v>
      </c>
      <c r="D1289" s="429" t="s">
        <v>4577</v>
      </c>
      <c r="E1289" s="428" t="s">
        <v>2417</v>
      </c>
      <c r="F1289" s="429" t="s">
        <v>2418</v>
      </c>
      <c r="G1289" s="428" t="s">
        <v>4710</v>
      </c>
      <c r="H1289" s="428" t="s">
        <v>4562</v>
      </c>
      <c r="I1289" s="431">
        <v>2397.010009765625</v>
      </c>
      <c r="J1289" s="431">
        <v>5</v>
      </c>
      <c r="K1289" s="432">
        <v>11985.0498046875</v>
      </c>
    </row>
    <row r="1290" spans="1:11" ht="14.45" customHeight="1" x14ac:dyDescent="0.2">
      <c r="A1290" s="426" t="s">
        <v>481</v>
      </c>
      <c r="B1290" s="427" t="s">
        <v>482</v>
      </c>
      <c r="C1290" s="428" t="s">
        <v>4576</v>
      </c>
      <c r="D1290" s="429" t="s">
        <v>4577</v>
      </c>
      <c r="E1290" s="428" t="s">
        <v>2417</v>
      </c>
      <c r="F1290" s="429" t="s">
        <v>2418</v>
      </c>
      <c r="G1290" s="428" t="s">
        <v>4561</v>
      </c>
      <c r="H1290" s="428" t="s">
        <v>4562</v>
      </c>
      <c r="I1290" s="431">
        <v>2397.010009765625</v>
      </c>
      <c r="J1290" s="431">
        <v>1</v>
      </c>
      <c r="K1290" s="432">
        <v>2397.010009765625</v>
      </c>
    </row>
    <row r="1291" spans="1:11" ht="14.45" customHeight="1" x14ac:dyDescent="0.2">
      <c r="A1291" s="426" t="s">
        <v>481</v>
      </c>
      <c r="B1291" s="427" t="s">
        <v>482</v>
      </c>
      <c r="C1291" s="428" t="s">
        <v>4576</v>
      </c>
      <c r="D1291" s="429" t="s">
        <v>4577</v>
      </c>
      <c r="E1291" s="428" t="s">
        <v>2417</v>
      </c>
      <c r="F1291" s="429" t="s">
        <v>2418</v>
      </c>
      <c r="G1291" s="428" t="s">
        <v>4711</v>
      </c>
      <c r="H1291" s="428" t="s">
        <v>4712</v>
      </c>
      <c r="I1291" s="431">
        <v>57.720001220703125</v>
      </c>
      <c r="J1291" s="431">
        <v>400</v>
      </c>
      <c r="K1291" s="432">
        <v>23086.80078125</v>
      </c>
    </row>
    <row r="1292" spans="1:11" ht="14.45" customHeight="1" x14ac:dyDescent="0.2">
      <c r="A1292" s="426" t="s">
        <v>481</v>
      </c>
      <c r="B1292" s="427" t="s">
        <v>482</v>
      </c>
      <c r="C1292" s="428" t="s">
        <v>4576</v>
      </c>
      <c r="D1292" s="429" t="s">
        <v>4577</v>
      </c>
      <c r="E1292" s="428" t="s">
        <v>2417</v>
      </c>
      <c r="F1292" s="429" t="s">
        <v>2418</v>
      </c>
      <c r="G1292" s="428" t="s">
        <v>4713</v>
      </c>
      <c r="H1292" s="428" t="s">
        <v>4714</v>
      </c>
      <c r="I1292" s="431">
        <v>241.44300384521483</v>
      </c>
      <c r="J1292" s="431">
        <v>357</v>
      </c>
      <c r="K1292" s="432">
        <v>85726.0830078125</v>
      </c>
    </row>
    <row r="1293" spans="1:11" ht="14.45" customHeight="1" x14ac:dyDescent="0.2">
      <c r="A1293" s="426" t="s">
        <v>481</v>
      </c>
      <c r="B1293" s="427" t="s">
        <v>482</v>
      </c>
      <c r="C1293" s="428" t="s">
        <v>4576</v>
      </c>
      <c r="D1293" s="429" t="s">
        <v>4577</v>
      </c>
      <c r="E1293" s="428" t="s">
        <v>2417</v>
      </c>
      <c r="F1293" s="429" t="s">
        <v>2418</v>
      </c>
      <c r="G1293" s="428" t="s">
        <v>4715</v>
      </c>
      <c r="H1293" s="428" t="s">
        <v>4716</v>
      </c>
      <c r="I1293" s="431">
        <v>397.239990234375</v>
      </c>
      <c r="J1293" s="431">
        <v>16</v>
      </c>
      <c r="K1293" s="432">
        <v>6355.89013671875</v>
      </c>
    </row>
    <row r="1294" spans="1:11" ht="14.45" customHeight="1" x14ac:dyDescent="0.2">
      <c r="A1294" s="426" t="s">
        <v>481</v>
      </c>
      <c r="B1294" s="427" t="s">
        <v>482</v>
      </c>
      <c r="C1294" s="428" t="s">
        <v>4576</v>
      </c>
      <c r="D1294" s="429" t="s">
        <v>4577</v>
      </c>
      <c r="E1294" s="428" t="s">
        <v>2417</v>
      </c>
      <c r="F1294" s="429" t="s">
        <v>2418</v>
      </c>
      <c r="G1294" s="428" t="s">
        <v>4569</v>
      </c>
      <c r="H1294" s="428" t="s">
        <v>4570</v>
      </c>
      <c r="I1294" s="431">
        <v>0.89571428298950195</v>
      </c>
      <c r="J1294" s="431">
        <v>33000</v>
      </c>
      <c r="K1294" s="432">
        <v>29310.769775390625</v>
      </c>
    </row>
    <row r="1295" spans="1:11" ht="14.45" customHeight="1" x14ac:dyDescent="0.2">
      <c r="A1295" s="426" t="s">
        <v>481</v>
      </c>
      <c r="B1295" s="427" t="s">
        <v>482</v>
      </c>
      <c r="C1295" s="428" t="s">
        <v>4576</v>
      </c>
      <c r="D1295" s="429" t="s">
        <v>4577</v>
      </c>
      <c r="E1295" s="428" t="s">
        <v>2417</v>
      </c>
      <c r="F1295" s="429" t="s">
        <v>2418</v>
      </c>
      <c r="G1295" s="428" t="s">
        <v>4717</v>
      </c>
      <c r="H1295" s="428" t="s">
        <v>4718</v>
      </c>
      <c r="I1295" s="431">
        <v>1.5199999809265137</v>
      </c>
      <c r="J1295" s="431">
        <v>2000</v>
      </c>
      <c r="K1295" s="432">
        <v>3041.93994140625</v>
      </c>
    </row>
    <row r="1296" spans="1:11" ht="14.45" customHeight="1" x14ac:dyDescent="0.2">
      <c r="A1296" s="426" t="s">
        <v>481</v>
      </c>
      <c r="B1296" s="427" t="s">
        <v>482</v>
      </c>
      <c r="C1296" s="428" t="s">
        <v>4576</v>
      </c>
      <c r="D1296" s="429" t="s">
        <v>4577</v>
      </c>
      <c r="E1296" s="428" t="s">
        <v>2417</v>
      </c>
      <c r="F1296" s="429" t="s">
        <v>2418</v>
      </c>
      <c r="G1296" s="428" t="s">
        <v>4719</v>
      </c>
      <c r="H1296" s="428" t="s">
        <v>4720</v>
      </c>
      <c r="I1296" s="431">
        <v>102.18000030517578</v>
      </c>
      <c r="J1296" s="431">
        <v>216</v>
      </c>
      <c r="K1296" s="432">
        <v>22070.3994140625</v>
      </c>
    </row>
    <row r="1297" spans="1:11" ht="14.45" customHeight="1" x14ac:dyDescent="0.2">
      <c r="A1297" s="426" t="s">
        <v>481</v>
      </c>
      <c r="B1297" s="427" t="s">
        <v>482</v>
      </c>
      <c r="C1297" s="428" t="s">
        <v>4576</v>
      </c>
      <c r="D1297" s="429" t="s">
        <v>4577</v>
      </c>
      <c r="E1297" s="428" t="s">
        <v>2417</v>
      </c>
      <c r="F1297" s="429" t="s">
        <v>2418</v>
      </c>
      <c r="G1297" s="428" t="s">
        <v>4721</v>
      </c>
      <c r="H1297" s="428" t="s">
        <v>4722</v>
      </c>
      <c r="I1297" s="431">
        <v>6.2300000190734863</v>
      </c>
      <c r="J1297" s="431">
        <v>840</v>
      </c>
      <c r="K1297" s="432">
        <v>5234.4599609375</v>
      </c>
    </row>
    <row r="1298" spans="1:11" ht="14.45" customHeight="1" x14ac:dyDescent="0.2">
      <c r="A1298" s="426" t="s">
        <v>481</v>
      </c>
      <c r="B1298" s="427" t="s">
        <v>482</v>
      </c>
      <c r="C1298" s="428" t="s">
        <v>4576</v>
      </c>
      <c r="D1298" s="429" t="s">
        <v>4577</v>
      </c>
      <c r="E1298" s="428" t="s">
        <v>2417</v>
      </c>
      <c r="F1298" s="429" t="s">
        <v>2418</v>
      </c>
      <c r="G1298" s="428" t="s">
        <v>4723</v>
      </c>
      <c r="H1298" s="428" t="s">
        <v>4724</v>
      </c>
      <c r="I1298" s="431">
        <v>15.140000343322754</v>
      </c>
      <c r="J1298" s="431">
        <v>400</v>
      </c>
      <c r="K1298" s="432">
        <v>6056.10009765625</v>
      </c>
    </row>
    <row r="1299" spans="1:11" ht="14.45" customHeight="1" x14ac:dyDescent="0.2">
      <c r="A1299" s="426" t="s">
        <v>481</v>
      </c>
      <c r="B1299" s="427" t="s">
        <v>482</v>
      </c>
      <c r="C1299" s="428" t="s">
        <v>4576</v>
      </c>
      <c r="D1299" s="429" t="s">
        <v>4577</v>
      </c>
      <c r="E1299" s="428" t="s">
        <v>2417</v>
      </c>
      <c r="F1299" s="429" t="s">
        <v>2418</v>
      </c>
      <c r="G1299" s="428" t="s">
        <v>4725</v>
      </c>
      <c r="H1299" s="428" t="s">
        <v>4726</v>
      </c>
      <c r="I1299" s="431">
        <v>751.40997314453125</v>
      </c>
      <c r="J1299" s="431">
        <v>1</v>
      </c>
      <c r="K1299" s="432">
        <v>751.40997314453125</v>
      </c>
    </row>
    <row r="1300" spans="1:11" ht="14.45" customHeight="1" x14ac:dyDescent="0.2">
      <c r="A1300" s="426" t="s">
        <v>481</v>
      </c>
      <c r="B1300" s="427" t="s">
        <v>482</v>
      </c>
      <c r="C1300" s="428" t="s">
        <v>4576</v>
      </c>
      <c r="D1300" s="429" t="s">
        <v>4577</v>
      </c>
      <c r="E1300" s="428" t="s">
        <v>2417</v>
      </c>
      <c r="F1300" s="429" t="s">
        <v>2418</v>
      </c>
      <c r="G1300" s="428" t="s">
        <v>4727</v>
      </c>
      <c r="H1300" s="428" t="s">
        <v>4728</v>
      </c>
      <c r="I1300" s="431">
        <v>6.0500001907348633</v>
      </c>
      <c r="J1300" s="431">
        <v>2400</v>
      </c>
      <c r="K1300" s="432">
        <v>14520</v>
      </c>
    </row>
    <row r="1301" spans="1:11" ht="14.45" customHeight="1" x14ac:dyDescent="0.2">
      <c r="A1301" s="426" t="s">
        <v>481</v>
      </c>
      <c r="B1301" s="427" t="s">
        <v>482</v>
      </c>
      <c r="C1301" s="428" t="s">
        <v>4576</v>
      </c>
      <c r="D1301" s="429" t="s">
        <v>4577</v>
      </c>
      <c r="E1301" s="428" t="s">
        <v>2417</v>
      </c>
      <c r="F1301" s="429" t="s">
        <v>2418</v>
      </c>
      <c r="G1301" s="428" t="s">
        <v>4729</v>
      </c>
      <c r="H1301" s="428" t="s">
        <v>4730</v>
      </c>
      <c r="I1301" s="431">
        <v>9.380000114440918</v>
      </c>
      <c r="J1301" s="431">
        <v>800</v>
      </c>
      <c r="K1301" s="432">
        <v>7502</v>
      </c>
    </row>
    <row r="1302" spans="1:11" ht="14.45" customHeight="1" x14ac:dyDescent="0.2">
      <c r="A1302" s="426" t="s">
        <v>481</v>
      </c>
      <c r="B1302" s="427" t="s">
        <v>482</v>
      </c>
      <c r="C1302" s="428" t="s">
        <v>4576</v>
      </c>
      <c r="D1302" s="429" t="s">
        <v>4577</v>
      </c>
      <c r="E1302" s="428" t="s">
        <v>2417</v>
      </c>
      <c r="F1302" s="429" t="s">
        <v>2418</v>
      </c>
      <c r="G1302" s="428" t="s">
        <v>4571</v>
      </c>
      <c r="H1302" s="428" t="s">
        <v>4572</v>
      </c>
      <c r="I1302" s="431">
        <v>689.70001220703125</v>
      </c>
      <c r="J1302" s="431">
        <v>5</v>
      </c>
      <c r="K1302" s="432">
        <v>3448.5</v>
      </c>
    </row>
    <row r="1303" spans="1:11" ht="14.45" customHeight="1" x14ac:dyDescent="0.2">
      <c r="A1303" s="426" t="s">
        <v>481</v>
      </c>
      <c r="B1303" s="427" t="s">
        <v>482</v>
      </c>
      <c r="C1303" s="428" t="s">
        <v>4576</v>
      </c>
      <c r="D1303" s="429" t="s">
        <v>4577</v>
      </c>
      <c r="E1303" s="428" t="s">
        <v>2417</v>
      </c>
      <c r="F1303" s="429" t="s">
        <v>2418</v>
      </c>
      <c r="G1303" s="428" t="s">
        <v>3322</v>
      </c>
      <c r="H1303" s="428" t="s">
        <v>3323</v>
      </c>
      <c r="I1303" s="431">
        <v>14.159999847412109</v>
      </c>
      <c r="J1303" s="431">
        <v>250</v>
      </c>
      <c r="K1303" s="432">
        <v>3539.2498779296875</v>
      </c>
    </row>
    <row r="1304" spans="1:11" ht="14.45" customHeight="1" x14ac:dyDescent="0.2">
      <c r="A1304" s="426" t="s">
        <v>481</v>
      </c>
      <c r="B1304" s="427" t="s">
        <v>482</v>
      </c>
      <c r="C1304" s="428" t="s">
        <v>4576</v>
      </c>
      <c r="D1304" s="429" t="s">
        <v>4577</v>
      </c>
      <c r="E1304" s="428" t="s">
        <v>2417</v>
      </c>
      <c r="F1304" s="429" t="s">
        <v>2418</v>
      </c>
      <c r="G1304" s="428" t="s">
        <v>4731</v>
      </c>
      <c r="H1304" s="428" t="s">
        <v>4732</v>
      </c>
      <c r="I1304" s="431">
        <v>1.1499999761581421</v>
      </c>
      <c r="J1304" s="431">
        <v>2720</v>
      </c>
      <c r="K1304" s="432">
        <v>3128</v>
      </c>
    </row>
    <row r="1305" spans="1:11" ht="14.45" customHeight="1" x14ac:dyDescent="0.2">
      <c r="A1305" s="426" t="s">
        <v>481</v>
      </c>
      <c r="B1305" s="427" t="s">
        <v>482</v>
      </c>
      <c r="C1305" s="428" t="s">
        <v>4576</v>
      </c>
      <c r="D1305" s="429" t="s">
        <v>4577</v>
      </c>
      <c r="E1305" s="428" t="s">
        <v>2417</v>
      </c>
      <c r="F1305" s="429" t="s">
        <v>2418</v>
      </c>
      <c r="G1305" s="428" t="s">
        <v>4733</v>
      </c>
      <c r="H1305" s="428" t="s">
        <v>4734</v>
      </c>
      <c r="I1305" s="431">
        <v>1.1349999904632568</v>
      </c>
      <c r="J1305" s="431">
        <v>3440</v>
      </c>
      <c r="K1305" s="432">
        <v>3905.5999755859375</v>
      </c>
    </row>
    <row r="1306" spans="1:11" ht="14.45" customHeight="1" x14ac:dyDescent="0.2">
      <c r="A1306" s="426" t="s">
        <v>481</v>
      </c>
      <c r="B1306" s="427" t="s">
        <v>482</v>
      </c>
      <c r="C1306" s="428" t="s">
        <v>4576</v>
      </c>
      <c r="D1306" s="429" t="s">
        <v>4577</v>
      </c>
      <c r="E1306" s="428" t="s">
        <v>2417</v>
      </c>
      <c r="F1306" s="429" t="s">
        <v>2418</v>
      </c>
      <c r="G1306" s="428" t="s">
        <v>4735</v>
      </c>
      <c r="H1306" s="428" t="s">
        <v>4736</v>
      </c>
      <c r="I1306" s="431">
        <v>1.5499999523162842</v>
      </c>
      <c r="J1306" s="431">
        <v>300</v>
      </c>
      <c r="K1306" s="432">
        <v>465</v>
      </c>
    </row>
    <row r="1307" spans="1:11" ht="14.45" customHeight="1" x14ac:dyDescent="0.2">
      <c r="A1307" s="426" t="s">
        <v>481</v>
      </c>
      <c r="B1307" s="427" t="s">
        <v>482</v>
      </c>
      <c r="C1307" s="428" t="s">
        <v>4576</v>
      </c>
      <c r="D1307" s="429" t="s">
        <v>4577</v>
      </c>
      <c r="E1307" s="428" t="s">
        <v>2417</v>
      </c>
      <c r="F1307" s="429" t="s">
        <v>2418</v>
      </c>
      <c r="G1307" s="428" t="s">
        <v>4455</v>
      </c>
      <c r="H1307" s="428" t="s">
        <v>4456</v>
      </c>
      <c r="I1307" s="431">
        <v>2.3900001049041748</v>
      </c>
      <c r="J1307" s="431">
        <v>20</v>
      </c>
      <c r="K1307" s="432">
        <v>47.799999237060547</v>
      </c>
    </row>
    <row r="1308" spans="1:11" ht="14.45" customHeight="1" x14ac:dyDescent="0.2">
      <c r="A1308" s="426" t="s">
        <v>481</v>
      </c>
      <c r="B1308" s="427" t="s">
        <v>482</v>
      </c>
      <c r="C1308" s="428" t="s">
        <v>4576</v>
      </c>
      <c r="D1308" s="429" t="s">
        <v>4577</v>
      </c>
      <c r="E1308" s="428" t="s">
        <v>2417</v>
      </c>
      <c r="F1308" s="429" t="s">
        <v>2418</v>
      </c>
      <c r="G1308" s="428" t="s">
        <v>4737</v>
      </c>
      <c r="H1308" s="428" t="s">
        <v>4738</v>
      </c>
      <c r="I1308" s="431">
        <v>4.619999885559082</v>
      </c>
      <c r="J1308" s="431">
        <v>20</v>
      </c>
      <c r="K1308" s="432">
        <v>92.400001525878906</v>
      </c>
    </row>
    <row r="1309" spans="1:11" ht="14.45" customHeight="1" x14ac:dyDescent="0.2">
      <c r="A1309" s="426" t="s">
        <v>481</v>
      </c>
      <c r="B1309" s="427" t="s">
        <v>482</v>
      </c>
      <c r="C1309" s="428" t="s">
        <v>4576</v>
      </c>
      <c r="D1309" s="429" t="s">
        <v>4577</v>
      </c>
      <c r="E1309" s="428" t="s">
        <v>3361</v>
      </c>
      <c r="F1309" s="429" t="s">
        <v>3362</v>
      </c>
      <c r="G1309" s="428" t="s">
        <v>3365</v>
      </c>
      <c r="H1309" s="428" t="s">
        <v>3366</v>
      </c>
      <c r="I1309" s="431">
        <v>0.54333335161209106</v>
      </c>
      <c r="J1309" s="431">
        <v>6700</v>
      </c>
      <c r="K1309" s="432">
        <v>3645.9400024414063</v>
      </c>
    </row>
    <row r="1310" spans="1:11" ht="14.45" customHeight="1" x14ac:dyDescent="0.2">
      <c r="A1310" s="426" t="s">
        <v>481</v>
      </c>
      <c r="B1310" s="427" t="s">
        <v>482</v>
      </c>
      <c r="C1310" s="428" t="s">
        <v>4576</v>
      </c>
      <c r="D1310" s="429" t="s">
        <v>4577</v>
      </c>
      <c r="E1310" s="428" t="s">
        <v>3369</v>
      </c>
      <c r="F1310" s="429" t="s">
        <v>3370</v>
      </c>
      <c r="G1310" s="428" t="s">
        <v>3377</v>
      </c>
      <c r="H1310" s="428" t="s">
        <v>3378</v>
      </c>
      <c r="I1310" s="431">
        <v>2.880000114440918</v>
      </c>
      <c r="J1310" s="431">
        <v>2000</v>
      </c>
      <c r="K1310" s="432">
        <v>5760</v>
      </c>
    </row>
    <row r="1311" spans="1:11" ht="14.45" customHeight="1" x14ac:dyDescent="0.2">
      <c r="A1311" s="426" t="s">
        <v>481</v>
      </c>
      <c r="B1311" s="427" t="s">
        <v>482</v>
      </c>
      <c r="C1311" s="428" t="s">
        <v>4576</v>
      </c>
      <c r="D1311" s="429" t="s">
        <v>4577</v>
      </c>
      <c r="E1311" s="428" t="s">
        <v>3369</v>
      </c>
      <c r="F1311" s="429" t="s">
        <v>3370</v>
      </c>
      <c r="G1311" s="428" t="s">
        <v>3379</v>
      </c>
      <c r="H1311" s="428" t="s">
        <v>3380</v>
      </c>
      <c r="I1311" s="431">
        <v>3.0199999809265137</v>
      </c>
      <c r="J1311" s="431">
        <v>1000</v>
      </c>
      <c r="K1311" s="432">
        <v>3020</v>
      </c>
    </row>
    <row r="1312" spans="1:11" ht="14.45" customHeight="1" x14ac:dyDescent="0.2">
      <c r="A1312" s="426" t="s">
        <v>481</v>
      </c>
      <c r="B1312" s="427" t="s">
        <v>482</v>
      </c>
      <c r="C1312" s="428" t="s">
        <v>4576</v>
      </c>
      <c r="D1312" s="429" t="s">
        <v>4577</v>
      </c>
      <c r="E1312" s="428" t="s">
        <v>3369</v>
      </c>
      <c r="F1312" s="429" t="s">
        <v>3370</v>
      </c>
      <c r="G1312" s="428" t="s">
        <v>3381</v>
      </c>
      <c r="H1312" s="428" t="s">
        <v>3382</v>
      </c>
      <c r="I1312" s="431">
        <v>2.8900001049041748</v>
      </c>
      <c r="J1312" s="431">
        <v>1000</v>
      </c>
      <c r="K1312" s="432">
        <v>2890</v>
      </c>
    </row>
    <row r="1313" spans="1:11" ht="14.45" customHeight="1" x14ac:dyDescent="0.2">
      <c r="A1313" s="426" t="s">
        <v>481</v>
      </c>
      <c r="B1313" s="427" t="s">
        <v>482</v>
      </c>
      <c r="C1313" s="428" t="s">
        <v>4576</v>
      </c>
      <c r="D1313" s="429" t="s">
        <v>4577</v>
      </c>
      <c r="E1313" s="428" t="s">
        <v>3369</v>
      </c>
      <c r="F1313" s="429" t="s">
        <v>3370</v>
      </c>
      <c r="G1313" s="428" t="s">
        <v>3383</v>
      </c>
      <c r="H1313" s="428" t="s">
        <v>4463</v>
      </c>
      <c r="I1313" s="431">
        <v>2.2999999523162842</v>
      </c>
      <c r="J1313" s="431">
        <v>2000</v>
      </c>
      <c r="K1313" s="432">
        <v>4600</v>
      </c>
    </row>
    <row r="1314" spans="1:11" ht="14.45" customHeight="1" x14ac:dyDescent="0.2">
      <c r="A1314" s="426" t="s">
        <v>481</v>
      </c>
      <c r="B1314" s="427" t="s">
        <v>482</v>
      </c>
      <c r="C1314" s="428" t="s">
        <v>4576</v>
      </c>
      <c r="D1314" s="429" t="s">
        <v>4577</v>
      </c>
      <c r="E1314" s="428" t="s">
        <v>3369</v>
      </c>
      <c r="F1314" s="429" t="s">
        <v>3370</v>
      </c>
      <c r="G1314" s="428" t="s">
        <v>3385</v>
      </c>
      <c r="H1314" s="428" t="s">
        <v>3386</v>
      </c>
      <c r="I1314" s="431">
        <v>2.2999999523162842</v>
      </c>
      <c r="J1314" s="431">
        <v>1500</v>
      </c>
      <c r="K1314" s="432">
        <v>3450</v>
      </c>
    </row>
    <row r="1315" spans="1:11" ht="14.45" customHeight="1" x14ac:dyDescent="0.2">
      <c r="A1315" s="426" t="s">
        <v>481</v>
      </c>
      <c r="B1315" s="427" t="s">
        <v>482</v>
      </c>
      <c r="C1315" s="428" t="s">
        <v>4576</v>
      </c>
      <c r="D1315" s="429" t="s">
        <v>4577</v>
      </c>
      <c r="E1315" s="428" t="s">
        <v>3369</v>
      </c>
      <c r="F1315" s="429" t="s">
        <v>3370</v>
      </c>
      <c r="G1315" s="428" t="s">
        <v>3387</v>
      </c>
      <c r="H1315" s="428" t="s">
        <v>3388</v>
      </c>
      <c r="I1315" s="431">
        <v>3.3900001049041748</v>
      </c>
      <c r="J1315" s="431">
        <v>2000</v>
      </c>
      <c r="K1315" s="432">
        <v>6780</v>
      </c>
    </row>
    <row r="1316" spans="1:11" ht="14.45" customHeight="1" x14ac:dyDescent="0.2">
      <c r="A1316" s="426" t="s">
        <v>481</v>
      </c>
      <c r="B1316" s="427" t="s">
        <v>482</v>
      </c>
      <c r="C1316" s="428" t="s">
        <v>4576</v>
      </c>
      <c r="D1316" s="429" t="s">
        <v>4577</v>
      </c>
      <c r="E1316" s="428" t="s">
        <v>3369</v>
      </c>
      <c r="F1316" s="429" t="s">
        <v>3370</v>
      </c>
      <c r="G1316" s="428" t="s">
        <v>3389</v>
      </c>
      <c r="H1316" s="428" t="s">
        <v>3390</v>
      </c>
      <c r="I1316" s="431">
        <v>3.3900001049041748</v>
      </c>
      <c r="J1316" s="431">
        <v>2000</v>
      </c>
      <c r="K1316" s="432">
        <v>6780</v>
      </c>
    </row>
    <row r="1317" spans="1:11" ht="14.45" customHeight="1" x14ac:dyDescent="0.2">
      <c r="A1317" s="426" t="s">
        <v>481</v>
      </c>
      <c r="B1317" s="427" t="s">
        <v>482</v>
      </c>
      <c r="C1317" s="428" t="s">
        <v>4576</v>
      </c>
      <c r="D1317" s="429" t="s">
        <v>4577</v>
      </c>
      <c r="E1317" s="428" t="s">
        <v>3369</v>
      </c>
      <c r="F1317" s="429" t="s">
        <v>3370</v>
      </c>
      <c r="G1317" s="428" t="s">
        <v>3391</v>
      </c>
      <c r="H1317" s="428" t="s">
        <v>3392</v>
      </c>
      <c r="I1317" s="431">
        <v>3.0299999713897705</v>
      </c>
      <c r="J1317" s="431">
        <v>2000</v>
      </c>
      <c r="K1317" s="432">
        <v>6060</v>
      </c>
    </row>
    <row r="1318" spans="1:11" ht="14.45" customHeight="1" x14ac:dyDescent="0.2">
      <c r="A1318" s="426" t="s">
        <v>481</v>
      </c>
      <c r="B1318" s="427" t="s">
        <v>482</v>
      </c>
      <c r="C1318" s="428" t="s">
        <v>4576</v>
      </c>
      <c r="D1318" s="429" t="s">
        <v>4577</v>
      </c>
      <c r="E1318" s="428" t="s">
        <v>3369</v>
      </c>
      <c r="F1318" s="429" t="s">
        <v>3370</v>
      </c>
      <c r="G1318" s="428" t="s">
        <v>3393</v>
      </c>
      <c r="H1318" s="428" t="s">
        <v>3394</v>
      </c>
      <c r="I1318" s="431">
        <v>3.5749999284744263</v>
      </c>
      <c r="J1318" s="431">
        <v>3500</v>
      </c>
      <c r="K1318" s="432">
        <v>13875</v>
      </c>
    </row>
    <row r="1319" spans="1:11" ht="14.45" customHeight="1" x14ac:dyDescent="0.2">
      <c r="A1319" s="426" t="s">
        <v>481</v>
      </c>
      <c r="B1319" s="427" t="s">
        <v>482</v>
      </c>
      <c r="C1319" s="428" t="s">
        <v>4576</v>
      </c>
      <c r="D1319" s="429" t="s">
        <v>4577</v>
      </c>
      <c r="E1319" s="428" t="s">
        <v>3369</v>
      </c>
      <c r="F1319" s="429" t="s">
        <v>3370</v>
      </c>
      <c r="G1319" s="428" t="s">
        <v>4739</v>
      </c>
      <c r="H1319" s="428" t="s">
        <v>4740</v>
      </c>
      <c r="I1319" s="431">
        <v>2.6600000858306885</v>
      </c>
      <c r="J1319" s="431">
        <v>100</v>
      </c>
      <c r="K1319" s="432">
        <v>266</v>
      </c>
    </row>
    <row r="1320" spans="1:11" ht="14.45" customHeight="1" x14ac:dyDescent="0.2">
      <c r="A1320" s="426" t="s">
        <v>481</v>
      </c>
      <c r="B1320" s="427" t="s">
        <v>482</v>
      </c>
      <c r="C1320" s="428" t="s">
        <v>4576</v>
      </c>
      <c r="D1320" s="429" t="s">
        <v>4577</v>
      </c>
      <c r="E1320" s="428" t="s">
        <v>3369</v>
      </c>
      <c r="F1320" s="429" t="s">
        <v>3370</v>
      </c>
      <c r="G1320" s="428" t="s">
        <v>3397</v>
      </c>
      <c r="H1320" s="428" t="s">
        <v>3398</v>
      </c>
      <c r="I1320" s="431">
        <v>3.875</v>
      </c>
      <c r="J1320" s="431">
        <v>1100</v>
      </c>
      <c r="K1320" s="432">
        <v>4267</v>
      </c>
    </row>
    <row r="1321" spans="1:11" ht="14.45" customHeight="1" x14ac:dyDescent="0.2">
      <c r="A1321" s="426" t="s">
        <v>481</v>
      </c>
      <c r="B1321" s="427" t="s">
        <v>482</v>
      </c>
      <c r="C1321" s="428" t="s">
        <v>4576</v>
      </c>
      <c r="D1321" s="429" t="s">
        <v>4577</v>
      </c>
      <c r="E1321" s="428" t="s">
        <v>3369</v>
      </c>
      <c r="F1321" s="429" t="s">
        <v>3370</v>
      </c>
      <c r="G1321" s="428" t="s">
        <v>3402</v>
      </c>
      <c r="H1321" s="428" t="s">
        <v>3403</v>
      </c>
      <c r="I1321" s="431">
        <v>3.1500000953674316</v>
      </c>
      <c r="J1321" s="431">
        <v>2000</v>
      </c>
      <c r="K1321" s="432">
        <v>6300</v>
      </c>
    </row>
    <row r="1322" spans="1:11" ht="14.45" customHeight="1" x14ac:dyDescent="0.2">
      <c r="A1322" s="426" t="s">
        <v>481</v>
      </c>
      <c r="B1322" s="427" t="s">
        <v>482</v>
      </c>
      <c r="C1322" s="428" t="s">
        <v>4576</v>
      </c>
      <c r="D1322" s="429" t="s">
        <v>4577</v>
      </c>
      <c r="E1322" s="428" t="s">
        <v>3369</v>
      </c>
      <c r="F1322" s="429" t="s">
        <v>3370</v>
      </c>
      <c r="G1322" s="428" t="s">
        <v>3404</v>
      </c>
      <c r="H1322" s="428" t="s">
        <v>3405</v>
      </c>
      <c r="I1322" s="431">
        <v>3.0299999713897705</v>
      </c>
      <c r="J1322" s="431">
        <v>2000</v>
      </c>
      <c r="K1322" s="432">
        <v>6060</v>
      </c>
    </row>
    <row r="1323" spans="1:11" ht="14.45" customHeight="1" x14ac:dyDescent="0.2">
      <c r="A1323" s="426" t="s">
        <v>481</v>
      </c>
      <c r="B1323" s="427" t="s">
        <v>482</v>
      </c>
      <c r="C1323" s="428" t="s">
        <v>4576</v>
      </c>
      <c r="D1323" s="429" t="s">
        <v>4577</v>
      </c>
      <c r="E1323" s="428" t="s">
        <v>3369</v>
      </c>
      <c r="F1323" s="429" t="s">
        <v>3370</v>
      </c>
      <c r="G1323" s="428" t="s">
        <v>4466</v>
      </c>
      <c r="H1323" s="428" t="s">
        <v>4467</v>
      </c>
      <c r="I1323" s="431">
        <v>3.0199999809265137</v>
      </c>
      <c r="J1323" s="431">
        <v>1600</v>
      </c>
      <c r="K1323" s="432">
        <v>4832</v>
      </c>
    </row>
    <row r="1324" spans="1:11" ht="14.45" customHeight="1" x14ac:dyDescent="0.2">
      <c r="A1324" s="426" t="s">
        <v>481</v>
      </c>
      <c r="B1324" s="427" t="s">
        <v>482</v>
      </c>
      <c r="C1324" s="428" t="s">
        <v>4576</v>
      </c>
      <c r="D1324" s="429" t="s">
        <v>4577</v>
      </c>
      <c r="E1324" s="428" t="s">
        <v>3369</v>
      </c>
      <c r="F1324" s="429" t="s">
        <v>3370</v>
      </c>
      <c r="G1324" s="428" t="s">
        <v>3408</v>
      </c>
      <c r="H1324" s="428" t="s">
        <v>3409</v>
      </c>
      <c r="I1324" s="431">
        <v>2.8199999332427979</v>
      </c>
      <c r="J1324" s="431">
        <v>1600</v>
      </c>
      <c r="K1324" s="432">
        <v>4512</v>
      </c>
    </row>
    <row r="1325" spans="1:11" ht="14.45" customHeight="1" x14ac:dyDescent="0.2">
      <c r="A1325" s="426" t="s">
        <v>481</v>
      </c>
      <c r="B1325" s="427" t="s">
        <v>482</v>
      </c>
      <c r="C1325" s="428" t="s">
        <v>4741</v>
      </c>
      <c r="D1325" s="429" t="s">
        <v>4742</v>
      </c>
      <c r="E1325" s="428" t="s">
        <v>2423</v>
      </c>
      <c r="F1325" s="429" t="s">
        <v>2424</v>
      </c>
      <c r="G1325" s="428" t="s">
        <v>4743</v>
      </c>
      <c r="H1325" s="428" t="s">
        <v>4744</v>
      </c>
      <c r="I1325" s="431">
        <v>145805</v>
      </c>
      <c r="J1325" s="431">
        <v>2</v>
      </c>
      <c r="K1325" s="432">
        <v>291610</v>
      </c>
    </row>
    <row r="1326" spans="1:11" ht="14.45" customHeight="1" x14ac:dyDescent="0.2">
      <c r="A1326" s="426" t="s">
        <v>481</v>
      </c>
      <c r="B1326" s="427" t="s">
        <v>482</v>
      </c>
      <c r="C1326" s="428" t="s">
        <v>4741</v>
      </c>
      <c r="D1326" s="429" t="s">
        <v>4742</v>
      </c>
      <c r="E1326" s="428" t="s">
        <v>2423</v>
      </c>
      <c r="F1326" s="429" t="s">
        <v>2424</v>
      </c>
      <c r="G1326" s="428" t="s">
        <v>3426</v>
      </c>
      <c r="H1326" s="428" t="s">
        <v>3427</v>
      </c>
      <c r="I1326" s="431">
        <v>6413</v>
      </c>
      <c r="J1326" s="431">
        <v>3</v>
      </c>
      <c r="K1326" s="432">
        <v>19239</v>
      </c>
    </row>
    <row r="1327" spans="1:11" ht="14.45" customHeight="1" x14ac:dyDescent="0.2">
      <c r="A1327" s="426" t="s">
        <v>481</v>
      </c>
      <c r="B1327" s="427" t="s">
        <v>482</v>
      </c>
      <c r="C1327" s="428" t="s">
        <v>4741</v>
      </c>
      <c r="D1327" s="429" t="s">
        <v>4742</v>
      </c>
      <c r="E1327" s="428" t="s">
        <v>2423</v>
      </c>
      <c r="F1327" s="429" t="s">
        <v>2424</v>
      </c>
      <c r="G1327" s="428" t="s">
        <v>4745</v>
      </c>
      <c r="H1327" s="428" t="s">
        <v>4746</v>
      </c>
      <c r="I1327" s="431">
        <v>2619.64990234375</v>
      </c>
      <c r="J1327" s="431">
        <v>1</v>
      </c>
      <c r="K1327" s="432">
        <v>2619.64990234375</v>
      </c>
    </row>
    <row r="1328" spans="1:11" ht="14.45" customHeight="1" x14ac:dyDescent="0.2">
      <c r="A1328" s="426" t="s">
        <v>481</v>
      </c>
      <c r="B1328" s="427" t="s">
        <v>482</v>
      </c>
      <c r="C1328" s="428" t="s">
        <v>4741</v>
      </c>
      <c r="D1328" s="429" t="s">
        <v>4742</v>
      </c>
      <c r="E1328" s="428" t="s">
        <v>2423</v>
      </c>
      <c r="F1328" s="429" t="s">
        <v>2424</v>
      </c>
      <c r="G1328" s="428" t="s">
        <v>4747</v>
      </c>
      <c r="H1328" s="428" t="s">
        <v>4748</v>
      </c>
      <c r="I1328" s="431">
        <v>21995.380859375</v>
      </c>
      <c r="J1328" s="431">
        <v>1</v>
      </c>
      <c r="K1328" s="432">
        <v>21995.380859375</v>
      </c>
    </row>
    <row r="1329" spans="1:11" ht="14.45" customHeight="1" x14ac:dyDescent="0.2">
      <c r="A1329" s="426" t="s">
        <v>481</v>
      </c>
      <c r="B1329" s="427" t="s">
        <v>482</v>
      </c>
      <c r="C1329" s="428" t="s">
        <v>4741</v>
      </c>
      <c r="D1329" s="429" t="s">
        <v>4742</v>
      </c>
      <c r="E1329" s="428" t="s">
        <v>2423</v>
      </c>
      <c r="F1329" s="429" t="s">
        <v>2424</v>
      </c>
      <c r="G1329" s="428" t="s">
        <v>2645</v>
      </c>
      <c r="H1329" s="428" t="s">
        <v>2646</v>
      </c>
      <c r="I1329" s="431">
        <v>177.39179199226979</v>
      </c>
      <c r="J1329" s="431">
        <v>1</v>
      </c>
      <c r="K1329" s="432">
        <v>177.39179199226979</v>
      </c>
    </row>
    <row r="1330" spans="1:11" ht="14.45" customHeight="1" x14ac:dyDescent="0.2">
      <c r="A1330" s="426" t="s">
        <v>481</v>
      </c>
      <c r="B1330" s="427" t="s">
        <v>482</v>
      </c>
      <c r="C1330" s="428" t="s">
        <v>4741</v>
      </c>
      <c r="D1330" s="429" t="s">
        <v>4742</v>
      </c>
      <c r="E1330" s="428" t="s">
        <v>2423</v>
      </c>
      <c r="F1330" s="429" t="s">
        <v>2424</v>
      </c>
      <c r="G1330" s="428" t="s">
        <v>4749</v>
      </c>
      <c r="H1330" s="428" t="s">
        <v>4750</v>
      </c>
      <c r="I1330" s="431">
        <v>17715.609375</v>
      </c>
      <c r="J1330" s="431">
        <v>1</v>
      </c>
      <c r="K1330" s="432">
        <v>17715.609375</v>
      </c>
    </row>
    <row r="1331" spans="1:11" ht="14.45" customHeight="1" x14ac:dyDescent="0.2">
      <c r="A1331" s="426" t="s">
        <v>481</v>
      </c>
      <c r="B1331" s="427" t="s">
        <v>482</v>
      </c>
      <c r="C1331" s="428" t="s">
        <v>4741</v>
      </c>
      <c r="D1331" s="429" t="s">
        <v>4742</v>
      </c>
      <c r="E1331" s="428" t="s">
        <v>2423</v>
      </c>
      <c r="F1331" s="429" t="s">
        <v>2424</v>
      </c>
      <c r="G1331" s="428" t="s">
        <v>4751</v>
      </c>
      <c r="H1331" s="428" t="s">
        <v>4752</v>
      </c>
      <c r="I1331" s="431">
        <v>3776</v>
      </c>
      <c r="J1331" s="431">
        <v>1</v>
      </c>
      <c r="K1331" s="432">
        <v>3776</v>
      </c>
    </row>
    <row r="1332" spans="1:11" ht="14.45" customHeight="1" x14ac:dyDescent="0.2">
      <c r="A1332" s="426" t="s">
        <v>481</v>
      </c>
      <c r="B1332" s="427" t="s">
        <v>482</v>
      </c>
      <c r="C1332" s="428" t="s">
        <v>4741</v>
      </c>
      <c r="D1332" s="429" t="s">
        <v>4742</v>
      </c>
      <c r="E1332" s="428" t="s">
        <v>2423</v>
      </c>
      <c r="F1332" s="429" t="s">
        <v>2424</v>
      </c>
      <c r="G1332" s="428" t="s">
        <v>4043</v>
      </c>
      <c r="H1332" s="428" t="s">
        <v>4044</v>
      </c>
      <c r="I1332" s="431">
        <v>38236</v>
      </c>
      <c r="J1332" s="431">
        <v>1</v>
      </c>
      <c r="K1332" s="432">
        <v>38236</v>
      </c>
    </row>
    <row r="1333" spans="1:11" ht="14.45" customHeight="1" x14ac:dyDescent="0.2">
      <c r="A1333" s="426" t="s">
        <v>481</v>
      </c>
      <c r="B1333" s="427" t="s">
        <v>482</v>
      </c>
      <c r="C1333" s="428" t="s">
        <v>4741</v>
      </c>
      <c r="D1333" s="429" t="s">
        <v>4742</v>
      </c>
      <c r="E1333" s="428" t="s">
        <v>2423</v>
      </c>
      <c r="F1333" s="429" t="s">
        <v>2424</v>
      </c>
      <c r="G1333" s="428" t="s">
        <v>4753</v>
      </c>
      <c r="H1333" s="428" t="s">
        <v>4754</v>
      </c>
      <c r="I1333" s="431">
        <v>675.75</v>
      </c>
      <c r="J1333" s="431">
        <v>1</v>
      </c>
      <c r="K1333" s="432">
        <v>675.75</v>
      </c>
    </row>
    <row r="1334" spans="1:11" ht="14.45" customHeight="1" x14ac:dyDescent="0.2">
      <c r="A1334" s="426" t="s">
        <v>481</v>
      </c>
      <c r="B1334" s="427" t="s">
        <v>482</v>
      </c>
      <c r="C1334" s="428" t="s">
        <v>4741</v>
      </c>
      <c r="D1334" s="429" t="s">
        <v>4742</v>
      </c>
      <c r="E1334" s="428" t="s">
        <v>2423</v>
      </c>
      <c r="F1334" s="429" t="s">
        <v>2424</v>
      </c>
      <c r="G1334" s="428" t="s">
        <v>4755</v>
      </c>
      <c r="H1334" s="428" t="s">
        <v>4756</v>
      </c>
      <c r="I1334" s="431">
        <v>3040.8701171875</v>
      </c>
      <c r="J1334" s="431">
        <v>1</v>
      </c>
      <c r="K1334" s="432">
        <v>3040.8701171875</v>
      </c>
    </row>
    <row r="1335" spans="1:11" ht="14.45" customHeight="1" x14ac:dyDescent="0.2">
      <c r="A1335" s="426" t="s">
        <v>481</v>
      </c>
      <c r="B1335" s="427" t="s">
        <v>482</v>
      </c>
      <c r="C1335" s="428" t="s">
        <v>4741</v>
      </c>
      <c r="D1335" s="429" t="s">
        <v>4742</v>
      </c>
      <c r="E1335" s="428" t="s">
        <v>2423</v>
      </c>
      <c r="F1335" s="429" t="s">
        <v>2424</v>
      </c>
      <c r="G1335" s="428" t="s">
        <v>4757</v>
      </c>
      <c r="H1335" s="428" t="s">
        <v>4758</v>
      </c>
      <c r="I1335" s="431">
        <v>2211.5400390625</v>
      </c>
      <c r="J1335" s="431">
        <v>1</v>
      </c>
      <c r="K1335" s="432">
        <v>2211.5400390625</v>
      </c>
    </row>
    <row r="1336" spans="1:11" ht="14.45" customHeight="1" x14ac:dyDescent="0.2">
      <c r="A1336" s="426" t="s">
        <v>481</v>
      </c>
      <c r="B1336" s="427" t="s">
        <v>482</v>
      </c>
      <c r="C1336" s="428" t="s">
        <v>4741</v>
      </c>
      <c r="D1336" s="429" t="s">
        <v>4742</v>
      </c>
      <c r="E1336" s="428" t="s">
        <v>2423</v>
      </c>
      <c r="F1336" s="429" t="s">
        <v>2424</v>
      </c>
      <c r="G1336" s="428" t="s">
        <v>4151</v>
      </c>
      <c r="H1336" s="428" t="s">
        <v>4152</v>
      </c>
      <c r="I1336" s="431">
        <v>316.66000366210938</v>
      </c>
      <c r="J1336" s="431">
        <v>20</v>
      </c>
      <c r="K1336" s="432">
        <v>6264.1700439453125</v>
      </c>
    </row>
    <row r="1337" spans="1:11" ht="14.45" customHeight="1" x14ac:dyDescent="0.2">
      <c r="A1337" s="426" t="s">
        <v>481</v>
      </c>
      <c r="B1337" s="427" t="s">
        <v>482</v>
      </c>
      <c r="C1337" s="428" t="s">
        <v>4741</v>
      </c>
      <c r="D1337" s="429" t="s">
        <v>4742</v>
      </c>
      <c r="E1337" s="428" t="s">
        <v>2423</v>
      </c>
      <c r="F1337" s="429" t="s">
        <v>2424</v>
      </c>
      <c r="G1337" s="428" t="s">
        <v>4153</v>
      </c>
      <c r="H1337" s="428" t="s">
        <v>4154</v>
      </c>
      <c r="I1337" s="431">
        <v>2116.110107421875</v>
      </c>
      <c r="J1337" s="431">
        <v>1</v>
      </c>
      <c r="K1337" s="432">
        <v>2116.110107421875</v>
      </c>
    </row>
    <row r="1338" spans="1:11" ht="14.45" customHeight="1" x14ac:dyDescent="0.2">
      <c r="A1338" s="426" t="s">
        <v>481</v>
      </c>
      <c r="B1338" s="427" t="s">
        <v>482</v>
      </c>
      <c r="C1338" s="428" t="s">
        <v>4741</v>
      </c>
      <c r="D1338" s="429" t="s">
        <v>4742</v>
      </c>
      <c r="E1338" s="428" t="s">
        <v>2423</v>
      </c>
      <c r="F1338" s="429" t="s">
        <v>2424</v>
      </c>
      <c r="G1338" s="428" t="s">
        <v>4161</v>
      </c>
      <c r="H1338" s="428" t="s">
        <v>4162</v>
      </c>
      <c r="I1338" s="431">
        <v>9498.5</v>
      </c>
      <c r="J1338" s="431">
        <v>2</v>
      </c>
      <c r="K1338" s="432">
        <v>18997</v>
      </c>
    </row>
    <row r="1339" spans="1:11" ht="14.45" customHeight="1" x14ac:dyDescent="0.2">
      <c r="A1339" s="426" t="s">
        <v>481</v>
      </c>
      <c r="B1339" s="427" t="s">
        <v>482</v>
      </c>
      <c r="C1339" s="428" t="s">
        <v>4741</v>
      </c>
      <c r="D1339" s="429" t="s">
        <v>4742</v>
      </c>
      <c r="E1339" s="428" t="s">
        <v>2423</v>
      </c>
      <c r="F1339" s="429" t="s">
        <v>2424</v>
      </c>
      <c r="G1339" s="428" t="s">
        <v>4759</v>
      </c>
      <c r="H1339" s="428" t="s">
        <v>4760</v>
      </c>
      <c r="I1339" s="431">
        <v>621.16998291015625</v>
      </c>
      <c r="J1339" s="431">
        <v>8</v>
      </c>
      <c r="K1339" s="432">
        <v>4969.330078125</v>
      </c>
    </row>
    <row r="1340" spans="1:11" ht="14.45" customHeight="1" x14ac:dyDescent="0.2">
      <c r="A1340" s="426" t="s">
        <v>481</v>
      </c>
      <c r="B1340" s="427" t="s">
        <v>482</v>
      </c>
      <c r="C1340" s="428" t="s">
        <v>4741</v>
      </c>
      <c r="D1340" s="429" t="s">
        <v>4742</v>
      </c>
      <c r="E1340" s="428" t="s">
        <v>2423</v>
      </c>
      <c r="F1340" s="429" t="s">
        <v>2424</v>
      </c>
      <c r="G1340" s="428" t="s">
        <v>4761</v>
      </c>
      <c r="H1340" s="428" t="s">
        <v>4762</v>
      </c>
      <c r="I1340" s="431">
        <v>16316.5</v>
      </c>
      <c r="J1340" s="431">
        <v>1</v>
      </c>
      <c r="K1340" s="432">
        <v>16316.5</v>
      </c>
    </row>
    <row r="1341" spans="1:11" ht="14.45" customHeight="1" x14ac:dyDescent="0.2">
      <c r="A1341" s="426" t="s">
        <v>481</v>
      </c>
      <c r="B1341" s="427" t="s">
        <v>482</v>
      </c>
      <c r="C1341" s="428" t="s">
        <v>4741</v>
      </c>
      <c r="D1341" s="429" t="s">
        <v>4742</v>
      </c>
      <c r="E1341" s="428" t="s">
        <v>2423</v>
      </c>
      <c r="F1341" s="429" t="s">
        <v>2424</v>
      </c>
      <c r="G1341" s="428" t="s">
        <v>4763</v>
      </c>
      <c r="H1341" s="428" t="s">
        <v>4764</v>
      </c>
      <c r="I1341" s="431">
        <v>14086.337239583334</v>
      </c>
      <c r="J1341" s="431">
        <v>6</v>
      </c>
      <c r="K1341" s="432">
        <v>84518.021484375</v>
      </c>
    </row>
    <row r="1342" spans="1:11" ht="14.45" customHeight="1" x14ac:dyDescent="0.2">
      <c r="A1342" s="426" t="s">
        <v>481</v>
      </c>
      <c r="B1342" s="427" t="s">
        <v>482</v>
      </c>
      <c r="C1342" s="428" t="s">
        <v>4741</v>
      </c>
      <c r="D1342" s="429" t="s">
        <v>4742</v>
      </c>
      <c r="E1342" s="428" t="s">
        <v>3369</v>
      </c>
      <c r="F1342" s="429" t="s">
        <v>3370</v>
      </c>
      <c r="G1342" s="428" t="s">
        <v>4765</v>
      </c>
      <c r="H1342" s="428" t="s">
        <v>4766</v>
      </c>
      <c r="I1342" s="431">
        <v>3.25</v>
      </c>
      <c r="J1342" s="431">
        <v>1000</v>
      </c>
      <c r="K1342" s="432">
        <v>3250</v>
      </c>
    </row>
    <row r="1343" spans="1:11" ht="14.45" customHeight="1" x14ac:dyDescent="0.2">
      <c r="A1343" s="426" t="s">
        <v>481</v>
      </c>
      <c r="B1343" s="427" t="s">
        <v>482</v>
      </c>
      <c r="C1343" s="428" t="s">
        <v>4741</v>
      </c>
      <c r="D1343" s="429" t="s">
        <v>4742</v>
      </c>
      <c r="E1343" s="428" t="s">
        <v>3369</v>
      </c>
      <c r="F1343" s="429" t="s">
        <v>3370</v>
      </c>
      <c r="G1343" s="428" t="s">
        <v>3385</v>
      </c>
      <c r="H1343" s="428" t="s">
        <v>3386</v>
      </c>
      <c r="I1343" s="431">
        <v>2.2899999618530273</v>
      </c>
      <c r="J1343" s="431">
        <v>100</v>
      </c>
      <c r="K1343" s="432">
        <v>229</v>
      </c>
    </row>
    <row r="1344" spans="1:11" ht="14.45" customHeight="1" x14ac:dyDescent="0.2">
      <c r="A1344" s="426" t="s">
        <v>481</v>
      </c>
      <c r="B1344" s="427" t="s">
        <v>482</v>
      </c>
      <c r="C1344" s="428" t="s">
        <v>4741</v>
      </c>
      <c r="D1344" s="429" t="s">
        <v>4742</v>
      </c>
      <c r="E1344" s="428" t="s">
        <v>3369</v>
      </c>
      <c r="F1344" s="429" t="s">
        <v>3370</v>
      </c>
      <c r="G1344" s="428" t="s">
        <v>3410</v>
      </c>
      <c r="H1344" s="428" t="s">
        <v>3411</v>
      </c>
      <c r="I1344" s="431">
        <v>2.9200000762939453</v>
      </c>
      <c r="J1344" s="431">
        <v>4000</v>
      </c>
      <c r="K1344" s="432">
        <v>11680</v>
      </c>
    </row>
    <row r="1345" spans="1:11" ht="14.45" customHeight="1" x14ac:dyDescent="0.2">
      <c r="A1345" s="426" t="s">
        <v>507</v>
      </c>
      <c r="B1345" s="427" t="s">
        <v>508</v>
      </c>
      <c r="C1345" s="428" t="s">
        <v>509</v>
      </c>
      <c r="D1345" s="429" t="s">
        <v>510</v>
      </c>
      <c r="E1345" s="428" t="s">
        <v>2395</v>
      </c>
      <c r="F1345" s="429" t="s">
        <v>2396</v>
      </c>
      <c r="G1345" s="428" t="s">
        <v>4368</v>
      </c>
      <c r="H1345" s="428" t="s">
        <v>4369</v>
      </c>
      <c r="I1345" s="431">
        <v>1.3500000238418579</v>
      </c>
      <c r="J1345" s="431">
        <v>2</v>
      </c>
      <c r="K1345" s="432">
        <v>2.7000000476837158</v>
      </c>
    </row>
    <row r="1346" spans="1:11" ht="14.45" customHeight="1" x14ac:dyDescent="0.2">
      <c r="A1346" s="426" t="s">
        <v>507</v>
      </c>
      <c r="B1346" s="427" t="s">
        <v>508</v>
      </c>
      <c r="C1346" s="428" t="s">
        <v>509</v>
      </c>
      <c r="D1346" s="429" t="s">
        <v>510</v>
      </c>
      <c r="E1346" s="428" t="s">
        <v>2395</v>
      </c>
      <c r="F1346" s="429" t="s">
        <v>2396</v>
      </c>
      <c r="G1346" s="428" t="s">
        <v>4370</v>
      </c>
      <c r="H1346" s="428" t="s">
        <v>4371</v>
      </c>
      <c r="I1346" s="431">
        <v>11.640000343322754</v>
      </c>
      <c r="J1346" s="431">
        <v>1</v>
      </c>
      <c r="K1346" s="432">
        <v>11.640000343322754</v>
      </c>
    </row>
    <row r="1347" spans="1:11" ht="14.45" customHeight="1" x14ac:dyDescent="0.2">
      <c r="A1347" s="426" t="s">
        <v>507</v>
      </c>
      <c r="B1347" s="427" t="s">
        <v>508</v>
      </c>
      <c r="C1347" s="428" t="s">
        <v>509</v>
      </c>
      <c r="D1347" s="429" t="s">
        <v>510</v>
      </c>
      <c r="E1347" s="428" t="s">
        <v>2395</v>
      </c>
      <c r="F1347" s="429" t="s">
        <v>2396</v>
      </c>
      <c r="G1347" s="428" t="s">
        <v>2405</v>
      </c>
      <c r="H1347" s="428" t="s">
        <v>2406</v>
      </c>
      <c r="I1347" s="431">
        <v>7.820000171661377</v>
      </c>
      <c r="J1347" s="431">
        <v>1</v>
      </c>
      <c r="K1347" s="432">
        <v>7.820000171661377</v>
      </c>
    </row>
    <row r="1348" spans="1:11" ht="14.45" customHeight="1" x14ac:dyDescent="0.2">
      <c r="A1348" s="426" t="s">
        <v>511</v>
      </c>
      <c r="B1348" s="427" t="s">
        <v>512</v>
      </c>
      <c r="C1348" s="428" t="s">
        <v>513</v>
      </c>
      <c r="D1348" s="429" t="s">
        <v>514</v>
      </c>
      <c r="E1348" s="428" t="s">
        <v>2395</v>
      </c>
      <c r="F1348" s="429" t="s">
        <v>2396</v>
      </c>
      <c r="G1348" s="428" t="s">
        <v>4767</v>
      </c>
      <c r="H1348" s="428" t="s">
        <v>4768</v>
      </c>
      <c r="I1348" s="431">
        <v>231.47999572753906</v>
      </c>
      <c r="J1348" s="431">
        <v>16</v>
      </c>
      <c r="K1348" s="432">
        <v>3703.739990234375</v>
      </c>
    </row>
    <row r="1349" spans="1:11" ht="14.45" customHeight="1" x14ac:dyDescent="0.2">
      <c r="A1349" s="426" t="s">
        <v>511</v>
      </c>
      <c r="B1349" s="427" t="s">
        <v>512</v>
      </c>
      <c r="C1349" s="428" t="s">
        <v>513</v>
      </c>
      <c r="D1349" s="429" t="s">
        <v>514</v>
      </c>
      <c r="E1349" s="428" t="s">
        <v>2395</v>
      </c>
      <c r="F1349" s="429" t="s">
        <v>2396</v>
      </c>
      <c r="G1349" s="428" t="s">
        <v>4769</v>
      </c>
      <c r="H1349" s="428" t="s">
        <v>4770</v>
      </c>
      <c r="I1349" s="431">
        <v>157.69999694824219</v>
      </c>
      <c r="J1349" s="431">
        <v>72</v>
      </c>
      <c r="K1349" s="432">
        <v>11354.360015869141</v>
      </c>
    </row>
    <row r="1350" spans="1:11" ht="14.45" customHeight="1" x14ac:dyDescent="0.2">
      <c r="A1350" s="426" t="s">
        <v>511</v>
      </c>
      <c r="B1350" s="427" t="s">
        <v>512</v>
      </c>
      <c r="C1350" s="428" t="s">
        <v>513</v>
      </c>
      <c r="D1350" s="429" t="s">
        <v>514</v>
      </c>
      <c r="E1350" s="428" t="s">
        <v>2395</v>
      </c>
      <c r="F1350" s="429" t="s">
        <v>2396</v>
      </c>
      <c r="G1350" s="428" t="s">
        <v>4771</v>
      </c>
      <c r="H1350" s="428" t="s">
        <v>4772</v>
      </c>
      <c r="I1350" s="431">
        <v>15.529999732971191</v>
      </c>
      <c r="J1350" s="431">
        <v>250</v>
      </c>
      <c r="K1350" s="432">
        <v>3882.4800109863281</v>
      </c>
    </row>
    <row r="1351" spans="1:11" ht="14.45" customHeight="1" x14ac:dyDescent="0.2">
      <c r="A1351" s="426" t="s">
        <v>511</v>
      </c>
      <c r="B1351" s="427" t="s">
        <v>512</v>
      </c>
      <c r="C1351" s="428" t="s">
        <v>513</v>
      </c>
      <c r="D1351" s="429" t="s">
        <v>514</v>
      </c>
      <c r="E1351" s="428" t="s">
        <v>2395</v>
      </c>
      <c r="F1351" s="429" t="s">
        <v>2396</v>
      </c>
      <c r="G1351" s="428" t="s">
        <v>4773</v>
      </c>
      <c r="H1351" s="428" t="s">
        <v>4774</v>
      </c>
      <c r="I1351" s="431">
        <v>65.199996948242188</v>
      </c>
      <c r="J1351" s="431">
        <v>530</v>
      </c>
      <c r="K1351" s="432">
        <v>34555.990234375</v>
      </c>
    </row>
    <row r="1352" spans="1:11" ht="14.45" customHeight="1" x14ac:dyDescent="0.2">
      <c r="A1352" s="426" t="s">
        <v>511</v>
      </c>
      <c r="B1352" s="427" t="s">
        <v>512</v>
      </c>
      <c r="C1352" s="428" t="s">
        <v>513</v>
      </c>
      <c r="D1352" s="429" t="s">
        <v>514</v>
      </c>
      <c r="E1352" s="428" t="s">
        <v>2395</v>
      </c>
      <c r="F1352" s="429" t="s">
        <v>2396</v>
      </c>
      <c r="G1352" s="428" t="s">
        <v>4775</v>
      </c>
      <c r="H1352" s="428" t="s">
        <v>4776</v>
      </c>
      <c r="I1352" s="431">
        <v>6.429999828338623</v>
      </c>
      <c r="J1352" s="431">
        <v>400</v>
      </c>
      <c r="K1352" s="432">
        <v>2572</v>
      </c>
    </row>
    <row r="1353" spans="1:11" ht="14.45" customHeight="1" x14ac:dyDescent="0.2">
      <c r="A1353" s="426" t="s">
        <v>511</v>
      </c>
      <c r="B1353" s="427" t="s">
        <v>512</v>
      </c>
      <c r="C1353" s="428" t="s">
        <v>513</v>
      </c>
      <c r="D1353" s="429" t="s">
        <v>514</v>
      </c>
      <c r="E1353" s="428" t="s">
        <v>2395</v>
      </c>
      <c r="F1353" s="429" t="s">
        <v>2396</v>
      </c>
      <c r="G1353" s="428" t="s">
        <v>4777</v>
      </c>
      <c r="H1353" s="428" t="s">
        <v>4778</v>
      </c>
      <c r="I1353" s="431">
        <v>0.50499999523162842</v>
      </c>
      <c r="J1353" s="431">
        <v>9000</v>
      </c>
      <c r="K1353" s="432">
        <v>4545</v>
      </c>
    </row>
    <row r="1354" spans="1:11" ht="14.45" customHeight="1" x14ac:dyDescent="0.2">
      <c r="A1354" s="426" t="s">
        <v>511</v>
      </c>
      <c r="B1354" s="427" t="s">
        <v>512</v>
      </c>
      <c r="C1354" s="428" t="s">
        <v>513</v>
      </c>
      <c r="D1354" s="429" t="s">
        <v>514</v>
      </c>
      <c r="E1354" s="428" t="s">
        <v>2395</v>
      </c>
      <c r="F1354" s="429" t="s">
        <v>2396</v>
      </c>
      <c r="G1354" s="428" t="s">
        <v>4368</v>
      </c>
      <c r="H1354" s="428" t="s">
        <v>4369</v>
      </c>
      <c r="I1354" s="431">
        <v>1.3500000238418579</v>
      </c>
      <c r="J1354" s="431">
        <v>200</v>
      </c>
      <c r="K1354" s="432">
        <v>270</v>
      </c>
    </row>
    <row r="1355" spans="1:11" ht="14.45" customHeight="1" x14ac:dyDescent="0.2">
      <c r="A1355" s="426" t="s">
        <v>511</v>
      </c>
      <c r="B1355" s="427" t="s">
        <v>512</v>
      </c>
      <c r="C1355" s="428" t="s">
        <v>513</v>
      </c>
      <c r="D1355" s="429" t="s">
        <v>514</v>
      </c>
      <c r="E1355" s="428" t="s">
        <v>2395</v>
      </c>
      <c r="F1355" s="429" t="s">
        <v>2396</v>
      </c>
      <c r="G1355" s="428" t="s">
        <v>4779</v>
      </c>
      <c r="H1355" s="428" t="s">
        <v>4780</v>
      </c>
      <c r="I1355" s="431">
        <v>7.3270000934600832</v>
      </c>
      <c r="J1355" s="431">
        <v>15660</v>
      </c>
      <c r="K1355" s="432">
        <v>114326.099609375</v>
      </c>
    </row>
    <row r="1356" spans="1:11" ht="14.45" customHeight="1" x14ac:dyDescent="0.2">
      <c r="A1356" s="426" t="s">
        <v>511</v>
      </c>
      <c r="B1356" s="427" t="s">
        <v>512</v>
      </c>
      <c r="C1356" s="428" t="s">
        <v>513</v>
      </c>
      <c r="D1356" s="429" t="s">
        <v>514</v>
      </c>
      <c r="E1356" s="428" t="s">
        <v>2395</v>
      </c>
      <c r="F1356" s="429" t="s">
        <v>2396</v>
      </c>
      <c r="G1356" s="428" t="s">
        <v>4781</v>
      </c>
      <c r="H1356" s="428" t="s">
        <v>4782</v>
      </c>
      <c r="I1356" s="431">
        <v>517.5</v>
      </c>
      <c r="J1356" s="431">
        <v>340</v>
      </c>
      <c r="K1356" s="432">
        <v>175950</v>
      </c>
    </row>
    <row r="1357" spans="1:11" ht="14.45" customHeight="1" x14ac:dyDescent="0.2">
      <c r="A1357" s="426" t="s">
        <v>511</v>
      </c>
      <c r="B1357" s="427" t="s">
        <v>512</v>
      </c>
      <c r="C1357" s="428" t="s">
        <v>513</v>
      </c>
      <c r="D1357" s="429" t="s">
        <v>514</v>
      </c>
      <c r="E1357" s="428" t="s">
        <v>2395</v>
      </c>
      <c r="F1357" s="429" t="s">
        <v>2396</v>
      </c>
      <c r="G1357" s="428" t="s">
        <v>4783</v>
      </c>
      <c r="H1357" s="428" t="s">
        <v>4784</v>
      </c>
      <c r="I1357" s="431">
        <v>52.599998474121094</v>
      </c>
      <c r="J1357" s="431">
        <v>30</v>
      </c>
      <c r="K1357" s="432">
        <v>1578.030029296875</v>
      </c>
    </row>
    <row r="1358" spans="1:11" ht="14.45" customHeight="1" x14ac:dyDescent="0.2">
      <c r="A1358" s="426" t="s">
        <v>511</v>
      </c>
      <c r="B1358" s="427" t="s">
        <v>512</v>
      </c>
      <c r="C1358" s="428" t="s">
        <v>513</v>
      </c>
      <c r="D1358" s="429" t="s">
        <v>514</v>
      </c>
      <c r="E1358" s="428" t="s">
        <v>2395</v>
      </c>
      <c r="F1358" s="429" t="s">
        <v>2396</v>
      </c>
      <c r="G1358" s="428" t="s">
        <v>4781</v>
      </c>
      <c r="H1358" s="428" t="s">
        <v>4785</v>
      </c>
      <c r="I1358" s="431">
        <v>517.5</v>
      </c>
      <c r="J1358" s="431">
        <v>170</v>
      </c>
      <c r="K1358" s="432">
        <v>87975</v>
      </c>
    </row>
    <row r="1359" spans="1:11" ht="14.45" customHeight="1" x14ac:dyDescent="0.2">
      <c r="A1359" s="426" t="s">
        <v>511</v>
      </c>
      <c r="B1359" s="427" t="s">
        <v>512</v>
      </c>
      <c r="C1359" s="428" t="s">
        <v>513</v>
      </c>
      <c r="D1359" s="429" t="s">
        <v>514</v>
      </c>
      <c r="E1359" s="428" t="s">
        <v>2395</v>
      </c>
      <c r="F1359" s="429" t="s">
        <v>2396</v>
      </c>
      <c r="G1359" s="428" t="s">
        <v>4786</v>
      </c>
      <c r="H1359" s="428" t="s">
        <v>4787</v>
      </c>
      <c r="I1359" s="431">
        <v>63.349998474121094</v>
      </c>
      <c r="J1359" s="431">
        <v>80</v>
      </c>
      <c r="K1359" s="432">
        <v>5068.27001953125</v>
      </c>
    </row>
    <row r="1360" spans="1:11" ht="14.45" customHeight="1" x14ac:dyDescent="0.2">
      <c r="A1360" s="426" t="s">
        <v>511</v>
      </c>
      <c r="B1360" s="427" t="s">
        <v>512</v>
      </c>
      <c r="C1360" s="428" t="s">
        <v>513</v>
      </c>
      <c r="D1360" s="429" t="s">
        <v>514</v>
      </c>
      <c r="E1360" s="428" t="s">
        <v>2395</v>
      </c>
      <c r="F1360" s="429" t="s">
        <v>2396</v>
      </c>
      <c r="G1360" s="428" t="s">
        <v>4788</v>
      </c>
      <c r="H1360" s="428" t="s">
        <v>4789</v>
      </c>
      <c r="I1360" s="431">
        <v>107.22999954223633</v>
      </c>
      <c r="J1360" s="431">
        <v>140</v>
      </c>
      <c r="K1360" s="432">
        <v>15014.210205078125</v>
      </c>
    </row>
    <row r="1361" spans="1:11" ht="14.45" customHeight="1" x14ac:dyDescent="0.2">
      <c r="A1361" s="426" t="s">
        <v>511</v>
      </c>
      <c r="B1361" s="427" t="s">
        <v>512</v>
      </c>
      <c r="C1361" s="428" t="s">
        <v>513</v>
      </c>
      <c r="D1361" s="429" t="s">
        <v>514</v>
      </c>
      <c r="E1361" s="428" t="s">
        <v>2395</v>
      </c>
      <c r="F1361" s="429" t="s">
        <v>2396</v>
      </c>
      <c r="G1361" s="428" t="s">
        <v>4790</v>
      </c>
      <c r="H1361" s="428" t="s">
        <v>4791</v>
      </c>
      <c r="I1361" s="431">
        <v>352.28111097547742</v>
      </c>
      <c r="J1361" s="431">
        <v>684</v>
      </c>
      <c r="K1361" s="432">
        <v>240961.71435546875</v>
      </c>
    </row>
    <row r="1362" spans="1:11" ht="14.45" customHeight="1" x14ac:dyDescent="0.2">
      <c r="A1362" s="426" t="s">
        <v>511</v>
      </c>
      <c r="B1362" s="427" t="s">
        <v>512</v>
      </c>
      <c r="C1362" s="428" t="s">
        <v>513</v>
      </c>
      <c r="D1362" s="429" t="s">
        <v>514</v>
      </c>
      <c r="E1362" s="428" t="s">
        <v>2395</v>
      </c>
      <c r="F1362" s="429" t="s">
        <v>2396</v>
      </c>
      <c r="G1362" s="428" t="s">
        <v>4792</v>
      </c>
      <c r="H1362" s="428" t="s">
        <v>4793</v>
      </c>
      <c r="I1362" s="431">
        <v>1249.949951171875</v>
      </c>
      <c r="J1362" s="431">
        <v>108</v>
      </c>
      <c r="K1362" s="432">
        <v>134995.0537109375</v>
      </c>
    </row>
    <row r="1363" spans="1:11" ht="14.45" customHeight="1" x14ac:dyDescent="0.2">
      <c r="A1363" s="426" t="s">
        <v>511</v>
      </c>
      <c r="B1363" s="427" t="s">
        <v>512</v>
      </c>
      <c r="C1363" s="428" t="s">
        <v>513</v>
      </c>
      <c r="D1363" s="429" t="s">
        <v>514</v>
      </c>
      <c r="E1363" s="428" t="s">
        <v>2395</v>
      </c>
      <c r="F1363" s="429" t="s">
        <v>2396</v>
      </c>
      <c r="G1363" s="428" t="s">
        <v>4794</v>
      </c>
      <c r="H1363" s="428" t="s">
        <v>4795</v>
      </c>
      <c r="I1363" s="431">
        <v>659.90997314453125</v>
      </c>
      <c r="J1363" s="431">
        <v>396</v>
      </c>
      <c r="K1363" s="432">
        <v>261323.6982421875</v>
      </c>
    </row>
    <row r="1364" spans="1:11" ht="14.45" customHeight="1" x14ac:dyDescent="0.2">
      <c r="A1364" s="426" t="s">
        <v>511</v>
      </c>
      <c r="B1364" s="427" t="s">
        <v>512</v>
      </c>
      <c r="C1364" s="428" t="s">
        <v>513</v>
      </c>
      <c r="D1364" s="429" t="s">
        <v>514</v>
      </c>
      <c r="E1364" s="428" t="s">
        <v>2395</v>
      </c>
      <c r="F1364" s="429" t="s">
        <v>2396</v>
      </c>
      <c r="G1364" s="428" t="s">
        <v>4796</v>
      </c>
      <c r="H1364" s="428" t="s">
        <v>4797</v>
      </c>
      <c r="I1364" s="431">
        <v>269.3900146484375</v>
      </c>
      <c r="J1364" s="431">
        <v>264</v>
      </c>
      <c r="K1364" s="432">
        <v>71118.298828125</v>
      </c>
    </row>
    <row r="1365" spans="1:11" ht="14.45" customHeight="1" x14ac:dyDescent="0.2">
      <c r="A1365" s="426" t="s">
        <v>511</v>
      </c>
      <c r="B1365" s="427" t="s">
        <v>512</v>
      </c>
      <c r="C1365" s="428" t="s">
        <v>513</v>
      </c>
      <c r="D1365" s="429" t="s">
        <v>514</v>
      </c>
      <c r="E1365" s="428" t="s">
        <v>2395</v>
      </c>
      <c r="F1365" s="429" t="s">
        <v>2396</v>
      </c>
      <c r="G1365" s="428" t="s">
        <v>4798</v>
      </c>
      <c r="H1365" s="428" t="s">
        <v>4799</v>
      </c>
      <c r="I1365" s="431">
        <v>70.699996948242188</v>
      </c>
      <c r="J1365" s="431">
        <v>50</v>
      </c>
      <c r="K1365" s="432">
        <v>3534.989990234375</v>
      </c>
    </row>
    <row r="1366" spans="1:11" ht="14.45" customHeight="1" x14ac:dyDescent="0.2">
      <c r="A1366" s="426" t="s">
        <v>511</v>
      </c>
      <c r="B1366" s="427" t="s">
        <v>512</v>
      </c>
      <c r="C1366" s="428" t="s">
        <v>513</v>
      </c>
      <c r="D1366" s="429" t="s">
        <v>514</v>
      </c>
      <c r="E1366" s="428" t="s">
        <v>2395</v>
      </c>
      <c r="F1366" s="429" t="s">
        <v>2396</v>
      </c>
      <c r="G1366" s="428" t="s">
        <v>4800</v>
      </c>
      <c r="H1366" s="428" t="s">
        <v>4801</v>
      </c>
      <c r="I1366" s="431">
        <v>18.399999618530273</v>
      </c>
      <c r="J1366" s="431">
        <v>750</v>
      </c>
      <c r="K1366" s="432">
        <v>13800</v>
      </c>
    </row>
    <row r="1367" spans="1:11" ht="14.45" customHeight="1" x14ac:dyDescent="0.2">
      <c r="A1367" s="426" t="s">
        <v>511</v>
      </c>
      <c r="B1367" s="427" t="s">
        <v>512</v>
      </c>
      <c r="C1367" s="428" t="s">
        <v>513</v>
      </c>
      <c r="D1367" s="429" t="s">
        <v>514</v>
      </c>
      <c r="E1367" s="428" t="s">
        <v>2395</v>
      </c>
      <c r="F1367" s="429" t="s">
        <v>2396</v>
      </c>
      <c r="G1367" s="428" t="s">
        <v>4802</v>
      </c>
      <c r="H1367" s="428" t="s">
        <v>4803</v>
      </c>
      <c r="I1367" s="431">
        <v>143.97999877929686</v>
      </c>
      <c r="J1367" s="431">
        <v>200</v>
      </c>
      <c r="K1367" s="432">
        <v>27370</v>
      </c>
    </row>
    <row r="1368" spans="1:11" ht="14.45" customHeight="1" x14ac:dyDescent="0.2">
      <c r="A1368" s="426" t="s">
        <v>511</v>
      </c>
      <c r="B1368" s="427" t="s">
        <v>512</v>
      </c>
      <c r="C1368" s="428" t="s">
        <v>513</v>
      </c>
      <c r="D1368" s="429" t="s">
        <v>514</v>
      </c>
      <c r="E1368" s="428" t="s">
        <v>2395</v>
      </c>
      <c r="F1368" s="429" t="s">
        <v>2396</v>
      </c>
      <c r="G1368" s="428" t="s">
        <v>4804</v>
      </c>
      <c r="H1368" s="428" t="s">
        <v>4805</v>
      </c>
      <c r="I1368" s="431">
        <v>145.25</v>
      </c>
      <c r="J1368" s="431">
        <v>30</v>
      </c>
      <c r="K1368" s="432">
        <v>4357.35009765625</v>
      </c>
    </row>
    <row r="1369" spans="1:11" ht="14.45" customHeight="1" x14ac:dyDescent="0.2">
      <c r="A1369" s="426" t="s">
        <v>511</v>
      </c>
      <c r="B1369" s="427" t="s">
        <v>512</v>
      </c>
      <c r="C1369" s="428" t="s">
        <v>513</v>
      </c>
      <c r="D1369" s="429" t="s">
        <v>514</v>
      </c>
      <c r="E1369" s="428" t="s">
        <v>2395</v>
      </c>
      <c r="F1369" s="429" t="s">
        <v>2396</v>
      </c>
      <c r="G1369" s="428" t="s">
        <v>4806</v>
      </c>
      <c r="H1369" s="428" t="s">
        <v>4807</v>
      </c>
      <c r="I1369" s="431">
        <v>30.180000305175781</v>
      </c>
      <c r="J1369" s="431">
        <v>350</v>
      </c>
      <c r="K1369" s="432">
        <v>10563</v>
      </c>
    </row>
    <row r="1370" spans="1:11" ht="14.45" customHeight="1" x14ac:dyDescent="0.2">
      <c r="A1370" s="426" t="s">
        <v>511</v>
      </c>
      <c r="B1370" s="427" t="s">
        <v>512</v>
      </c>
      <c r="C1370" s="428" t="s">
        <v>513</v>
      </c>
      <c r="D1370" s="429" t="s">
        <v>514</v>
      </c>
      <c r="E1370" s="428" t="s">
        <v>2395</v>
      </c>
      <c r="F1370" s="429" t="s">
        <v>2396</v>
      </c>
      <c r="G1370" s="428" t="s">
        <v>4808</v>
      </c>
      <c r="H1370" s="428" t="s">
        <v>4809</v>
      </c>
      <c r="I1370" s="431">
        <v>2.8900001049041748</v>
      </c>
      <c r="J1370" s="431">
        <v>150</v>
      </c>
      <c r="K1370" s="432">
        <v>434</v>
      </c>
    </row>
    <row r="1371" spans="1:11" ht="14.45" customHeight="1" x14ac:dyDescent="0.2">
      <c r="A1371" s="426" t="s">
        <v>511</v>
      </c>
      <c r="B1371" s="427" t="s">
        <v>512</v>
      </c>
      <c r="C1371" s="428" t="s">
        <v>513</v>
      </c>
      <c r="D1371" s="429" t="s">
        <v>514</v>
      </c>
      <c r="E1371" s="428" t="s">
        <v>2395</v>
      </c>
      <c r="F1371" s="429" t="s">
        <v>2396</v>
      </c>
      <c r="G1371" s="428" t="s">
        <v>4810</v>
      </c>
      <c r="H1371" s="428" t="s">
        <v>4811</v>
      </c>
      <c r="I1371" s="431">
        <v>5.2800002098083496</v>
      </c>
      <c r="J1371" s="431">
        <v>30</v>
      </c>
      <c r="K1371" s="432">
        <v>158.39999389648438</v>
      </c>
    </row>
    <row r="1372" spans="1:11" ht="14.45" customHeight="1" x14ac:dyDescent="0.2">
      <c r="A1372" s="426" t="s">
        <v>511</v>
      </c>
      <c r="B1372" s="427" t="s">
        <v>512</v>
      </c>
      <c r="C1372" s="428" t="s">
        <v>513</v>
      </c>
      <c r="D1372" s="429" t="s">
        <v>514</v>
      </c>
      <c r="E1372" s="428" t="s">
        <v>2395</v>
      </c>
      <c r="F1372" s="429" t="s">
        <v>2396</v>
      </c>
      <c r="G1372" s="428" t="s">
        <v>4812</v>
      </c>
      <c r="H1372" s="428" t="s">
        <v>4813</v>
      </c>
      <c r="I1372" s="431">
        <v>5.179999828338623</v>
      </c>
      <c r="J1372" s="431">
        <v>100</v>
      </c>
      <c r="K1372" s="432">
        <v>517.5</v>
      </c>
    </row>
    <row r="1373" spans="1:11" ht="14.45" customHeight="1" x14ac:dyDescent="0.2">
      <c r="A1373" s="426" t="s">
        <v>511</v>
      </c>
      <c r="B1373" s="427" t="s">
        <v>512</v>
      </c>
      <c r="C1373" s="428" t="s">
        <v>513</v>
      </c>
      <c r="D1373" s="429" t="s">
        <v>514</v>
      </c>
      <c r="E1373" s="428" t="s">
        <v>2395</v>
      </c>
      <c r="F1373" s="429" t="s">
        <v>2396</v>
      </c>
      <c r="G1373" s="428" t="s">
        <v>4814</v>
      </c>
      <c r="H1373" s="428" t="s">
        <v>4815</v>
      </c>
      <c r="I1373" s="431">
        <v>9.7799997329711914</v>
      </c>
      <c r="J1373" s="431">
        <v>130</v>
      </c>
      <c r="K1373" s="432">
        <v>1270.75</v>
      </c>
    </row>
    <row r="1374" spans="1:11" ht="14.45" customHeight="1" x14ac:dyDescent="0.2">
      <c r="A1374" s="426" t="s">
        <v>511</v>
      </c>
      <c r="B1374" s="427" t="s">
        <v>512</v>
      </c>
      <c r="C1374" s="428" t="s">
        <v>513</v>
      </c>
      <c r="D1374" s="429" t="s">
        <v>514</v>
      </c>
      <c r="E1374" s="428" t="s">
        <v>2395</v>
      </c>
      <c r="F1374" s="429" t="s">
        <v>2396</v>
      </c>
      <c r="G1374" s="428" t="s">
        <v>4816</v>
      </c>
      <c r="H1374" s="428" t="s">
        <v>4817</v>
      </c>
      <c r="I1374" s="431">
        <v>23</v>
      </c>
      <c r="J1374" s="431">
        <v>60</v>
      </c>
      <c r="K1374" s="432">
        <v>1380</v>
      </c>
    </row>
    <row r="1375" spans="1:11" ht="14.45" customHeight="1" x14ac:dyDescent="0.2">
      <c r="A1375" s="426" t="s">
        <v>511</v>
      </c>
      <c r="B1375" s="427" t="s">
        <v>512</v>
      </c>
      <c r="C1375" s="428" t="s">
        <v>513</v>
      </c>
      <c r="D1375" s="429" t="s">
        <v>514</v>
      </c>
      <c r="E1375" s="428" t="s">
        <v>2395</v>
      </c>
      <c r="F1375" s="429" t="s">
        <v>2396</v>
      </c>
      <c r="G1375" s="428" t="s">
        <v>4818</v>
      </c>
      <c r="H1375" s="428" t="s">
        <v>4819</v>
      </c>
      <c r="I1375" s="431">
        <v>3.619999885559082</v>
      </c>
      <c r="J1375" s="431">
        <v>140</v>
      </c>
      <c r="K1375" s="432">
        <v>507.00999450683594</v>
      </c>
    </row>
    <row r="1376" spans="1:11" ht="14.45" customHeight="1" x14ac:dyDescent="0.2">
      <c r="A1376" s="426" t="s">
        <v>511</v>
      </c>
      <c r="B1376" s="427" t="s">
        <v>512</v>
      </c>
      <c r="C1376" s="428" t="s">
        <v>513</v>
      </c>
      <c r="D1376" s="429" t="s">
        <v>514</v>
      </c>
      <c r="E1376" s="428" t="s">
        <v>2395</v>
      </c>
      <c r="F1376" s="429" t="s">
        <v>2396</v>
      </c>
      <c r="G1376" s="428" t="s">
        <v>4820</v>
      </c>
      <c r="H1376" s="428" t="s">
        <v>4821</v>
      </c>
      <c r="I1376" s="431">
        <v>7.25</v>
      </c>
      <c r="J1376" s="431">
        <v>400</v>
      </c>
      <c r="K1376" s="432">
        <v>2898</v>
      </c>
    </row>
    <row r="1377" spans="1:11" ht="14.45" customHeight="1" x14ac:dyDescent="0.2">
      <c r="A1377" s="426" t="s">
        <v>511</v>
      </c>
      <c r="B1377" s="427" t="s">
        <v>512</v>
      </c>
      <c r="C1377" s="428" t="s">
        <v>513</v>
      </c>
      <c r="D1377" s="429" t="s">
        <v>514</v>
      </c>
      <c r="E1377" s="428" t="s">
        <v>2395</v>
      </c>
      <c r="F1377" s="429" t="s">
        <v>2396</v>
      </c>
      <c r="G1377" s="428" t="s">
        <v>4822</v>
      </c>
      <c r="H1377" s="428" t="s">
        <v>4823</v>
      </c>
      <c r="I1377" s="431">
        <v>5.7300000190734863</v>
      </c>
      <c r="J1377" s="431">
        <v>20</v>
      </c>
      <c r="K1377" s="432">
        <v>114.55000305175781</v>
      </c>
    </row>
    <row r="1378" spans="1:11" ht="14.45" customHeight="1" x14ac:dyDescent="0.2">
      <c r="A1378" s="426" t="s">
        <v>511</v>
      </c>
      <c r="B1378" s="427" t="s">
        <v>512</v>
      </c>
      <c r="C1378" s="428" t="s">
        <v>513</v>
      </c>
      <c r="D1378" s="429" t="s">
        <v>514</v>
      </c>
      <c r="E1378" s="428" t="s">
        <v>2395</v>
      </c>
      <c r="F1378" s="429" t="s">
        <v>2396</v>
      </c>
      <c r="G1378" s="428" t="s">
        <v>4824</v>
      </c>
      <c r="H1378" s="428" t="s">
        <v>4825</v>
      </c>
      <c r="I1378" s="431">
        <v>38.400001525878906</v>
      </c>
      <c r="J1378" s="431">
        <v>40</v>
      </c>
      <c r="K1378" s="432">
        <v>1536.02001953125</v>
      </c>
    </row>
    <row r="1379" spans="1:11" ht="14.45" customHeight="1" x14ac:dyDescent="0.2">
      <c r="A1379" s="426" t="s">
        <v>511</v>
      </c>
      <c r="B1379" s="427" t="s">
        <v>512</v>
      </c>
      <c r="C1379" s="428" t="s">
        <v>513</v>
      </c>
      <c r="D1379" s="429" t="s">
        <v>514</v>
      </c>
      <c r="E1379" s="428" t="s">
        <v>2395</v>
      </c>
      <c r="F1379" s="429" t="s">
        <v>2396</v>
      </c>
      <c r="G1379" s="428" t="s">
        <v>4826</v>
      </c>
      <c r="H1379" s="428" t="s">
        <v>4827</v>
      </c>
      <c r="I1379" s="431">
        <v>120.18000030517578</v>
      </c>
      <c r="J1379" s="431">
        <v>40</v>
      </c>
      <c r="K1379" s="432">
        <v>4807</v>
      </c>
    </row>
    <row r="1380" spans="1:11" ht="14.45" customHeight="1" x14ac:dyDescent="0.2">
      <c r="A1380" s="426" t="s">
        <v>511</v>
      </c>
      <c r="B1380" s="427" t="s">
        <v>512</v>
      </c>
      <c r="C1380" s="428" t="s">
        <v>513</v>
      </c>
      <c r="D1380" s="429" t="s">
        <v>514</v>
      </c>
      <c r="E1380" s="428" t="s">
        <v>2395</v>
      </c>
      <c r="F1380" s="429" t="s">
        <v>2396</v>
      </c>
      <c r="G1380" s="428" t="s">
        <v>4828</v>
      </c>
      <c r="H1380" s="428" t="s">
        <v>4829</v>
      </c>
      <c r="I1380" s="431">
        <v>69</v>
      </c>
      <c r="J1380" s="431">
        <v>50</v>
      </c>
      <c r="K1380" s="432">
        <v>3450</v>
      </c>
    </row>
    <row r="1381" spans="1:11" ht="14.45" customHeight="1" x14ac:dyDescent="0.2">
      <c r="A1381" s="426" t="s">
        <v>511</v>
      </c>
      <c r="B1381" s="427" t="s">
        <v>512</v>
      </c>
      <c r="C1381" s="428" t="s">
        <v>513</v>
      </c>
      <c r="D1381" s="429" t="s">
        <v>514</v>
      </c>
      <c r="E1381" s="428" t="s">
        <v>2395</v>
      </c>
      <c r="F1381" s="429" t="s">
        <v>2396</v>
      </c>
      <c r="G1381" s="428" t="s">
        <v>4370</v>
      </c>
      <c r="H1381" s="428" t="s">
        <v>4371</v>
      </c>
      <c r="I1381" s="431">
        <v>11.635000228881836</v>
      </c>
      <c r="J1381" s="431">
        <v>44</v>
      </c>
      <c r="K1381" s="432">
        <v>511.91999816894531</v>
      </c>
    </row>
    <row r="1382" spans="1:11" ht="14.45" customHeight="1" x14ac:dyDescent="0.2">
      <c r="A1382" s="426" t="s">
        <v>511</v>
      </c>
      <c r="B1382" s="427" t="s">
        <v>512</v>
      </c>
      <c r="C1382" s="428" t="s">
        <v>513</v>
      </c>
      <c r="D1382" s="429" t="s">
        <v>514</v>
      </c>
      <c r="E1382" s="428" t="s">
        <v>2395</v>
      </c>
      <c r="F1382" s="429" t="s">
        <v>2396</v>
      </c>
      <c r="G1382" s="428" t="s">
        <v>2397</v>
      </c>
      <c r="H1382" s="428" t="s">
        <v>2398</v>
      </c>
      <c r="I1382" s="431">
        <v>13.020000457763672</v>
      </c>
      <c r="J1382" s="431">
        <v>1</v>
      </c>
      <c r="K1382" s="432">
        <v>13.020000457763672</v>
      </c>
    </row>
    <row r="1383" spans="1:11" ht="14.45" customHeight="1" x14ac:dyDescent="0.2">
      <c r="A1383" s="426" t="s">
        <v>511</v>
      </c>
      <c r="B1383" s="427" t="s">
        <v>512</v>
      </c>
      <c r="C1383" s="428" t="s">
        <v>513</v>
      </c>
      <c r="D1383" s="429" t="s">
        <v>514</v>
      </c>
      <c r="E1383" s="428" t="s">
        <v>2395</v>
      </c>
      <c r="F1383" s="429" t="s">
        <v>2396</v>
      </c>
      <c r="G1383" s="428" t="s">
        <v>2399</v>
      </c>
      <c r="H1383" s="428" t="s">
        <v>2400</v>
      </c>
      <c r="I1383" s="431">
        <v>0.85363638401031494</v>
      </c>
      <c r="J1383" s="431">
        <v>5500</v>
      </c>
      <c r="K1383" s="432">
        <v>4700.4299926757813</v>
      </c>
    </row>
    <row r="1384" spans="1:11" ht="14.45" customHeight="1" x14ac:dyDescent="0.2">
      <c r="A1384" s="426" t="s">
        <v>511</v>
      </c>
      <c r="B1384" s="427" t="s">
        <v>512</v>
      </c>
      <c r="C1384" s="428" t="s">
        <v>513</v>
      </c>
      <c r="D1384" s="429" t="s">
        <v>514</v>
      </c>
      <c r="E1384" s="428" t="s">
        <v>2395</v>
      </c>
      <c r="F1384" s="429" t="s">
        <v>2396</v>
      </c>
      <c r="G1384" s="428" t="s">
        <v>4830</v>
      </c>
      <c r="H1384" s="428" t="s">
        <v>4831</v>
      </c>
      <c r="I1384" s="431">
        <v>1.5136363506317139</v>
      </c>
      <c r="J1384" s="431">
        <v>4800</v>
      </c>
      <c r="K1384" s="432">
        <v>7264.5399780273438</v>
      </c>
    </row>
    <row r="1385" spans="1:11" ht="14.45" customHeight="1" x14ac:dyDescent="0.2">
      <c r="A1385" s="426" t="s">
        <v>511</v>
      </c>
      <c r="B1385" s="427" t="s">
        <v>512</v>
      </c>
      <c r="C1385" s="428" t="s">
        <v>513</v>
      </c>
      <c r="D1385" s="429" t="s">
        <v>514</v>
      </c>
      <c r="E1385" s="428" t="s">
        <v>2395</v>
      </c>
      <c r="F1385" s="429" t="s">
        <v>2396</v>
      </c>
      <c r="G1385" s="428" t="s">
        <v>4832</v>
      </c>
      <c r="H1385" s="428" t="s">
        <v>4833</v>
      </c>
      <c r="I1385" s="431">
        <v>2.0645453929901123</v>
      </c>
      <c r="J1385" s="431">
        <v>2000</v>
      </c>
      <c r="K1385" s="432">
        <v>4130.9400024414063</v>
      </c>
    </row>
    <row r="1386" spans="1:11" ht="14.45" customHeight="1" x14ac:dyDescent="0.2">
      <c r="A1386" s="426" t="s">
        <v>511</v>
      </c>
      <c r="B1386" s="427" t="s">
        <v>512</v>
      </c>
      <c r="C1386" s="428" t="s">
        <v>513</v>
      </c>
      <c r="D1386" s="429" t="s">
        <v>514</v>
      </c>
      <c r="E1386" s="428" t="s">
        <v>2395</v>
      </c>
      <c r="F1386" s="429" t="s">
        <v>2396</v>
      </c>
      <c r="G1386" s="428" t="s">
        <v>4834</v>
      </c>
      <c r="H1386" s="428" t="s">
        <v>4835</v>
      </c>
      <c r="I1386" s="431">
        <v>3.3599998950958252</v>
      </c>
      <c r="J1386" s="431">
        <v>1400</v>
      </c>
      <c r="K1386" s="432">
        <v>4705.1300048828125</v>
      </c>
    </row>
    <row r="1387" spans="1:11" ht="14.45" customHeight="1" x14ac:dyDescent="0.2">
      <c r="A1387" s="426" t="s">
        <v>511</v>
      </c>
      <c r="B1387" s="427" t="s">
        <v>512</v>
      </c>
      <c r="C1387" s="428" t="s">
        <v>513</v>
      </c>
      <c r="D1387" s="429" t="s">
        <v>514</v>
      </c>
      <c r="E1387" s="428" t="s">
        <v>2395</v>
      </c>
      <c r="F1387" s="429" t="s">
        <v>2396</v>
      </c>
      <c r="G1387" s="428" t="s">
        <v>4836</v>
      </c>
      <c r="H1387" s="428" t="s">
        <v>4837</v>
      </c>
      <c r="I1387" s="431">
        <v>5.8755555682712135</v>
      </c>
      <c r="J1387" s="431">
        <v>900</v>
      </c>
      <c r="K1387" s="432">
        <v>5286.8300170898438</v>
      </c>
    </row>
    <row r="1388" spans="1:11" ht="14.45" customHeight="1" x14ac:dyDescent="0.2">
      <c r="A1388" s="426" t="s">
        <v>511</v>
      </c>
      <c r="B1388" s="427" t="s">
        <v>512</v>
      </c>
      <c r="C1388" s="428" t="s">
        <v>513</v>
      </c>
      <c r="D1388" s="429" t="s">
        <v>514</v>
      </c>
      <c r="E1388" s="428" t="s">
        <v>2395</v>
      </c>
      <c r="F1388" s="429" t="s">
        <v>2396</v>
      </c>
      <c r="G1388" s="428" t="s">
        <v>4838</v>
      </c>
      <c r="H1388" s="428" t="s">
        <v>4839</v>
      </c>
      <c r="I1388" s="431">
        <v>61.209999084472656</v>
      </c>
      <c r="J1388" s="431">
        <v>8</v>
      </c>
      <c r="K1388" s="432">
        <v>489.68000030517578</v>
      </c>
    </row>
    <row r="1389" spans="1:11" ht="14.45" customHeight="1" x14ac:dyDescent="0.2">
      <c r="A1389" s="426" t="s">
        <v>511</v>
      </c>
      <c r="B1389" s="427" t="s">
        <v>512</v>
      </c>
      <c r="C1389" s="428" t="s">
        <v>513</v>
      </c>
      <c r="D1389" s="429" t="s">
        <v>514</v>
      </c>
      <c r="E1389" s="428" t="s">
        <v>2395</v>
      </c>
      <c r="F1389" s="429" t="s">
        <v>2396</v>
      </c>
      <c r="G1389" s="428" t="s">
        <v>4840</v>
      </c>
      <c r="H1389" s="428" t="s">
        <v>4841</v>
      </c>
      <c r="I1389" s="431">
        <v>98.37428610665458</v>
      </c>
      <c r="J1389" s="431">
        <v>51</v>
      </c>
      <c r="K1389" s="432">
        <v>5017.099967956543</v>
      </c>
    </row>
    <row r="1390" spans="1:11" ht="14.45" customHeight="1" x14ac:dyDescent="0.2">
      <c r="A1390" s="426" t="s">
        <v>511</v>
      </c>
      <c r="B1390" s="427" t="s">
        <v>512</v>
      </c>
      <c r="C1390" s="428" t="s">
        <v>513</v>
      </c>
      <c r="D1390" s="429" t="s">
        <v>514</v>
      </c>
      <c r="E1390" s="428" t="s">
        <v>2395</v>
      </c>
      <c r="F1390" s="429" t="s">
        <v>2396</v>
      </c>
      <c r="G1390" s="428" t="s">
        <v>4842</v>
      </c>
      <c r="H1390" s="428" t="s">
        <v>4843</v>
      </c>
      <c r="I1390" s="431">
        <v>23.920000076293945</v>
      </c>
      <c r="J1390" s="431">
        <v>10</v>
      </c>
      <c r="K1390" s="432">
        <v>239.19999694824219</v>
      </c>
    </row>
    <row r="1391" spans="1:11" ht="14.45" customHeight="1" x14ac:dyDescent="0.2">
      <c r="A1391" s="426" t="s">
        <v>511</v>
      </c>
      <c r="B1391" s="427" t="s">
        <v>512</v>
      </c>
      <c r="C1391" s="428" t="s">
        <v>513</v>
      </c>
      <c r="D1391" s="429" t="s">
        <v>514</v>
      </c>
      <c r="E1391" s="428" t="s">
        <v>2395</v>
      </c>
      <c r="F1391" s="429" t="s">
        <v>2396</v>
      </c>
      <c r="G1391" s="428" t="s">
        <v>4844</v>
      </c>
      <c r="H1391" s="428" t="s">
        <v>4845</v>
      </c>
      <c r="I1391" s="431">
        <v>46.318000030517581</v>
      </c>
      <c r="J1391" s="431">
        <v>73</v>
      </c>
      <c r="K1391" s="432">
        <v>3381.1199951171875</v>
      </c>
    </row>
    <row r="1392" spans="1:11" ht="14.45" customHeight="1" x14ac:dyDescent="0.2">
      <c r="A1392" s="426" t="s">
        <v>511</v>
      </c>
      <c r="B1392" s="427" t="s">
        <v>512</v>
      </c>
      <c r="C1392" s="428" t="s">
        <v>513</v>
      </c>
      <c r="D1392" s="429" t="s">
        <v>514</v>
      </c>
      <c r="E1392" s="428" t="s">
        <v>2395</v>
      </c>
      <c r="F1392" s="429" t="s">
        <v>2396</v>
      </c>
      <c r="G1392" s="428" t="s">
        <v>2403</v>
      </c>
      <c r="H1392" s="428" t="s">
        <v>2404</v>
      </c>
      <c r="I1392" s="431">
        <v>0.37999999523162842</v>
      </c>
      <c r="J1392" s="431">
        <v>5</v>
      </c>
      <c r="K1392" s="432">
        <v>1.8999999761581421</v>
      </c>
    </row>
    <row r="1393" spans="1:11" ht="14.45" customHeight="1" x14ac:dyDescent="0.2">
      <c r="A1393" s="426" t="s">
        <v>511</v>
      </c>
      <c r="B1393" s="427" t="s">
        <v>512</v>
      </c>
      <c r="C1393" s="428" t="s">
        <v>513</v>
      </c>
      <c r="D1393" s="429" t="s">
        <v>514</v>
      </c>
      <c r="E1393" s="428" t="s">
        <v>2395</v>
      </c>
      <c r="F1393" s="429" t="s">
        <v>2396</v>
      </c>
      <c r="G1393" s="428" t="s">
        <v>4846</v>
      </c>
      <c r="H1393" s="428" t="s">
        <v>4847</v>
      </c>
      <c r="I1393" s="431">
        <v>8.3920001983642578</v>
      </c>
      <c r="J1393" s="431">
        <v>120</v>
      </c>
      <c r="K1393" s="432">
        <v>1007.0400161743164</v>
      </c>
    </row>
    <row r="1394" spans="1:11" ht="14.45" customHeight="1" x14ac:dyDescent="0.2">
      <c r="A1394" s="426" t="s">
        <v>511</v>
      </c>
      <c r="B1394" s="427" t="s">
        <v>512</v>
      </c>
      <c r="C1394" s="428" t="s">
        <v>513</v>
      </c>
      <c r="D1394" s="429" t="s">
        <v>514</v>
      </c>
      <c r="E1394" s="428" t="s">
        <v>2395</v>
      </c>
      <c r="F1394" s="429" t="s">
        <v>2396</v>
      </c>
      <c r="G1394" s="428" t="s">
        <v>4376</v>
      </c>
      <c r="H1394" s="428" t="s">
        <v>4377</v>
      </c>
      <c r="I1394" s="431">
        <v>20.409999847412109</v>
      </c>
      <c r="J1394" s="431">
        <v>144</v>
      </c>
      <c r="K1394" s="432">
        <v>2938.8299713134766</v>
      </c>
    </row>
    <row r="1395" spans="1:11" ht="14.45" customHeight="1" x14ac:dyDescent="0.2">
      <c r="A1395" s="426" t="s">
        <v>511</v>
      </c>
      <c r="B1395" s="427" t="s">
        <v>512</v>
      </c>
      <c r="C1395" s="428" t="s">
        <v>513</v>
      </c>
      <c r="D1395" s="429" t="s">
        <v>514</v>
      </c>
      <c r="E1395" s="428" t="s">
        <v>2395</v>
      </c>
      <c r="F1395" s="429" t="s">
        <v>2396</v>
      </c>
      <c r="G1395" s="428" t="s">
        <v>4848</v>
      </c>
      <c r="H1395" s="428" t="s">
        <v>4849</v>
      </c>
      <c r="I1395" s="431">
        <v>14.710000038146973</v>
      </c>
      <c r="J1395" s="431">
        <v>100</v>
      </c>
      <c r="K1395" s="432">
        <v>1471.0400390625</v>
      </c>
    </row>
    <row r="1396" spans="1:11" ht="14.45" customHeight="1" x14ac:dyDescent="0.2">
      <c r="A1396" s="426" t="s">
        <v>511</v>
      </c>
      <c r="B1396" s="427" t="s">
        <v>512</v>
      </c>
      <c r="C1396" s="428" t="s">
        <v>513</v>
      </c>
      <c r="D1396" s="429" t="s">
        <v>514</v>
      </c>
      <c r="E1396" s="428" t="s">
        <v>2395</v>
      </c>
      <c r="F1396" s="429" t="s">
        <v>2396</v>
      </c>
      <c r="G1396" s="428" t="s">
        <v>4850</v>
      </c>
      <c r="H1396" s="428" t="s">
        <v>4851</v>
      </c>
      <c r="I1396" s="431">
        <v>18.860000610351563</v>
      </c>
      <c r="J1396" s="431">
        <v>40</v>
      </c>
      <c r="K1396" s="432">
        <v>754.4000244140625</v>
      </c>
    </row>
    <row r="1397" spans="1:11" ht="14.45" customHeight="1" x14ac:dyDescent="0.2">
      <c r="A1397" s="426" t="s">
        <v>511</v>
      </c>
      <c r="B1397" s="427" t="s">
        <v>512</v>
      </c>
      <c r="C1397" s="428" t="s">
        <v>513</v>
      </c>
      <c r="D1397" s="429" t="s">
        <v>514</v>
      </c>
      <c r="E1397" s="428" t="s">
        <v>2395</v>
      </c>
      <c r="F1397" s="429" t="s">
        <v>2396</v>
      </c>
      <c r="G1397" s="428" t="s">
        <v>2405</v>
      </c>
      <c r="H1397" s="428" t="s">
        <v>2406</v>
      </c>
      <c r="I1397" s="431">
        <v>7.820000171661377</v>
      </c>
      <c r="J1397" s="431">
        <v>150</v>
      </c>
      <c r="K1397" s="432">
        <v>1173</v>
      </c>
    </row>
    <row r="1398" spans="1:11" ht="14.45" customHeight="1" x14ac:dyDescent="0.2">
      <c r="A1398" s="426" t="s">
        <v>511</v>
      </c>
      <c r="B1398" s="427" t="s">
        <v>512</v>
      </c>
      <c r="C1398" s="428" t="s">
        <v>513</v>
      </c>
      <c r="D1398" s="429" t="s">
        <v>514</v>
      </c>
      <c r="E1398" s="428" t="s">
        <v>2395</v>
      </c>
      <c r="F1398" s="429" t="s">
        <v>2396</v>
      </c>
      <c r="G1398" s="428" t="s">
        <v>4852</v>
      </c>
      <c r="H1398" s="428" t="s">
        <v>4853</v>
      </c>
      <c r="I1398" s="431">
        <v>70.199996948242188</v>
      </c>
      <c r="J1398" s="431">
        <v>144</v>
      </c>
      <c r="K1398" s="432">
        <v>10108.219482421875</v>
      </c>
    </row>
    <row r="1399" spans="1:11" ht="14.45" customHeight="1" x14ac:dyDescent="0.2">
      <c r="A1399" s="426" t="s">
        <v>511</v>
      </c>
      <c r="B1399" s="427" t="s">
        <v>512</v>
      </c>
      <c r="C1399" s="428" t="s">
        <v>513</v>
      </c>
      <c r="D1399" s="429" t="s">
        <v>514</v>
      </c>
      <c r="E1399" s="428" t="s">
        <v>2395</v>
      </c>
      <c r="F1399" s="429" t="s">
        <v>2396</v>
      </c>
      <c r="G1399" s="428" t="s">
        <v>4854</v>
      </c>
      <c r="H1399" s="428" t="s">
        <v>4855</v>
      </c>
      <c r="I1399" s="431">
        <v>2.5899999141693115</v>
      </c>
      <c r="J1399" s="431">
        <v>480</v>
      </c>
      <c r="K1399" s="432">
        <v>1243.1999969482422</v>
      </c>
    </row>
    <row r="1400" spans="1:11" ht="14.45" customHeight="1" x14ac:dyDescent="0.2">
      <c r="A1400" s="426" t="s">
        <v>511</v>
      </c>
      <c r="B1400" s="427" t="s">
        <v>512</v>
      </c>
      <c r="C1400" s="428" t="s">
        <v>513</v>
      </c>
      <c r="D1400" s="429" t="s">
        <v>514</v>
      </c>
      <c r="E1400" s="428" t="s">
        <v>2395</v>
      </c>
      <c r="F1400" s="429" t="s">
        <v>2396</v>
      </c>
      <c r="G1400" s="428" t="s">
        <v>4856</v>
      </c>
      <c r="H1400" s="428" t="s">
        <v>4857</v>
      </c>
      <c r="I1400" s="431">
        <v>3.369999885559082</v>
      </c>
      <c r="J1400" s="431">
        <v>320</v>
      </c>
      <c r="K1400" s="432">
        <v>1078.4000091552734</v>
      </c>
    </row>
    <row r="1401" spans="1:11" ht="14.45" customHeight="1" x14ac:dyDescent="0.2">
      <c r="A1401" s="426" t="s">
        <v>511</v>
      </c>
      <c r="B1401" s="427" t="s">
        <v>512</v>
      </c>
      <c r="C1401" s="428" t="s">
        <v>513</v>
      </c>
      <c r="D1401" s="429" t="s">
        <v>514</v>
      </c>
      <c r="E1401" s="428" t="s">
        <v>2395</v>
      </c>
      <c r="F1401" s="429" t="s">
        <v>2396</v>
      </c>
      <c r="G1401" s="428" t="s">
        <v>4858</v>
      </c>
      <c r="H1401" s="428" t="s">
        <v>4859</v>
      </c>
      <c r="I1401" s="431">
        <v>4.0799999237060547</v>
      </c>
      <c r="J1401" s="431">
        <v>1040</v>
      </c>
      <c r="K1401" s="432">
        <v>4243.1999969482422</v>
      </c>
    </row>
    <row r="1402" spans="1:11" ht="14.45" customHeight="1" x14ac:dyDescent="0.2">
      <c r="A1402" s="426" t="s">
        <v>511</v>
      </c>
      <c r="B1402" s="427" t="s">
        <v>512</v>
      </c>
      <c r="C1402" s="428" t="s">
        <v>513</v>
      </c>
      <c r="D1402" s="429" t="s">
        <v>514</v>
      </c>
      <c r="E1402" s="428" t="s">
        <v>2395</v>
      </c>
      <c r="F1402" s="429" t="s">
        <v>2396</v>
      </c>
      <c r="G1402" s="428" t="s">
        <v>4860</v>
      </c>
      <c r="H1402" s="428" t="s">
        <v>4861</v>
      </c>
      <c r="I1402" s="431">
        <v>4.6242856979370117</v>
      </c>
      <c r="J1402" s="431">
        <v>1240</v>
      </c>
      <c r="K1402" s="432">
        <v>5733.9000091552734</v>
      </c>
    </row>
    <row r="1403" spans="1:11" ht="14.45" customHeight="1" x14ac:dyDescent="0.2">
      <c r="A1403" s="426" t="s">
        <v>511</v>
      </c>
      <c r="B1403" s="427" t="s">
        <v>512</v>
      </c>
      <c r="C1403" s="428" t="s">
        <v>513</v>
      </c>
      <c r="D1403" s="429" t="s">
        <v>514</v>
      </c>
      <c r="E1403" s="428" t="s">
        <v>2395</v>
      </c>
      <c r="F1403" s="429" t="s">
        <v>2396</v>
      </c>
      <c r="G1403" s="428" t="s">
        <v>4862</v>
      </c>
      <c r="H1403" s="428" t="s">
        <v>4863</v>
      </c>
      <c r="I1403" s="431">
        <v>22.299999237060547</v>
      </c>
      <c r="J1403" s="431">
        <v>5</v>
      </c>
      <c r="K1403" s="432">
        <v>111.48999786376953</v>
      </c>
    </row>
    <row r="1404" spans="1:11" ht="14.45" customHeight="1" x14ac:dyDescent="0.2">
      <c r="A1404" s="426" t="s">
        <v>511</v>
      </c>
      <c r="B1404" s="427" t="s">
        <v>512</v>
      </c>
      <c r="C1404" s="428" t="s">
        <v>513</v>
      </c>
      <c r="D1404" s="429" t="s">
        <v>514</v>
      </c>
      <c r="E1404" s="428" t="s">
        <v>2395</v>
      </c>
      <c r="F1404" s="429" t="s">
        <v>2396</v>
      </c>
      <c r="G1404" s="428" t="s">
        <v>4864</v>
      </c>
      <c r="H1404" s="428" t="s">
        <v>4865</v>
      </c>
      <c r="I1404" s="431">
        <v>96.19000244140625</v>
      </c>
      <c r="J1404" s="431">
        <v>3</v>
      </c>
      <c r="K1404" s="432">
        <v>288.55999755859375</v>
      </c>
    </row>
    <row r="1405" spans="1:11" ht="14.45" customHeight="1" x14ac:dyDescent="0.2">
      <c r="A1405" s="426" t="s">
        <v>511</v>
      </c>
      <c r="B1405" s="427" t="s">
        <v>512</v>
      </c>
      <c r="C1405" s="428" t="s">
        <v>513</v>
      </c>
      <c r="D1405" s="429" t="s">
        <v>514</v>
      </c>
      <c r="E1405" s="428" t="s">
        <v>2395</v>
      </c>
      <c r="F1405" s="429" t="s">
        <v>2396</v>
      </c>
      <c r="G1405" s="428" t="s">
        <v>4866</v>
      </c>
      <c r="H1405" s="428" t="s">
        <v>4867</v>
      </c>
      <c r="I1405" s="431">
        <v>72.220001220703125</v>
      </c>
      <c r="J1405" s="431">
        <v>2</v>
      </c>
      <c r="K1405" s="432">
        <v>144.44000244140625</v>
      </c>
    </row>
    <row r="1406" spans="1:11" ht="14.45" customHeight="1" x14ac:dyDescent="0.2">
      <c r="A1406" s="426" t="s">
        <v>511</v>
      </c>
      <c r="B1406" s="427" t="s">
        <v>512</v>
      </c>
      <c r="C1406" s="428" t="s">
        <v>513</v>
      </c>
      <c r="D1406" s="429" t="s">
        <v>514</v>
      </c>
      <c r="E1406" s="428" t="s">
        <v>2395</v>
      </c>
      <c r="F1406" s="429" t="s">
        <v>2396</v>
      </c>
      <c r="G1406" s="428" t="s">
        <v>4868</v>
      </c>
      <c r="H1406" s="428" t="s">
        <v>4869</v>
      </c>
      <c r="I1406" s="431">
        <v>105.45999908447266</v>
      </c>
      <c r="J1406" s="431">
        <v>6</v>
      </c>
      <c r="K1406" s="432">
        <v>632.72998046875</v>
      </c>
    </row>
    <row r="1407" spans="1:11" ht="14.45" customHeight="1" x14ac:dyDescent="0.2">
      <c r="A1407" s="426" t="s">
        <v>511</v>
      </c>
      <c r="B1407" s="427" t="s">
        <v>512</v>
      </c>
      <c r="C1407" s="428" t="s">
        <v>513</v>
      </c>
      <c r="D1407" s="429" t="s">
        <v>514</v>
      </c>
      <c r="E1407" s="428" t="s">
        <v>2395</v>
      </c>
      <c r="F1407" s="429" t="s">
        <v>2396</v>
      </c>
      <c r="G1407" s="428" t="s">
        <v>4870</v>
      </c>
      <c r="H1407" s="428" t="s">
        <v>4871</v>
      </c>
      <c r="I1407" s="431">
        <v>11.590000152587891</v>
      </c>
      <c r="J1407" s="431">
        <v>600</v>
      </c>
      <c r="K1407" s="432">
        <v>6954.72021484375</v>
      </c>
    </row>
    <row r="1408" spans="1:11" ht="14.45" customHeight="1" x14ac:dyDescent="0.2">
      <c r="A1408" s="426" t="s">
        <v>511</v>
      </c>
      <c r="B1408" s="427" t="s">
        <v>512</v>
      </c>
      <c r="C1408" s="428" t="s">
        <v>513</v>
      </c>
      <c r="D1408" s="429" t="s">
        <v>514</v>
      </c>
      <c r="E1408" s="428" t="s">
        <v>2395</v>
      </c>
      <c r="F1408" s="429" t="s">
        <v>2396</v>
      </c>
      <c r="G1408" s="428" t="s">
        <v>4872</v>
      </c>
      <c r="H1408" s="428" t="s">
        <v>4873</v>
      </c>
      <c r="I1408" s="431">
        <v>11.310000419616699</v>
      </c>
      <c r="J1408" s="431">
        <v>30</v>
      </c>
      <c r="K1408" s="432">
        <v>339.39999389648438</v>
      </c>
    </row>
    <row r="1409" spans="1:11" ht="14.45" customHeight="1" x14ac:dyDescent="0.2">
      <c r="A1409" s="426" t="s">
        <v>511</v>
      </c>
      <c r="B1409" s="427" t="s">
        <v>512</v>
      </c>
      <c r="C1409" s="428" t="s">
        <v>513</v>
      </c>
      <c r="D1409" s="429" t="s">
        <v>514</v>
      </c>
      <c r="E1409" s="428" t="s">
        <v>2395</v>
      </c>
      <c r="F1409" s="429" t="s">
        <v>2396</v>
      </c>
      <c r="G1409" s="428" t="s">
        <v>4874</v>
      </c>
      <c r="H1409" s="428" t="s">
        <v>4875</v>
      </c>
      <c r="I1409" s="431">
        <v>13.869999885559082</v>
      </c>
      <c r="J1409" s="431">
        <v>48</v>
      </c>
      <c r="K1409" s="432">
        <v>665.79998779296875</v>
      </c>
    </row>
    <row r="1410" spans="1:11" ht="14.45" customHeight="1" x14ac:dyDescent="0.2">
      <c r="A1410" s="426" t="s">
        <v>511</v>
      </c>
      <c r="B1410" s="427" t="s">
        <v>512</v>
      </c>
      <c r="C1410" s="428" t="s">
        <v>513</v>
      </c>
      <c r="D1410" s="429" t="s">
        <v>514</v>
      </c>
      <c r="E1410" s="428" t="s">
        <v>2395</v>
      </c>
      <c r="F1410" s="429" t="s">
        <v>2396</v>
      </c>
      <c r="G1410" s="428" t="s">
        <v>4876</v>
      </c>
      <c r="H1410" s="428" t="s">
        <v>4877</v>
      </c>
      <c r="I1410" s="431">
        <v>19.619564471037492</v>
      </c>
      <c r="J1410" s="431">
        <v>47520</v>
      </c>
      <c r="K1410" s="432">
        <v>910593</v>
      </c>
    </row>
    <row r="1411" spans="1:11" ht="14.45" customHeight="1" x14ac:dyDescent="0.2">
      <c r="A1411" s="426" t="s">
        <v>511</v>
      </c>
      <c r="B1411" s="427" t="s">
        <v>512</v>
      </c>
      <c r="C1411" s="428" t="s">
        <v>513</v>
      </c>
      <c r="D1411" s="429" t="s">
        <v>514</v>
      </c>
      <c r="E1411" s="428" t="s">
        <v>2395</v>
      </c>
      <c r="F1411" s="429" t="s">
        <v>2396</v>
      </c>
      <c r="G1411" s="428" t="s">
        <v>4878</v>
      </c>
      <c r="H1411" s="428" t="s">
        <v>4879</v>
      </c>
      <c r="I1411" s="431">
        <v>35.258572169712615</v>
      </c>
      <c r="J1411" s="431">
        <v>3456</v>
      </c>
      <c r="K1411" s="432">
        <v>127462.3203125</v>
      </c>
    </row>
    <row r="1412" spans="1:11" ht="14.45" customHeight="1" x14ac:dyDescent="0.2">
      <c r="A1412" s="426" t="s">
        <v>511</v>
      </c>
      <c r="B1412" s="427" t="s">
        <v>512</v>
      </c>
      <c r="C1412" s="428" t="s">
        <v>513</v>
      </c>
      <c r="D1412" s="429" t="s">
        <v>514</v>
      </c>
      <c r="E1412" s="428" t="s">
        <v>2395</v>
      </c>
      <c r="F1412" s="429" t="s">
        <v>2396</v>
      </c>
      <c r="G1412" s="428" t="s">
        <v>4880</v>
      </c>
      <c r="H1412" s="428" t="s">
        <v>4881</v>
      </c>
      <c r="I1412" s="431">
        <v>55.579999923706055</v>
      </c>
      <c r="J1412" s="431">
        <v>90</v>
      </c>
      <c r="K1412" s="432">
        <v>5042.8699951171875</v>
      </c>
    </row>
    <row r="1413" spans="1:11" ht="14.45" customHeight="1" x14ac:dyDescent="0.2">
      <c r="A1413" s="426" t="s">
        <v>511</v>
      </c>
      <c r="B1413" s="427" t="s">
        <v>512</v>
      </c>
      <c r="C1413" s="428" t="s">
        <v>513</v>
      </c>
      <c r="D1413" s="429" t="s">
        <v>514</v>
      </c>
      <c r="E1413" s="428" t="s">
        <v>2395</v>
      </c>
      <c r="F1413" s="429" t="s">
        <v>2396</v>
      </c>
      <c r="G1413" s="428" t="s">
        <v>4882</v>
      </c>
      <c r="H1413" s="428" t="s">
        <v>4883</v>
      </c>
      <c r="I1413" s="431">
        <v>323.14999389648438</v>
      </c>
      <c r="J1413" s="431">
        <v>20</v>
      </c>
      <c r="K1413" s="432">
        <v>6462.9999084472656</v>
      </c>
    </row>
    <row r="1414" spans="1:11" ht="14.45" customHeight="1" x14ac:dyDescent="0.2">
      <c r="A1414" s="426" t="s">
        <v>511</v>
      </c>
      <c r="B1414" s="427" t="s">
        <v>512</v>
      </c>
      <c r="C1414" s="428" t="s">
        <v>513</v>
      </c>
      <c r="D1414" s="429" t="s">
        <v>514</v>
      </c>
      <c r="E1414" s="428" t="s">
        <v>2395</v>
      </c>
      <c r="F1414" s="429" t="s">
        <v>2396</v>
      </c>
      <c r="G1414" s="428" t="s">
        <v>4884</v>
      </c>
      <c r="H1414" s="428" t="s">
        <v>4885</v>
      </c>
      <c r="I1414" s="431">
        <v>348.46199340820311</v>
      </c>
      <c r="J1414" s="431">
        <v>17</v>
      </c>
      <c r="K1414" s="432">
        <v>5923.8398742675781</v>
      </c>
    </row>
    <row r="1415" spans="1:11" ht="14.45" customHeight="1" x14ac:dyDescent="0.2">
      <c r="A1415" s="426" t="s">
        <v>511</v>
      </c>
      <c r="B1415" s="427" t="s">
        <v>512</v>
      </c>
      <c r="C1415" s="428" t="s">
        <v>513</v>
      </c>
      <c r="D1415" s="429" t="s">
        <v>514</v>
      </c>
      <c r="E1415" s="428" t="s">
        <v>2395</v>
      </c>
      <c r="F1415" s="429" t="s">
        <v>2396</v>
      </c>
      <c r="G1415" s="428" t="s">
        <v>4886</v>
      </c>
      <c r="H1415" s="428" t="s">
        <v>4887</v>
      </c>
      <c r="I1415" s="431">
        <v>1.0800000429153442</v>
      </c>
      <c r="J1415" s="431">
        <v>24000</v>
      </c>
      <c r="K1415" s="432">
        <v>25999.19970703125</v>
      </c>
    </row>
    <row r="1416" spans="1:11" ht="14.45" customHeight="1" x14ac:dyDescent="0.2">
      <c r="A1416" s="426" t="s">
        <v>511</v>
      </c>
      <c r="B1416" s="427" t="s">
        <v>512</v>
      </c>
      <c r="C1416" s="428" t="s">
        <v>513</v>
      </c>
      <c r="D1416" s="429" t="s">
        <v>514</v>
      </c>
      <c r="E1416" s="428" t="s">
        <v>2395</v>
      </c>
      <c r="F1416" s="429" t="s">
        <v>2396</v>
      </c>
      <c r="G1416" s="428" t="s">
        <v>4888</v>
      </c>
      <c r="H1416" s="428" t="s">
        <v>4889</v>
      </c>
      <c r="I1416" s="431">
        <v>3.1471427849360873</v>
      </c>
      <c r="J1416" s="431">
        <v>17000</v>
      </c>
      <c r="K1416" s="432">
        <v>53542.9990234375</v>
      </c>
    </row>
    <row r="1417" spans="1:11" ht="14.45" customHeight="1" x14ac:dyDescent="0.2">
      <c r="A1417" s="426" t="s">
        <v>511</v>
      </c>
      <c r="B1417" s="427" t="s">
        <v>512</v>
      </c>
      <c r="C1417" s="428" t="s">
        <v>513</v>
      </c>
      <c r="D1417" s="429" t="s">
        <v>514</v>
      </c>
      <c r="E1417" s="428" t="s">
        <v>2395</v>
      </c>
      <c r="F1417" s="429" t="s">
        <v>2396</v>
      </c>
      <c r="G1417" s="428" t="s">
        <v>4890</v>
      </c>
      <c r="H1417" s="428" t="s">
        <v>4891</v>
      </c>
      <c r="I1417" s="431">
        <v>0.62999999523162842</v>
      </c>
      <c r="J1417" s="431">
        <v>18000</v>
      </c>
      <c r="K1417" s="432">
        <v>11329.7998046875</v>
      </c>
    </row>
    <row r="1418" spans="1:11" ht="14.45" customHeight="1" x14ac:dyDescent="0.2">
      <c r="A1418" s="426" t="s">
        <v>511</v>
      </c>
      <c r="B1418" s="427" t="s">
        <v>512</v>
      </c>
      <c r="C1418" s="428" t="s">
        <v>513</v>
      </c>
      <c r="D1418" s="429" t="s">
        <v>514</v>
      </c>
      <c r="E1418" s="428" t="s">
        <v>2395</v>
      </c>
      <c r="F1418" s="429" t="s">
        <v>2396</v>
      </c>
      <c r="G1418" s="428" t="s">
        <v>4892</v>
      </c>
      <c r="H1418" s="428" t="s">
        <v>4893</v>
      </c>
      <c r="I1418" s="431">
        <v>0.15999999642372131</v>
      </c>
      <c r="J1418" s="431">
        <v>1000</v>
      </c>
      <c r="K1418" s="432">
        <v>160</v>
      </c>
    </row>
    <row r="1419" spans="1:11" ht="14.45" customHeight="1" x14ac:dyDescent="0.2">
      <c r="A1419" s="426" t="s">
        <v>511</v>
      </c>
      <c r="B1419" s="427" t="s">
        <v>512</v>
      </c>
      <c r="C1419" s="428" t="s">
        <v>513</v>
      </c>
      <c r="D1419" s="429" t="s">
        <v>514</v>
      </c>
      <c r="E1419" s="428" t="s">
        <v>2395</v>
      </c>
      <c r="F1419" s="429" t="s">
        <v>2396</v>
      </c>
      <c r="G1419" s="428" t="s">
        <v>3288</v>
      </c>
      <c r="H1419" s="428" t="s">
        <v>3290</v>
      </c>
      <c r="I1419" s="431">
        <v>30.780000686645508</v>
      </c>
      <c r="J1419" s="431">
        <v>48</v>
      </c>
      <c r="K1419" s="432">
        <v>1477.43994140625</v>
      </c>
    </row>
    <row r="1420" spans="1:11" ht="14.45" customHeight="1" x14ac:dyDescent="0.2">
      <c r="A1420" s="426" t="s">
        <v>511</v>
      </c>
      <c r="B1420" s="427" t="s">
        <v>512</v>
      </c>
      <c r="C1420" s="428" t="s">
        <v>513</v>
      </c>
      <c r="D1420" s="429" t="s">
        <v>514</v>
      </c>
      <c r="E1420" s="428" t="s">
        <v>2395</v>
      </c>
      <c r="F1420" s="429" t="s">
        <v>2396</v>
      </c>
      <c r="G1420" s="428" t="s">
        <v>2415</v>
      </c>
      <c r="H1420" s="428" t="s">
        <v>2416</v>
      </c>
      <c r="I1420" s="431">
        <v>10.350000381469727</v>
      </c>
      <c r="J1420" s="431">
        <v>1</v>
      </c>
      <c r="K1420" s="432">
        <v>10.350000381469727</v>
      </c>
    </row>
    <row r="1421" spans="1:11" ht="14.45" customHeight="1" x14ac:dyDescent="0.2">
      <c r="A1421" s="426" t="s">
        <v>511</v>
      </c>
      <c r="B1421" s="427" t="s">
        <v>512</v>
      </c>
      <c r="C1421" s="428" t="s">
        <v>513</v>
      </c>
      <c r="D1421" s="429" t="s">
        <v>514</v>
      </c>
      <c r="E1421" s="428" t="s">
        <v>2417</v>
      </c>
      <c r="F1421" s="429" t="s">
        <v>2418</v>
      </c>
      <c r="G1421" s="428" t="s">
        <v>4894</v>
      </c>
      <c r="H1421" s="428" t="s">
        <v>4895</v>
      </c>
      <c r="I1421" s="431">
        <v>600.03997802734375</v>
      </c>
      <c r="J1421" s="431">
        <v>4</v>
      </c>
      <c r="K1421" s="432">
        <v>2400.159912109375</v>
      </c>
    </row>
    <row r="1422" spans="1:11" ht="14.45" customHeight="1" x14ac:dyDescent="0.2">
      <c r="A1422" s="426" t="s">
        <v>511</v>
      </c>
      <c r="B1422" s="427" t="s">
        <v>512</v>
      </c>
      <c r="C1422" s="428" t="s">
        <v>513</v>
      </c>
      <c r="D1422" s="429" t="s">
        <v>514</v>
      </c>
      <c r="E1422" s="428" t="s">
        <v>2417</v>
      </c>
      <c r="F1422" s="429" t="s">
        <v>2418</v>
      </c>
      <c r="G1422" s="428" t="s">
        <v>4896</v>
      </c>
      <c r="H1422" s="428" t="s">
        <v>4897</v>
      </c>
      <c r="I1422" s="431">
        <v>566.70001220703125</v>
      </c>
      <c r="J1422" s="431">
        <v>5</v>
      </c>
      <c r="K1422" s="432">
        <v>2833.52001953125</v>
      </c>
    </row>
    <row r="1423" spans="1:11" ht="14.45" customHeight="1" x14ac:dyDescent="0.2">
      <c r="A1423" s="426" t="s">
        <v>511</v>
      </c>
      <c r="B1423" s="427" t="s">
        <v>512</v>
      </c>
      <c r="C1423" s="428" t="s">
        <v>513</v>
      </c>
      <c r="D1423" s="429" t="s">
        <v>514</v>
      </c>
      <c r="E1423" s="428" t="s">
        <v>2417</v>
      </c>
      <c r="F1423" s="429" t="s">
        <v>2418</v>
      </c>
      <c r="G1423" s="428" t="s">
        <v>4898</v>
      </c>
      <c r="H1423" s="428" t="s">
        <v>4899</v>
      </c>
      <c r="I1423" s="431">
        <v>588.92665608723962</v>
      </c>
      <c r="J1423" s="431">
        <v>9</v>
      </c>
      <c r="K1423" s="432">
        <v>5233.679931640625</v>
      </c>
    </row>
    <row r="1424" spans="1:11" ht="14.45" customHeight="1" x14ac:dyDescent="0.2">
      <c r="A1424" s="426" t="s">
        <v>511</v>
      </c>
      <c r="B1424" s="427" t="s">
        <v>512</v>
      </c>
      <c r="C1424" s="428" t="s">
        <v>513</v>
      </c>
      <c r="D1424" s="429" t="s">
        <v>514</v>
      </c>
      <c r="E1424" s="428" t="s">
        <v>2417</v>
      </c>
      <c r="F1424" s="429" t="s">
        <v>2418</v>
      </c>
      <c r="G1424" s="428" t="s">
        <v>4900</v>
      </c>
      <c r="H1424" s="428" t="s">
        <v>4901</v>
      </c>
      <c r="I1424" s="431">
        <v>2.3399999141693115</v>
      </c>
      <c r="J1424" s="431">
        <v>300</v>
      </c>
      <c r="K1424" s="432">
        <v>702</v>
      </c>
    </row>
    <row r="1425" spans="1:11" ht="14.45" customHeight="1" x14ac:dyDescent="0.2">
      <c r="A1425" s="426" t="s">
        <v>511</v>
      </c>
      <c r="B1425" s="427" t="s">
        <v>512</v>
      </c>
      <c r="C1425" s="428" t="s">
        <v>513</v>
      </c>
      <c r="D1425" s="429" t="s">
        <v>514</v>
      </c>
      <c r="E1425" s="428" t="s">
        <v>2417</v>
      </c>
      <c r="F1425" s="429" t="s">
        <v>2418</v>
      </c>
      <c r="G1425" s="428" t="s">
        <v>4902</v>
      </c>
      <c r="H1425" s="428" t="s">
        <v>4903</v>
      </c>
      <c r="I1425" s="431">
        <v>7051.10986328125</v>
      </c>
      <c r="J1425" s="431">
        <v>20</v>
      </c>
      <c r="K1425" s="432">
        <v>141022.125</v>
      </c>
    </row>
    <row r="1426" spans="1:11" ht="14.45" customHeight="1" x14ac:dyDescent="0.2">
      <c r="A1426" s="426" t="s">
        <v>511</v>
      </c>
      <c r="B1426" s="427" t="s">
        <v>512</v>
      </c>
      <c r="C1426" s="428" t="s">
        <v>513</v>
      </c>
      <c r="D1426" s="429" t="s">
        <v>514</v>
      </c>
      <c r="E1426" s="428" t="s">
        <v>2417</v>
      </c>
      <c r="F1426" s="429" t="s">
        <v>2418</v>
      </c>
      <c r="G1426" s="428" t="s">
        <v>4904</v>
      </c>
      <c r="H1426" s="428" t="s">
        <v>4905</v>
      </c>
      <c r="I1426" s="431">
        <v>5739.27001953125</v>
      </c>
      <c r="J1426" s="431">
        <v>25</v>
      </c>
      <c r="K1426" s="432">
        <v>143481.796875</v>
      </c>
    </row>
    <row r="1427" spans="1:11" ht="14.45" customHeight="1" x14ac:dyDescent="0.2">
      <c r="A1427" s="426" t="s">
        <v>511</v>
      </c>
      <c r="B1427" s="427" t="s">
        <v>512</v>
      </c>
      <c r="C1427" s="428" t="s">
        <v>513</v>
      </c>
      <c r="D1427" s="429" t="s">
        <v>514</v>
      </c>
      <c r="E1427" s="428" t="s">
        <v>2417</v>
      </c>
      <c r="F1427" s="429" t="s">
        <v>2418</v>
      </c>
      <c r="G1427" s="428" t="s">
        <v>4906</v>
      </c>
      <c r="H1427" s="428" t="s">
        <v>4907</v>
      </c>
      <c r="I1427" s="431">
        <v>5493.2998046875</v>
      </c>
      <c r="J1427" s="431">
        <v>20</v>
      </c>
      <c r="K1427" s="432">
        <v>109866.0625</v>
      </c>
    </row>
    <row r="1428" spans="1:11" ht="14.45" customHeight="1" x14ac:dyDescent="0.2">
      <c r="A1428" s="426" t="s">
        <v>511</v>
      </c>
      <c r="B1428" s="427" t="s">
        <v>512</v>
      </c>
      <c r="C1428" s="428" t="s">
        <v>513</v>
      </c>
      <c r="D1428" s="429" t="s">
        <v>514</v>
      </c>
      <c r="E1428" s="428" t="s">
        <v>2417</v>
      </c>
      <c r="F1428" s="429" t="s">
        <v>2418</v>
      </c>
      <c r="G1428" s="428" t="s">
        <v>4908</v>
      </c>
      <c r="H1428" s="428" t="s">
        <v>4909</v>
      </c>
      <c r="I1428" s="431">
        <v>9049.4697265625</v>
      </c>
      <c r="J1428" s="431">
        <v>2</v>
      </c>
      <c r="K1428" s="432">
        <v>18098.939453125</v>
      </c>
    </row>
    <row r="1429" spans="1:11" ht="14.45" customHeight="1" x14ac:dyDescent="0.2">
      <c r="A1429" s="426" t="s">
        <v>511</v>
      </c>
      <c r="B1429" s="427" t="s">
        <v>512</v>
      </c>
      <c r="C1429" s="428" t="s">
        <v>513</v>
      </c>
      <c r="D1429" s="429" t="s">
        <v>514</v>
      </c>
      <c r="E1429" s="428" t="s">
        <v>2417</v>
      </c>
      <c r="F1429" s="429" t="s">
        <v>2418</v>
      </c>
      <c r="G1429" s="428" t="s">
        <v>4910</v>
      </c>
      <c r="H1429" s="428" t="s">
        <v>4911</v>
      </c>
      <c r="I1429" s="431">
        <v>7790.89013671875</v>
      </c>
      <c r="J1429" s="431">
        <v>1</v>
      </c>
      <c r="K1429" s="432">
        <v>7790.89013671875</v>
      </c>
    </row>
    <row r="1430" spans="1:11" ht="14.45" customHeight="1" x14ac:dyDescent="0.2">
      <c r="A1430" s="426" t="s">
        <v>511</v>
      </c>
      <c r="B1430" s="427" t="s">
        <v>512</v>
      </c>
      <c r="C1430" s="428" t="s">
        <v>513</v>
      </c>
      <c r="D1430" s="429" t="s">
        <v>514</v>
      </c>
      <c r="E1430" s="428" t="s">
        <v>2417</v>
      </c>
      <c r="F1430" s="429" t="s">
        <v>2418</v>
      </c>
      <c r="G1430" s="428" t="s">
        <v>4912</v>
      </c>
      <c r="H1430" s="428" t="s">
        <v>4913</v>
      </c>
      <c r="I1430" s="431">
        <v>2.9028572354997908</v>
      </c>
      <c r="J1430" s="431">
        <v>2000</v>
      </c>
      <c r="K1430" s="432">
        <v>5805.6800537109375</v>
      </c>
    </row>
    <row r="1431" spans="1:11" ht="14.45" customHeight="1" x14ac:dyDescent="0.2">
      <c r="A1431" s="426" t="s">
        <v>511</v>
      </c>
      <c r="B1431" s="427" t="s">
        <v>512</v>
      </c>
      <c r="C1431" s="428" t="s">
        <v>513</v>
      </c>
      <c r="D1431" s="429" t="s">
        <v>514</v>
      </c>
      <c r="E1431" s="428" t="s">
        <v>2417</v>
      </c>
      <c r="F1431" s="429" t="s">
        <v>2418</v>
      </c>
      <c r="G1431" s="428" t="s">
        <v>4914</v>
      </c>
      <c r="H1431" s="428" t="s">
        <v>4915</v>
      </c>
      <c r="I1431" s="431">
        <v>2.9022223154703775</v>
      </c>
      <c r="J1431" s="431">
        <v>1900</v>
      </c>
      <c r="K1431" s="432">
        <v>5513.719970703125</v>
      </c>
    </row>
    <row r="1432" spans="1:11" ht="14.45" customHeight="1" x14ac:dyDescent="0.2">
      <c r="A1432" s="426" t="s">
        <v>511</v>
      </c>
      <c r="B1432" s="427" t="s">
        <v>512</v>
      </c>
      <c r="C1432" s="428" t="s">
        <v>513</v>
      </c>
      <c r="D1432" s="429" t="s">
        <v>514</v>
      </c>
      <c r="E1432" s="428" t="s">
        <v>2417</v>
      </c>
      <c r="F1432" s="429" t="s">
        <v>2418</v>
      </c>
      <c r="G1432" s="428" t="s">
        <v>4916</v>
      </c>
      <c r="H1432" s="428" t="s">
        <v>4917</v>
      </c>
      <c r="I1432" s="431">
        <v>2.9000000953674316</v>
      </c>
      <c r="J1432" s="431">
        <v>100</v>
      </c>
      <c r="K1432" s="432">
        <v>290</v>
      </c>
    </row>
    <row r="1433" spans="1:11" ht="14.45" customHeight="1" x14ac:dyDescent="0.2">
      <c r="A1433" s="426" t="s">
        <v>511</v>
      </c>
      <c r="B1433" s="427" t="s">
        <v>512</v>
      </c>
      <c r="C1433" s="428" t="s">
        <v>513</v>
      </c>
      <c r="D1433" s="429" t="s">
        <v>514</v>
      </c>
      <c r="E1433" s="428" t="s">
        <v>2417</v>
      </c>
      <c r="F1433" s="429" t="s">
        <v>2418</v>
      </c>
      <c r="G1433" s="428" t="s">
        <v>4918</v>
      </c>
      <c r="H1433" s="428" t="s">
        <v>4919</v>
      </c>
      <c r="I1433" s="431">
        <v>2.9042858055659702</v>
      </c>
      <c r="J1433" s="431">
        <v>1200</v>
      </c>
      <c r="K1433" s="432">
        <v>3486</v>
      </c>
    </row>
    <row r="1434" spans="1:11" ht="14.45" customHeight="1" x14ac:dyDescent="0.2">
      <c r="A1434" s="426" t="s">
        <v>511</v>
      </c>
      <c r="B1434" s="427" t="s">
        <v>512</v>
      </c>
      <c r="C1434" s="428" t="s">
        <v>513</v>
      </c>
      <c r="D1434" s="429" t="s">
        <v>514</v>
      </c>
      <c r="E1434" s="428" t="s">
        <v>2417</v>
      </c>
      <c r="F1434" s="429" t="s">
        <v>2418</v>
      </c>
      <c r="G1434" s="428" t="s">
        <v>4920</v>
      </c>
      <c r="H1434" s="428" t="s">
        <v>4921</v>
      </c>
      <c r="I1434" s="431">
        <v>2.9050000905990601</v>
      </c>
      <c r="J1434" s="431">
        <v>3100</v>
      </c>
      <c r="K1434" s="432">
        <v>9002.199951171875</v>
      </c>
    </row>
    <row r="1435" spans="1:11" ht="14.45" customHeight="1" x14ac:dyDescent="0.2">
      <c r="A1435" s="426" t="s">
        <v>511</v>
      </c>
      <c r="B1435" s="427" t="s">
        <v>512</v>
      </c>
      <c r="C1435" s="428" t="s">
        <v>513</v>
      </c>
      <c r="D1435" s="429" t="s">
        <v>514</v>
      </c>
      <c r="E1435" s="428" t="s">
        <v>2417</v>
      </c>
      <c r="F1435" s="429" t="s">
        <v>2418</v>
      </c>
      <c r="G1435" s="428" t="s">
        <v>4922</v>
      </c>
      <c r="H1435" s="428" t="s">
        <v>4923</v>
      </c>
      <c r="I1435" s="431">
        <v>2.8399999141693115</v>
      </c>
      <c r="J1435" s="431">
        <v>200</v>
      </c>
      <c r="K1435" s="432">
        <v>568.70001220703125</v>
      </c>
    </row>
    <row r="1436" spans="1:11" ht="14.45" customHeight="1" x14ac:dyDescent="0.2">
      <c r="A1436" s="426" t="s">
        <v>511</v>
      </c>
      <c r="B1436" s="427" t="s">
        <v>512</v>
      </c>
      <c r="C1436" s="428" t="s">
        <v>513</v>
      </c>
      <c r="D1436" s="429" t="s">
        <v>514</v>
      </c>
      <c r="E1436" s="428" t="s">
        <v>2417</v>
      </c>
      <c r="F1436" s="429" t="s">
        <v>2418</v>
      </c>
      <c r="G1436" s="428" t="s">
        <v>4924</v>
      </c>
      <c r="H1436" s="428" t="s">
        <v>4925</v>
      </c>
      <c r="I1436" s="431">
        <v>23.969999313354492</v>
      </c>
      <c r="J1436" s="431">
        <v>500</v>
      </c>
      <c r="K1436" s="432">
        <v>11984.26953125</v>
      </c>
    </row>
    <row r="1437" spans="1:11" ht="14.45" customHeight="1" x14ac:dyDescent="0.2">
      <c r="A1437" s="426" t="s">
        <v>511</v>
      </c>
      <c r="B1437" s="427" t="s">
        <v>512</v>
      </c>
      <c r="C1437" s="428" t="s">
        <v>513</v>
      </c>
      <c r="D1437" s="429" t="s">
        <v>514</v>
      </c>
      <c r="E1437" s="428" t="s">
        <v>2417</v>
      </c>
      <c r="F1437" s="429" t="s">
        <v>2418</v>
      </c>
      <c r="G1437" s="428" t="s">
        <v>4926</v>
      </c>
      <c r="H1437" s="428" t="s">
        <v>4927</v>
      </c>
      <c r="I1437" s="431">
        <v>21.340000152587891</v>
      </c>
      <c r="J1437" s="431">
        <v>400</v>
      </c>
      <c r="K1437" s="432">
        <v>8496.159912109375</v>
      </c>
    </row>
    <row r="1438" spans="1:11" ht="14.45" customHeight="1" x14ac:dyDescent="0.2">
      <c r="A1438" s="426" t="s">
        <v>511</v>
      </c>
      <c r="B1438" s="427" t="s">
        <v>512</v>
      </c>
      <c r="C1438" s="428" t="s">
        <v>513</v>
      </c>
      <c r="D1438" s="429" t="s">
        <v>514</v>
      </c>
      <c r="E1438" s="428" t="s">
        <v>2417</v>
      </c>
      <c r="F1438" s="429" t="s">
        <v>2418</v>
      </c>
      <c r="G1438" s="428" t="s">
        <v>4928</v>
      </c>
      <c r="H1438" s="428" t="s">
        <v>4929</v>
      </c>
      <c r="I1438" s="431">
        <v>2.3599998950958252</v>
      </c>
      <c r="J1438" s="431">
        <v>250</v>
      </c>
      <c r="K1438" s="432">
        <v>590</v>
      </c>
    </row>
    <row r="1439" spans="1:11" ht="14.45" customHeight="1" x14ac:dyDescent="0.2">
      <c r="A1439" s="426" t="s">
        <v>511</v>
      </c>
      <c r="B1439" s="427" t="s">
        <v>512</v>
      </c>
      <c r="C1439" s="428" t="s">
        <v>513</v>
      </c>
      <c r="D1439" s="429" t="s">
        <v>514</v>
      </c>
      <c r="E1439" s="428" t="s">
        <v>2417</v>
      </c>
      <c r="F1439" s="429" t="s">
        <v>2418</v>
      </c>
      <c r="G1439" s="428" t="s">
        <v>4930</v>
      </c>
      <c r="H1439" s="428" t="s">
        <v>4931</v>
      </c>
      <c r="I1439" s="431">
        <v>12.819999694824219</v>
      </c>
      <c r="J1439" s="431">
        <v>200</v>
      </c>
      <c r="K1439" s="432">
        <v>2564.0399780273438</v>
      </c>
    </row>
    <row r="1440" spans="1:11" ht="14.45" customHeight="1" x14ac:dyDescent="0.2">
      <c r="A1440" s="426" t="s">
        <v>511</v>
      </c>
      <c r="B1440" s="427" t="s">
        <v>512</v>
      </c>
      <c r="C1440" s="428" t="s">
        <v>513</v>
      </c>
      <c r="D1440" s="429" t="s">
        <v>514</v>
      </c>
      <c r="E1440" s="428" t="s">
        <v>2417</v>
      </c>
      <c r="F1440" s="429" t="s">
        <v>2418</v>
      </c>
      <c r="G1440" s="428" t="s">
        <v>4930</v>
      </c>
      <c r="H1440" s="428" t="s">
        <v>4932</v>
      </c>
      <c r="I1440" s="431">
        <v>12.823333104451498</v>
      </c>
      <c r="J1440" s="431">
        <v>160</v>
      </c>
      <c r="K1440" s="432">
        <v>2052</v>
      </c>
    </row>
    <row r="1441" spans="1:11" ht="14.45" customHeight="1" x14ac:dyDescent="0.2">
      <c r="A1441" s="426" t="s">
        <v>511</v>
      </c>
      <c r="B1441" s="427" t="s">
        <v>512</v>
      </c>
      <c r="C1441" s="428" t="s">
        <v>513</v>
      </c>
      <c r="D1441" s="429" t="s">
        <v>514</v>
      </c>
      <c r="E1441" s="428" t="s">
        <v>2417</v>
      </c>
      <c r="F1441" s="429" t="s">
        <v>2418</v>
      </c>
      <c r="G1441" s="428" t="s">
        <v>4933</v>
      </c>
      <c r="H1441" s="428" t="s">
        <v>4934</v>
      </c>
      <c r="I1441" s="431">
        <v>2904</v>
      </c>
      <c r="J1441" s="431">
        <v>1</v>
      </c>
      <c r="K1441" s="432">
        <v>2904</v>
      </c>
    </row>
    <row r="1442" spans="1:11" ht="14.45" customHeight="1" x14ac:dyDescent="0.2">
      <c r="A1442" s="426" t="s">
        <v>511</v>
      </c>
      <c r="B1442" s="427" t="s">
        <v>512</v>
      </c>
      <c r="C1442" s="428" t="s">
        <v>513</v>
      </c>
      <c r="D1442" s="429" t="s">
        <v>514</v>
      </c>
      <c r="E1442" s="428" t="s">
        <v>2417</v>
      </c>
      <c r="F1442" s="429" t="s">
        <v>2418</v>
      </c>
      <c r="G1442" s="428" t="s">
        <v>4935</v>
      </c>
      <c r="H1442" s="428" t="s">
        <v>4936</v>
      </c>
      <c r="I1442" s="431">
        <v>181.5</v>
      </c>
      <c r="J1442" s="431">
        <v>30</v>
      </c>
      <c r="K1442" s="432">
        <v>5445</v>
      </c>
    </row>
    <row r="1443" spans="1:11" ht="14.45" customHeight="1" x14ac:dyDescent="0.2">
      <c r="A1443" s="426" t="s">
        <v>511</v>
      </c>
      <c r="B1443" s="427" t="s">
        <v>512</v>
      </c>
      <c r="C1443" s="428" t="s">
        <v>513</v>
      </c>
      <c r="D1443" s="429" t="s">
        <v>514</v>
      </c>
      <c r="E1443" s="428" t="s">
        <v>2417</v>
      </c>
      <c r="F1443" s="429" t="s">
        <v>2418</v>
      </c>
      <c r="G1443" s="428" t="s">
        <v>4937</v>
      </c>
      <c r="H1443" s="428" t="s">
        <v>4938</v>
      </c>
      <c r="I1443" s="431">
        <v>8.4700002670288086</v>
      </c>
      <c r="J1443" s="431">
        <v>100</v>
      </c>
      <c r="K1443" s="432">
        <v>847</v>
      </c>
    </row>
    <row r="1444" spans="1:11" ht="14.45" customHeight="1" x14ac:dyDescent="0.2">
      <c r="A1444" s="426" t="s">
        <v>511</v>
      </c>
      <c r="B1444" s="427" t="s">
        <v>512</v>
      </c>
      <c r="C1444" s="428" t="s">
        <v>513</v>
      </c>
      <c r="D1444" s="429" t="s">
        <v>514</v>
      </c>
      <c r="E1444" s="428" t="s">
        <v>2417</v>
      </c>
      <c r="F1444" s="429" t="s">
        <v>2418</v>
      </c>
      <c r="G1444" s="428" t="s">
        <v>4939</v>
      </c>
      <c r="H1444" s="428" t="s">
        <v>4940</v>
      </c>
      <c r="I1444" s="431">
        <v>8.4700002670288086</v>
      </c>
      <c r="J1444" s="431">
        <v>400</v>
      </c>
      <c r="K1444" s="432">
        <v>3388</v>
      </c>
    </row>
    <row r="1445" spans="1:11" ht="14.45" customHeight="1" x14ac:dyDescent="0.2">
      <c r="A1445" s="426" t="s">
        <v>511</v>
      </c>
      <c r="B1445" s="427" t="s">
        <v>512</v>
      </c>
      <c r="C1445" s="428" t="s">
        <v>513</v>
      </c>
      <c r="D1445" s="429" t="s">
        <v>514</v>
      </c>
      <c r="E1445" s="428" t="s">
        <v>2417</v>
      </c>
      <c r="F1445" s="429" t="s">
        <v>2418</v>
      </c>
      <c r="G1445" s="428" t="s">
        <v>4941</v>
      </c>
      <c r="H1445" s="428" t="s">
        <v>4942</v>
      </c>
      <c r="I1445" s="431">
        <v>8.4700002670288086</v>
      </c>
      <c r="J1445" s="431">
        <v>820</v>
      </c>
      <c r="K1445" s="432">
        <v>6945.3999938964844</v>
      </c>
    </row>
    <row r="1446" spans="1:11" ht="14.45" customHeight="1" x14ac:dyDescent="0.2">
      <c r="A1446" s="426" t="s">
        <v>511</v>
      </c>
      <c r="B1446" s="427" t="s">
        <v>512</v>
      </c>
      <c r="C1446" s="428" t="s">
        <v>513</v>
      </c>
      <c r="D1446" s="429" t="s">
        <v>514</v>
      </c>
      <c r="E1446" s="428" t="s">
        <v>2417</v>
      </c>
      <c r="F1446" s="429" t="s">
        <v>2418</v>
      </c>
      <c r="G1446" s="428" t="s">
        <v>4943</v>
      </c>
      <c r="H1446" s="428" t="s">
        <v>4944</v>
      </c>
      <c r="I1446" s="431">
        <v>7.869999885559082</v>
      </c>
      <c r="J1446" s="431">
        <v>100</v>
      </c>
      <c r="K1446" s="432">
        <v>786.5</v>
      </c>
    </row>
    <row r="1447" spans="1:11" ht="14.45" customHeight="1" x14ac:dyDescent="0.2">
      <c r="A1447" s="426" t="s">
        <v>511</v>
      </c>
      <c r="B1447" s="427" t="s">
        <v>512</v>
      </c>
      <c r="C1447" s="428" t="s">
        <v>513</v>
      </c>
      <c r="D1447" s="429" t="s">
        <v>514</v>
      </c>
      <c r="E1447" s="428" t="s">
        <v>2417</v>
      </c>
      <c r="F1447" s="429" t="s">
        <v>2418</v>
      </c>
      <c r="G1447" s="428" t="s">
        <v>4945</v>
      </c>
      <c r="H1447" s="428" t="s">
        <v>4946</v>
      </c>
      <c r="I1447" s="431">
        <v>8.3500003814697266</v>
      </c>
      <c r="J1447" s="431">
        <v>600</v>
      </c>
      <c r="K1447" s="432">
        <v>5009.400146484375</v>
      </c>
    </row>
    <row r="1448" spans="1:11" ht="14.45" customHeight="1" x14ac:dyDescent="0.2">
      <c r="A1448" s="426" t="s">
        <v>511</v>
      </c>
      <c r="B1448" s="427" t="s">
        <v>512</v>
      </c>
      <c r="C1448" s="428" t="s">
        <v>513</v>
      </c>
      <c r="D1448" s="429" t="s">
        <v>514</v>
      </c>
      <c r="E1448" s="428" t="s">
        <v>2417</v>
      </c>
      <c r="F1448" s="429" t="s">
        <v>2418</v>
      </c>
      <c r="G1448" s="428" t="s">
        <v>4947</v>
      </c>
      <c r="H1448" s="428" t="s">
        <v>4948</v>
      </c>
      <c r="I1448" s="431">
        <v>8.4700002670288086</v>
      </c>
      <c r="J1448" s="431">
        <v>100</v>
      </c>
      <c r="K1448" s="432">
        <v>847</v>
      </c>
    </row>
    <row r="1449" spans="1:11" ht="14.45" customHeight="1" x14ac:dyDescent="0.2">
      <c r="A1449" s="426" t="s">
        <v>511</v>
      </c>
      <c r="B1449" s="427" t="s">
        <v>512</v>
      </c>
      <c r="C1449" s="428" t="s">
        <v>513</v>
      </c>
      <c r="D1449" s="429" t="s">
        <v>514</v>
      </c>
      <c r="E1449" s="428" t="s">
        <v>2417</v>
      </c>
      <c r="F1449" s="429" t="s">
        <v>2418</v>
      </c>
      <c r="G1449" s="428" t="s">
        <v>4949</v>
      </c>
      <c r="H1449" s="428" t="s">
        <v>4950</v>
      </c>
      <c r="I1449" s="431">
        <v>8.3500003814697266</v>
      </c>
      <c r="J1449" s="431">
        <v>200</v>
      </c>
      <c r="K1449" s="432">
        <v>1669.800048828125</v>
      </c>
    </row>
    <row r="1450" spans="1:11" ht="14.45" customHeight="1" x14ac:dyDescent="0.2">
      <c r="A1450" s="426" t="s">
        <v>511</v>
      </c>
      <c r="B1450" s="427" t="s">
        <v>512</v>
      </c>
      <c r="C1450" s="428" t="s">
        <v>513</v>
      </c>
      <c r="D1450" s="429" t="s">
        <v>514</v>
      </c>
      <c r="E1450" s="428" t="s">
        <v>2417</v>
      </c>
      <c r="F1450" s="429" t="s">
        <v>2418</v>
      </c>
      <c r="G1450" s="428" t="s">
        <v>4951</v>
      </c>
      <c r="H1450" s="428" t="s">
        <v>4952</v>
      </c>
      <c r="I1450" s="431">
        <v>8.4700002670288086</v>
      </c>
      <c r="J1450" s="431">
        <v>200</v>
      </c>
      <c r="K1450" s="432">
        <v>1694</v>
      </c>
    </row>
    <row r="1451" spans="1:11" ht="14.45" customHeight="1" x14ac:dyDescent="0.2">
      <c r="A1451" s="426" t="s">
        <v>511</v>
      </c>
      <c r="B1451" s="427" t="s">
        <v>512</v>
      </c>
      <c r="C1451" s="428" t="s">
        <v>513</v>
      </c>
      <c r="D1451" s="429" t="s">
        <v>514</v>
      </c>
      <c r="E1451" s="428" t="s">
        <v>2417</v>
      </c>
      <c r="F1451" s="429" t="s">
        <v>2418</v>
      </c>
      <c r="G1451" s="428" t="s">
        <v>4953</v>
      </c>
      <c r="H1451" s="428" t="s">
        <v>4954</v>
      </c>
      <c r="I1451" s="431">
        <v>8.4700002670288086</v>
      </c>
      <c r="J1451" s="431">
        <v>100</v>
      </c>
      <c r="K1451" s="432">
        <v>847</v>
      </c>
    </row>
    <row r="1452" spans="1:11" ht="14.45" customHeight="1" x14ac:dyDescent="0.2">
      <c r="A1452" s="426" t="s">
        <v>511</v>
      </c>
      <c r="B1452" s="427" t="s">
        <v>512</v>
      </c>
      <c r="C1452" s="428" t="s">
        <v>513</v>
      </c>
      <c r="D1452" s="429" t="s">
        <v>514</v>
      </c>
      <c r="E1452" s="428" t="s">
        <v>2417</v>
      </c>
      <c r="F1452" s="429" t="s">
        <v>2418</v>
      </c>
      <c r="G1452" s="428" t="s">
        <v>4955</v>
      </c>
      <c r="H1452" s="428" t="s">
        <v>4956</v>
      </c>
      <c r="I1452" s="431">
        <v>839.97998046875</v>
      </c>
      <c r="J1452" s="431">
        <v>120</v>
      </c>
      <c r="K1452" s="432">
        <v>100797.119140625</v>
      </c>
    </row>
    <row r="1453" spans="1:11" ht="14.45" customHeight="1" x14ac:dyDescent="0.2">
      <c r="A1453" s="426" t="s">
        <v>511</v>
      </c>
      <c r="B1453" s="427" t="s">
        <v>512</v>
      </c>
      <c r="C1453" s="428" t="s">
        <v>513</v>
      </c>
      <c r="D1453" s="429" t="s">
        <v>514</v>
      </c>
      <c r="E1453" s="428" t="s">
        <v>2417</v>
      </c>
      <c r="F1453" s="429" t="s">
        <v>2418</v>
      </c>
      <c r="G1453" s="428" t="s">
        <v>4957</v>
      </c>
      <c r="H1453" s="428" t="s">
        <v>4958</v>
      </c>
      <c r="I1453" s="431">
        <v>48.278570447649273</v>
      </c>
      <c r="J1453" s="431">
        <v>1000</v>
      </c>
      <c r="K1453" s="432">
        <v>48279.78076171875</v>
      </c>
    </row>
    <row r="1454" spans="1:11" ht="14.45" customHeight="1" x14ac:dyDescent="0.2">
      <c r="A1454" s="426" t="s">
        <v>511</v>
      </c>
      <c r="B1454" s="427" t="s">
        <v>512</v>
      </c>
      <c r="C1454" s="428" t="s">
        <v>513</v>
      </c>
      <c r="D1454" s="429" t="s">
        <v>514</v>
      </c>
      <c r="E1454" s="428" t="s">
        <v>2417</v>
      </c>
      <c r="F1454" s="429" t="s">
        <v>2418</v>
      </c>
      <c r="G1454" s="428" t="s">
        <v>4959</v>
      </c>
      <c r="H1454" s="428" t="s">
        <v>4960</v>
      </c>
      <c r="I1454" s="431">
        <v>48.279998779296875</v>
      </c>
      <c r="J1454" s="431">
        <v>460</v>
      </c>
      <c r="K1454" s="432">
        <v>22208.56982421875</v>
      </c>
    </row>
    <row r="1455" spans="1:11" ht="14.45" customHeight="1" x14ac:dyDescent="0.2">
      <c r="A1455" s="426" t="s">
        <v>511</v>
      </c>
      <c r="B1455" s="427" t="s">
        <v>512</v>
      </c>
      <c r="C1455" s="428" t="s">
        <v>513</v>
      </c>
      <c r="D1455" s="429" t="s">
        <v>514</v>
      </c>
      <c r="E1455" s="428" t="s">
        <v>2417</v>
      </c>
      <c r="F1455" s="429" t="s">
        <v>2418</v>
      </c>
      <c r="G1455" s="428" t="s">
        <v>4961</v>
      </c>
      <c r="H1455" s="428" t="s">
        <v>4962</v>
      </c>
      <c r="I1455" s="431">
        <v>48.279998779296875</v>
      </c>
      <c r="J1455" s="431">
        <v>60</v>
      </c>
      <c r="K1455" s="432">
        <v>2896.5</v>
      </c>
    </row>
    <row r="1456" spans="1:11" ht="14.45" customHeight="1" x14ac:dyDescent="0.2">
      <c r="A1456" s="426" t="s">
        <v>511</v>
      </c>
      <c r="B1456" s="427" t="s">
        <v>512</v>
      </c>
      <c r="C1456" s="428" t="s">
        <v>513</v>
      </c>
      <c r="D1456" s="429" t="s">
        <v>514</v>
      </c>
      <c r="E1456" s="428" t="s">
        <v>2417</v>
      </c>
      <c r="F1456" s="429" t="s">
        <v>2418</v>
      </c>
      <c r="G1456" s="428" t="s">
        <v>4963</v>
      </c>
      <c r="H1456" s="428" t="s">
        <v>4964</v>
      </c>
      <c r="I1456" s="431">
        <v>5082</v>
      </c>
      <c r="J1456" s="431">
        <v>1</v>
      </c>
      <c r="K1456" s="432">
        <v>5082</v>
      </c>
    </row>
    <row r="1457" spans="1:11" ht="14.45" customHeight="1" x14ac:dyDescent="0.2">
      <c r="A1457" s="426" t="s">
        <v>511</v>
      </c>
      <c r="B1457" s="427" t="s">
        <v>512</v>
      </c>
      <c r="C1457" s="428" t="s">
        <v>513</v>
      </c>
      <c r="D1457" s="429" t="s">
        <v>514</v>
      </c>
      <c r="E1457" s="428" t="s">
        <v>2417</v>
      </c>
      <c r="F1457" s="429" t="s">
        <v>2418</v>
      </c>
      <c r="G1457" s="428" t="s">
        <v>4965</v>
      </c>
      <c r="H1457" s="428" t="s">
        <v>4966</v>
      </c>
      <c r="I1457" s="431">
        <v>13527.7998046875</v>
      </c>
      <c r="J1457" s="431">
        <v>1</v>
      </c>
      <c r="K1457" s="432">
        <v>13527.7998046875</v>
      </c>
    </row>
    <row r="1458" spans="1:11" ht="14.45" customHeight="1" x14ac:dyDescent="0.2">
      <c r="A1458" s="426" t="s">
        <v>511</v>
      </c>
      <c r="B1458" s="427" t="s">
        <v>512</v>
      </c>
      <c r="C1458" s="428" t="s">
        <v>513</v>
      </c>
      <c r="D1458" s="429" t="s">
        <v>514</v>
      </c>
      <c r="E1458" s="428" t="s">
        <v>2417</v>
      </c>
      <c r="F1458" s="429" t="s">
        <v>2418</v>
      </c>
      <c r="G1458" s="428" t="s">
        <v>4967</v>
      </c>
      <c r="H1458" s="428" t="s">
        <v>4968</v>
      </c>
      <c r="I1458" s="431">
        <v>139.14999389648438</v>
      </c>
      <c r="J1458" s="431">
        <v>5</v>
      </c>
      <c r="K1458" s="432">
        <v>695.75</v>
      </c>
    </row>
    <row r="1459" spans="1:11" ht="14.45" customHeight="1" x14ac:dyDescent="0.2">
      <c r="A1459" s="426" t="s">
        <v>511</v>
      </c>
      <c r="B1459" s="427" t="s">
        <v>512</v>
      </c>
      <c r="C1459" s="428" t="s">
        <v>513</v>
      </c>
      <c r="D1459" s="429" t="s">
        <v>514</v>
      </c>
      <c r="E1459" s="428" t="s">
        <v>2417</v>
      </c>
      <c r="F1459" s="429" t="s">
        <v>2418</v>
      </c>
      <c r="G1459" s="428" t="s">
        <v>4969</v>
      </c>
      <c r="H1459" s="428" t="s">
        <v>4970</v>
      </c>
      <c r="I1459" s="431">
        <v>713.9000244140625</v>
      </c>
      <c r="J1459" s="431">
        <v>2</v>
      </c>
      <c r="K1459" s="432">
        <v>1427.800048828125</v>
      </c>
    </row>
    <row r="1460" spans="1:11" ht="14.45" customHeight="1" x14ac:dyDescent="0.2">
      <c r="A1460" s="426" t="s">
        <v>511</v>
      </c>
      <c r="B1460" s="427" t="s">
        <v>512</v>
      </c>
      <c r="C1460" s="428" t="s">
        <v>513</v>
      </c>
      <c r="D1460" s="429" t="s">
        <v>514</v>
      </c>
      <c r="E1460" s="428" t="s">
        <v>2417</v>
      </c>
      <c r="F1460" s="429" t="s">
        <v>2418</v>
      </c>
      <c r="G1460" s="428" t="s">
        <v>4971</v>
      </c>
      <c r="H1460" s="428" t="s">
        <v>4972</v>
      </c>
      <c r="I1460" s="431">
        <v>202.07000732421875</v>
      </c>
      <c r="J1460" s="431">
        <v>10</v>
      </c>
      <c r="K1460" s="432">
        <v>2020.699951171875</v>
      </c>
    </row>
    <row r="1461" spans="1:11" ht="14.45" customHeight="1" x14ac:dyDescent="0.2">
      <c r="A1461" s="426" t="s">
        <v>511</v>
      </c>
      <c r="B1461" s="427" t="s">
        <v>512</v>
      </c>
      <c r="C1461" s="428" t="s">
        <v>513</v>
      </c>
      <c r="D1461" s="429" t="s">
        <v>514</v>
      </c>
      <c r="E1461" s="428" t="s">
        <v>2417</v>
      </c>
      <c r="F1461" s="429" t="s">
        <v>2418</v>
      </c>
      <c r="G1461" s="428" t="s">
        <v>4973</v>
      </c>
      <c r="H1461" s="428" t="s">
        <v>4974</v>
      </c>
      <c r="I1461" s="431">
        <v>62.560001373291016</v>
      </c>
      <c r="J1461" s="431">
        <v>750</v>
      </c>
      <c r="K1461" s="432">
        <v>46917.7509765625</v>
      </c>
    </row>
    <row r="1462" spans="1:11" ht="14.45" customHeight="1" x14ac:dyDescent="0.2">
      <c r="A1462" s="426" t="s">
        <v>511</v>
      </c>
      <c r="B1462" s="427" t="s">
        <v>512</v>
      </c>
      <c r="C1462" s="428" t="s">
        <v>513</v>
      </c>
      <c r="D1462" s="429" t="s">
        <v>514</v>
      </c>
      <c r="E1462" s="428" t="s">
        <v>2417</v>
      </c>
      <c r="F1462" s="429" t="s">
        <v>2418</v>
      </c>
      <c r="G1462" s="428" t="s">
        <v>4975</v>
      </c>
      <c r="H1462" s="428" t="s">
        <v>4976</v>
      </c>
      <c r="I1462" s="431">
        <v>63.220001220703125</v>
      </c>
      <c r="J1462" s="431">
        <v>200</v>
      </c>
      <c r="K1462" s="432">
        <v>12644.5</v>
      </c>
    </row>
    <row r="1463" spans="1:11" ht="14.45" customHeight="1" x14ac:dyDescent="0.2">
      <c r="A1463" s="426" t="s">
        <v>511</v>
      </c>
      <c r="B1463" s="427" t="s">
        <v>512</v>
      </c>
      <c r="C1463" s="428" t="s">
        <v>513</v>
      </c>
      <c r="D1463" s="429" t="s">
        <v>514</v>
      </c>
      <c r="E1463" s="428" t="s">
        <v>2417</v>
      </c>
      <c r="F1463" s="429" t="s">
        <v>2418</v>
      </c>
      <c r="G1463" s="428" t="s">
        <v>4977</v>
      </c>
      <c r="H1463" s="428" t="s">
        <v>4978</v>
      </c>
      <c r="I1463" s="431">
        <v>48.270000457763672</v>
      </c>
      <c r="J1463" s="431">
        <v>3800</v>
      </c>
      <c r="K1463" s="432">
        <v>183428.037109375</v>
      </c>
    </row>
    <row r="1464" spans="1:11" ht="14.45" customHeight="1" x14ac:dyDescent="0.2">
      <c r="A1464" s="426" t="s">
        <v>511</v>
      </c>
      <c r="B1464" s="427" t="s">
        <v>512</v>
      </c>
      <c r="C1464" s="428" t="s">
        <v>513</v>
      </c>
      <c r="D1464" s="429" t="s">
        <v>514</v>
      </c>
      <c r="E1464" s="428" t="s">
        <v>2417</v>
      </c>
      <c r="F1464" s="429" t="s">
        <v>2418</v>
      </c>
      <c r="G1464" s="428" t="s">
        <v>4979</v>
      </c>
      <c r="H1464" s="428" t="s">
        <v>4980</v>
      </c>
      <c r="I1464" s="431">
        <v>133.10000610351563</v>
      </c>
      <c r="J1464" s="431">
        <v>30</v>
      </c>
      <c r="K1464" s="432">
        <v>3993</v>
      </c>
    </row>
    <row r="1465" spans="1:11" ht="14.45" customHeight="1" x14ac:dyDescent="0.2">
      <c r="A1465" s="426" t="s">
        <v>511</v>
      </c>
      <c r="B1465" s="427" t="s">
        <v>512</v>
      </c>
      <c r="C1465" s="428" t="s">
        <v>513</v>
      </c>
      <c r="D1465" s="429" t="s">
        <v>514</v>
      </c>
      <c r="E1465" s="428" t="s">
        <v>2417</v>
      </c>
      <c r="F1465" s="429" t="s">
        <v>2418</v>
      </c>
      <c r="G1465" s="428" t="s">
        <v>4981</v>
      </c>
      <c r="H1465" s="428" t="s">
        <v>4982</v>
      </c>
      <c r="I1465" s="431">
        <v>292.05999755859375</v>
      </c>
      <c r="J1465" s="431">
        <v>50</v>
      </c>
      <c r="K1465" s="432">
        <v>14603.1298828125</v>
      </c>
    </row>
    <row r="1466" spans="1:11" ht="14.45" customHeight="1" x14ac:dyDescent="0.2">
      <c r="A1466" s="426" t="s">
        <v>511</v>
      </c>
      <c r="B1466" s="427" t="s">
        <v>512</v>
      </c>
      <c r="C1466" s="428" t="s">
        <v>513</v>
      </c>
      <c r="D1466" s="429" t="s">
        <v>514</v>
      </c>
      <c r="E1466" s="428" t="s">
        <v>2417</v>
      </c>
      <c r="F1466" s="429" t="s">
        <v>2418</v>
      </c>
      <c r="G1466" s="428" t="s">
        <v>4983</v>
      </c>
      <c r="H1466" s="428" t="s">
        <v>4984</v>
      </c>
      <c r="I1466" s="431">
        <v>7961.8</v>
      </c>
      <c r="J1466" s="431">
        <v>5</v>
      </c>
      <c r="K1466" s="432">
        <v>39809</v>
      </c>
    </row>
    <row r="1467" spans="1:11" ht="14.45" customHeight="1" x14ac:dyDescent="0.2">
      <c r="A1467" s="426" t="s">
        <v>511</v>
      </c>
      <c r="B1467" s="427" t="s">
        <v>512</v>
      </c>
      <c r="C1467" s="428" t="s">
        <v>513</v>
      </c>
      <c r="D1467" s="429" t="s">
        <v>514</v>
      </c>
      <c r="E1467" s="428" t="s">
        <v>2417</v>
      </c>
      <c r="F1467" s="429" t="s">
        <v>2418</v>
      </c>
      <c r="G1467" s="428" t="s">
        <v>4985</v>
      </c>
      <c r="H1467" s="428" t="s">
        <v>4986</v>
      </c>
      <c r="I1467" s="431">
        <v>37.83400115966797</v>
      </c>
      <c r="J1467" s="431">
        <v>430</v>
      </c>
      <c r="K1467" s="432">
        <v>16268.619995117188</v>
      </c>
    </row>
    <row r="1468" spans="1:11" ht="14.45" customHeight="1" x14ac:dyDescent="0.2">
      <c r="A1468" s="426" t="s">
        <v>511</v>
      </c>
      <c r="B1468" s="427" t="s">
        <v>512</v>
      </c>
      <c r="C1468" s="428" t="s">
        <v>513</v>
      </c>
      <c r="D1468" s="429" t="s">
        <v>514</v>
      </c>
      <c r="E1468" s="428" t="s">
        <v>2417</v>
      </c>
      <c r="F1468" s="429" t="s">
        <v>2418</v>
      </c>
      <c r="G1468" s="428" t="s">
        <v>4987</v>
      </c>
      <c r="H1468" s="428" t="s">
        <v>4988</v>
      </c>
      <c r="I1468" s="431">
        <v>79.129997253417969</v>
      </c>
      <c r="J1468" s="431">
        <v>50</v>
      </c>
      <c r="K1468" s="432">
        <v>3956.699951171875</v>
      </c>
    </row>
    <row r="1469" spans="1:11" ht="14.45" customHeight="1" x14ac:dyDescent="0.2">
      <c r="A1469" s="426" t="s">
        <v>511</v>
      </c>
      <c r="B1469" s="427" t="s">
        <v>512</v>
      </c>
      <c r="C1469" s="428" t="s">
        <v>513</v>
      </c>
      <c r="D1469" s="429" t="s">
        <v>514</v>
      </c>
      <c r="E1469" s="428" t="s">
        <v>2417</v>
      </c>
      <c r="F1469" s="429" t="s">
        <v>2418</v>
      </c>
      <c r="G1469" s="428" t="s">
        <v>4989</v>
      </c>
      <c r="H1469" s="428" t="s">
        <v>4990</v>
      </c>
      <c r="I1469" s="431">
        <v>79.129997253417969</v>
      </c>
      <c r="J1469" s="431">
        <v>50</v>
      </c>
      <c r="K1469" s="432">
        <v>3956.699951171875</v>
      </c>
    </row>
    <row r="1470" spans="1:11" ht="14.45" customHeight="1" x14ac:dyDescent="0.2">
      <c r="A1470" s="426" t="s">
        <v>511</v>
      </c>
      <c r="B1470" s="427" t="s">
        <v>512</v>
      </c>
      <c r="C1470" s="428" t="s">
        <v>513</v>
      </c>
      <c r="D1470" s="429" t="s">
        <v>514</v>
      </c>
      <c r="E1470" s="428" t="s">
        <v>2417</v>
      </c>
      <c r="F1470" s="429" t="s">
        <v>2418</v>
      </c>
      <c r="G1470" s="428" t="s">
        <v>4991</v>
      </c>
      <c r="H1470" s="428" t="s">
        <v>4992</v>
      </c>
      <c r="I1470" s="431">
        <v>199.77000427246094</v>
      </c>
      <c r="J1470" s="431">
        <v>20</v>
      </c>
      <c r="K1470" s="432">
        <v>3995.419921875</v>
      </c>
    </row>
    <row r="1471" spans="1:11" ht="14.45" customHeight="1" x14ac:dyDescent="0.2">
      <c r="A1471" s="426" t="s">
        <v>511</v>
      </c>
      <c r="B1471" s="427" t="s">
        <v>512</v>
      </c>
      <c r="C1471" s="428" t="s">
        <v>513</v>
      </c>
      <c r="D1471" s="429" t="s">
        <v>514</v>
      </c>
      <c r="E1471" s="428" t="s">
        <v>2417</v>
      </c>
      <c r="F1471" s="429" t="s">
        <v>2418</v>
      </c>
      <c r="G1471" s="428" t="s">
        <v>4993</v>
      </c>
      <c r="H1471" s="428" t="s">
        <v>4994</v>
      </c>
      <c r="I1471" s="431">
        <v>2139.280029296875</v>
      </c>
      <c r="J1471" s="431">
        <v>4</v>
      </c>
      <c r="K1471" s="432">
        <v>8557.1201171875</v>
      </c>
    </row>
    <row r="1472" spans="1:11" ht="14.45" customHeight="1" x14ac:dyDescent="0.2">
      <c r="A1472" s="426" t="s">
        <v>511</v>
      </c>
      <c r="B1472" s="427" t="s">
        <v>512</v>
      </c>
      <c r="C1472" s="428" t="s">
        <v>513</v>
      </c>
      <c r="D1472" s="429" t="s">
        <v>514</v>
      </c>
      <c r="E1472" s="428" t="s">
        <v>2417</v>
      </c>
      <c r="F1472" s="429" t="s">
        <v>2418</v>
      </c>
      <c r="G1472" s="428" t="s">
        <v>4995</v>
      </c>
      <c r="H1472" s="428" t="s">
        <v>4996</v>
      </c>
      <c r="I1472" s="431">
        <v>217.80000305175781</v>
      </c>
      <c r="J1472" s="431">
        <v>28</v>
      </c>
      <c r="K1472" s="432">
        <v>6098.4000549316406</v>
      </c>
    </row>
    <row r="1473" spans="1:11" ht="14.45" customHeight="1" x14ac:dyDescent="0.2">
      <c r="A1473" s="426" t="s">
        <v>511</v>
      </c>
      <c r="B1473" s="427" t="s">
        <v>512</v>
      </c>
      <c r="C1473" s="428" t="s">
        <v>513</v>
      </c>
      <c r="D1473" s="429" t="s">
        <v>514</v>
      </c>
      <c r="E1473" s="428" t="s">
        <v>2417</v>
      </c>
      <c r="F1473" s="429" t="s">
        <v>2418</v>
      </c>
      <c r="G1473" s="428" t="s">
        <v>4997</v>
      </c>
      <c r="H1473" s="428" t="s">
        <v>4998</v>
      </c>
      <c r="I1473" s="431">
        <v>5.2850000858306885</v>
      </c>
      <c r="J1473" s="431">
        <v>300</v>
      </c>
      <c r="K1473" s="432">
        <v>1583</v>
      </c>
    </row>
    <row r="1474" spans="1:11" ht="14.45" customHeight="1" x14ac:dyDescent="0.2">
      <c r="A1474" s="426" t="s">
        <v>511</v>
      </c>
      <c r="B1474" s="427" t="s">
        <v>512</v>
      </c>
      <c r="C1474" s="428" t="s">
        <v>513</v>
      </c>
      <c r="D1474" s="429" t="s">
        <v>514</v>
      </c>
      <c r="E1474" s="428" t="s">
        <v>2417</v>
      </c>
      <c r="F1474" s="429" t="s">
        <v>2418</v>
      </c>
      <c r="G1474" s="428" t="s">
        <v>4999</v>
      </c>
      <c r="H1474" s="428" t="s">
        <v>5000</v>
      </c>
      <c r="I1474" s="431">
        <v>182.94000244140625</v>
      </c>
      <c r="J1474" s="431">
        <v>10</v>
      </c>
      <c r="K1474" s="432">
        <v>1829.4000244140625</v>
      </c>
    </row>
    <row r="1475" spans="1:11" ht="14.45" customHeight="1" x14ac:dyDescent="0.2">
      <c r="A1475" s="426" t="s">
        <v>511</v>
      </c>
      <c r="B1475" s="427" t="s">
        <v>512</v>
      </c>
      <c r="C1475" s="428" t="s">
        <v>513</v>
      </c>
      <c r="D1475" s="429" t="s">
        <v>514</v>
      </c>
      <c r="E1475" s="428" t="s">
        <v>2417</v>
      </c>
      <c r="F1475" s="429" t="s">
        <v>2418</v>
      </c>
      <c r="G1475" s="428" t="s">
        <v>5001</v>
      </c>
      <c r="H1475" s="428" t="s">
        <v>5002</v>
      </c>
      <c r="I1475" s="431">
        <v>23173.919921875</v>
      </c>
      <c r="J1475" s="431">
        <v>3</v>
      </c>
      <c r="K1475" s="432">
        <v>69521.759765625</v>
      </c>
    </row>
    <row r="1476" spans="1:11" ht="14.45" customHeight="1" x14ac:dyDescent="0.2">
      <c r="A1476" s="426" t="s">
        <v>511</v>
      </c>
      <c r="B1476" s="427" t="s">
        <v>512</v>
      </c>
      <c r="C1476" s="428" t="s">
        <v>513</v>
      </c>
      <c r="D1476" s="429" t="s">
        <v>514</v>
      </c>
      <c r="E1476" s="428" t="s">
        <v>2417</v>
      </c>
      <c r="F1476" s="429" t="s">
        <v>2418</v>
      </c>
      <c r="G1476" s="428" t="s">
        <v>5003</v>
      </c>
      <c r="H1476" s="428" t="s">
        <v>5004</v>
      </c>
      <c r="I1476" s="431">
        <v>61710</v>
      </c>
      <c r="J1476" s="431">
        <v>1</v>
      </c>
      <c r="K1476" s="432">
        <v>61710</v>
      </c>
    </row>
    <row r="1477" spans="1:11" ht="14.45" customHeight="1" x14ac:dyDescent="0.2">
      <c r="A1477" s="426" t="s">
        <v>511</v>
      </c>
      <c r="B1477" s="427" t="s">
        <v>512</v>
      </c>
      <c r="C1477" s="428" t="s">
        <v>513</v>
      </c>
      <c r="D1477" s="429" t="s">
        <v>514</v>
      </c>
      <c r="E1477" s="428" t="s">
        <v>2417</v>
      </c>
      <c r="F1477" s="429" t="s">
        <v>2418</v>
      </c>
      <c r="G1477" s="428" t="s">
        <v>5005</v>
      </c>
      <c r="H1477" s="428" t="s">
        <v>5006</v>
      </c>
      <c r="I1477" s="431">
        <v>3509</v>
      </c>
      <c r="J1477" s="431">
        <v>1</v>
      </c>
      <c r="K1477" s="432">
        <v>3509</v>
      </c>
    </row>
    <row r="1478" spans="1:11" ht="14.45" customHeight="1" x14ac:dyDescent="0.2">
      <c r="A1478" s="426" t="s">
        <v>511</v>
      </c>
      <c r="B1478" s="427" t="s">
        <v>512</v>
      </c>
      <c r="C1478" s="428" t="s">
        <v>513</v>
      </c>
      <c r="D1478" s="429" t="s">
        <v>514</v>
      </c>
      <c r="E1478" s="428" t="s">
        <v>2417</v>
      </c>
      <c r="F1478" s="429" t="s">
        <v>2418</v>
      </c>
      <c r="G1478" s="428" t="s">
        <v>4397</v>
      </c>
      <c r="H1478" s="428" t="s">
        <v>4398</v>
      </c>
      <c r="I1478" s="431">
        <v>67.760002136230469</v>
      </c>
      <c r="J1478" s="431">
        <v>3</v>
      </c>
      <c r="K1478" s="432">
        <v>203.27999877929688</v>
      </c>
    </row>
    <row r="1479" spans="1:11" ht="14.45" customHeight="1" x14ac:dyDescent="0.2">
      <c r="A1479" s="426" t="s">
        <v>511</v>
      </c>
      <c r="B1479" s="427" t="s">
        <v>512</v>
      </c>
      <c r="C1479" s="428" t="s">
        <v>513</v>
      </c>
      <c r="D1479" s="429" t="s">
        <v>514</v>
      </c>
      <c r="E1479" s="428" t="s">
        <v>2417</v>
      </c>
      <c r="F1479" s="429" t="s">
        <v>2418</v>
      </c>
      <c r="G1479" s="428" t="s">
        <v>5007</v>
      </c>
      <c r="H1479" s="428" t="s">
        <v>5008</v>
      </c>
      <c r="I1479" s="431">
        <v>171.82000732421875</v>
      </c>
      <c r="J1479" s="431">
        <v>10</v>
      </c>
      <c r="K1479" s="432">
        <v>1718.199951171875</v>
      </c>
    </row>
    <row r="1480" spans="1:11" ht="14.45" customHeight="1" x14ac:dyDescent="0.2">
      <c r="A1480" s="426" t="s">
        <v>511</v>
      </c>
      <c r="B1480" s="427" t="s">
        <v>512</v>
      </c>
      <c r="C1480" s="428" t="s">
        <v>513</v>
      </c>
      <c r="D1480" s="429" t="s">
        <v>514</v>
      </c>
      <c r="E1480" s="428" t="s">
        <v>2417</v>
      </c>
      <c r="F1480" s="429" t="s">
        <v>2418</v>
      </c>
      <c r="G1480" s="428" t="s">
        <v>5009</v>
      </c>
      <c r="H1480" s="428" t="s">
        <v>5010</v>
      </c>
      <c r="I1480" s="431">
        <v>37.270000457763672</v>
      </c>
      <c r="J1480" s="431">
        <v>60</v>
      </c>
      <c r="K1480" s="432">
        <v>2236.080078125</v>
      </c>
    </row>
    <row r="1481" spans="1:11" ht="14.45" customHeight="1" x14ac:dyDescent="0.2">
      <c r="A1481" s="426" t="s">
        <v>511</v>
      </c>
      <c r="B1481" s="427" t="s">
        <v>512</v>
      </c>
      <c r="C1481" s="428" t="s">
        <v>513</v>
      </c>
      <c r="D1481" s="429" t="s">
        <v>514</v>
      </c>
      <c r="E1481" s="428" t="s">
        <v>2417</v>
      </c>
      <c r="F1481" s="429" t="s">
        <v>2418</v>
      </c>
      <c r="G1481" s="428" t="s">
        <v>5011</v>
      </c>
      <c r="H1481" s="428" t="s">
        <v>5012</v>
      </c>
      <c r="I1481" s="431">
        <v>17.979999542236328</v>
      </c>
      <c r="J1481" s="431">
        <v>100</v>
      </c>
      <c r="K1481" s="432">
        <v>1798.06005859375</v>
      </c>
    </row>
    <row r="1482" spans="1:11" ht="14.45" customHeight="1" x14ac:dyDescent="0.2">
      <c r="A1482" s="426" t="s">
        <v>511</v>
      </c>
      <c r="B1482" s="427" t="s">
        <v>512</v>
      </c>
      <c r="C1482" s="428" t="s">
        <v>513</v>
      </c>
      <c r="D1482" s="429" t="s">
        <v>514</v>
      </c>
      <c r="E1482" s="428" t="s">
        <v>2417</v>
      </c>
      <c r="F1482" s="429" t="s">
        <v>2418</v>
      </c>
      <c r="G1482" s="428" t="s">
        <v>5013</v>
      </c>
      <c r="H1482" s="428" t="s">
        <v>5014</v>
      </c>
      <c r="I1482" s="431">
        <v>646.760009765625</v>
      </c>
      <c r="J1482" s="431">
        <v>2</v>
      </c>
      <c r="K1482" s="432">
        <v>1293.52001953125</v>
      </c>
    </row>
    <row r="1483" spans="1:11" ht="14.45" customHeight="1" x14ac:dyDescent="0.2">
      <c r="A1483" s="426" t="s">
        <v>511</v>
      </c>
      <c r="B1483" s="427" t="s">
        <v>512</v>
      </c>
      <c r="C1483" s="428" t="s">
        <v>513</v>
      </c>
      <c r="D1483" s="429" t="s">
        <v>514</v>
      </c>
      <c r="E1483" s="428" t="s">
        <v>2417</v>
      </c>
      <c r="F1483" s="429" t="s">
        <v>2418</v>
      </c>
      <c r="G1483" s="428" t="s">
        <v>5015</v>
      </c>
      <c r="H1483" s="428" t="s">
        <v>5016</v>
      </c>
      <c r="I1483" s="431">
        <v>646.760009765625</v>
      </c>
      <c r="J1483" s="431">
        <v>2</v>
      </c>
      <c r="K1483" s="432">
        <v>1293.52001953125</v>
      </c>
    </row>
    <row r="1484" spans="1:11" ht="14.45" customHeight="1" x14ac:dyDescent="0.2">
      <c r="A1484" s="426" t="s">
        <v>511</v>
      </c>
      <c r="B1484" s="427" t="s">
        <v>512</v>
      </c>
      <c r="C1484" s="428" t="s">
        <v>513</v>
      </c>
      <c r="D1484" s="429" t="s">
        <v>514</v>
      </c>
      <c r="E1484" s="428" t="s">
        <v>2417</v>
      </c>
      <c r="F1484" s="429" t="s">
        <v>2418</v>
      </c>
      <c r="G1484" s="428" t="s">
        <v>5017</v>
      </c>
      <c r="H1484" s="428" t="s">
        <v>5018</v>
      </c>
      <c r="I1484" s="431">
        <v>13.199999809265137</v>
      </c>
      <c r="J1484" s="431">
        <v>10</v>
      </c>
      <c r="K1484" s="432">
        <v>132</v>
      </c>
    </row>
    <row r="1485" spans="1:11" ht="14.45" customHeight="1" x14ac:dyDescent="0.2">
      <c r="A1485" s="426" t="s">
        <v>511</v>
      </c>
      <c r="B1485" s="427" t="s">
        <v>512</v>
      </c>
      <c r="C1485" s="428" t="s">
        <v>513</v>
      </c>
      <c r="D1485" s="429" t="s">
        <v>514</v>
      </c>
      <c r="E1485" s="428" t="s">
        <v>2417</v>
      </c>
      <c r="F1485" s="429" t="s">
        <v>2418</v>
      </c>
      <c r="G1485" s="428" t="s">
        <v>5019</v>
      </c>
      <c r="H1485" s="428" t="s">
        <v>5020</v>
      </c>
      <c r="I1485" s="431">
        <v>13.199999809265137</v>
      </c>
      <c r="J1485" s="431">
        <v>150</v>
      </c>
      <c r="K1485" s="432">
        <v>1980.0799865722656</v>
      </c>
    </row>
    <row r="1486" spans="1:11" ht="14.45" customHeight="1" x14ac:dyDescent="0.2">
      <c r="A1486" s="426" t="s">
        <v>511</v>
      </c>
      <c r="B1486" s="427" t="s">
        <v>512</v>
      </c>
      <c r="C1486" s="428" t="s">
        <v>513</v>
      </c>
      <c r="D1486" s="429" t="s">
        <v>514</v>
      </c>
      <c r="E1486" s="428" t="s">
        <v>2417</v>
      </c>
      <c r="F1486" s="429" t="s">
        <v>2418</v>
      </c>
      <c r="G1486" s="428" t="s">
        <v>5021</v>
      </c>
      <c r="H1486" s="428" t="s">
        <v>5022</v>
      </c>
      <c r="I1486" s="431">
        <v>13.199999809265137</v>
      </c>
      <c r="J1486" s="431">
        <v>30</v>
      </c>
      <c r="K1486" s="432">
        <v>396</v>
      </c>
    </row>
    <row r="1487" spans="1:11" ht="14.45" customHeight="1" x14ac:dyDescent="0.2">
      <c r="A1487" s="426" t="s">
        <v>511</v>
      </c>
      <c r="B1487" s="427" t="s">
        <v>512</v>
      </c>
      <c r="C1487" s="428" t="s">
        <v>513</v>
      </c>
      <c r="D1487" s="429" t="s">
        <v>514</v>
      </c>
      <c r="E1487" s="428" t="s">
        <v>2417</v>
      </c>
      <c r="F1487" s="429" t="s">
        <v>2418</v>
      </c>
      <c r="G1487" s="428" t="s">
        <v>5023</v>
      </c>
      <c r="H1487" s="428" t="s">
        <v>5024</v>
      </c>
      <c r="I1487" s="431">
        <v>906.760009765625</v>
      </c>
      <c r="J1487" s="431">
        <v>6</v>
      </c>
      <c r="K1487" s="432">
        <v>5440.56982421875</v>
      </c>
    </row>
    <row r="1488" spans="1:11" ht="14.45" customHeight="1" x14ac:dyDescent="0.2">
      <c r="A1488" s="426" t="s">
        <v>511</v>
      </c>
      <c r="B1488" s="427" t="s">
        <v>512</v>
      </c>
      <c r="C1488" s="428" t="s">
        <v>513</v>
      </c>
      <c r="D1488" s="429" t="s">
        <v>514</v>
      </c>
      <c r="E1488" s="428" t="s">
        <v>2417</v>
      </c>
      <c r="F1488" s="429" t="s">
        <v>2418</v>
      </c>
      <c r="G1488" s="428" t="s">
        <v>5025</v>
      </c>
      <c r="H1488" s="428" t="s">
        <v>5026</v>
      </c>
      <c r="I1488" s="431">
        <v>427.53554280598956</v>
      </c>
      <c r="J1488" s="431">
        <v>672</v>
      </c>
      <c r="K1488" s="432">
        <v>286902.119140625</v>
      </c>
    </row>
    <row r="1489" spans="1:11" ht="14.45" customHeight="1" x14ac:dyDescent="0.2">
      <c r="A1489" s="426" t="s">
        <v>511</v>
      </c>
      <c r="B1489" s="427" t="s">
        <v>512</v>
      </c>
      <c r="C1489" s="428" t="s">
        <v>513</v>
      </c>
      <c r="D1489" s="429" t="s">
        <v>514</v>
      </c>
      <c r="E1489" s="428" t="s">
        <v>2417</v>
      </c>
      <c r="F1489" s="429" t="s">
        <v>2418</v>
      </c>
      <c r="G1489" s="428" t="s">
        <v>5027</v>
      </c>
      <c r="H1489" s="428" t="s">
        <v>5028</v>
      </c>
      <c r="I1489" s="431">
        <v>432.29998779296875</v>
      </c>
      <c r="J1489" s="431">
        <v>28</v>
      </c>
      <c r="K1489" s="432">
        <v>12104.3095703125</v>
      </c>
    </row>
    <row r="1490" spans="1:11" ht="14.45" customHeight="1" x14ac:dyDescent="0.2">
      <c r="A1490" s="426" t="s">
        <v>511</v>
      </c>
      <c r="B1490" s="427" t="s">
        <v>512</v>
      </c>
      <c r="C1490" s="428" t="s">
        <v>513</v>
      </c>
      <c r="D1490" s="429" t="s">
        <v>514</v>
      </c>
      <c r="E1490" s="428" t="s">
        <v>2417</v>
      </c>
      <c r="F1490" s="429" t="s">
        <v>2418</v>
      </c>
      <c r="G1490" s="428" t="s">
        <v>5029</v>
      </c>
      <c r="H1490" s="428" t="s">
        <v>5030</v>
      </c>
      <c r="I1490" s="431">
        <v>80.573571886335102</v>
      </c>
      <c r="J1490" s="431">
        <v>2560</v>
      </c>
      <c r="K1490" s="432">
        <v>206269.2001953125</v>
      </c>
    </row>
    <row r="1491" spans="1:11" ht="14.45" customHeight="1" x14ac:dyDescent="0.2">
      <c r="A1491" s="426" t="s">
        <v>511</v>
      </c>
      <c r="B1491" s="427" t="s">
        <v>512</v>
      </c>
      <c r="C1491" s="428" t="s">
        <v>513</v>
      </c>
      <c r="D1491" s="429" t="s">
        <v>514</v>
      </c>
      <c r="E1491" s="428" t="s">
        <v>2417</v>
      </c>
      <c r="F1491" s="429" t="s">
        <v>2418</v>
      </c>
      <c r="G1491" s="428" t="s">
        <v>5031</v>
      </c>
      <c r="H1491" s="428" t="s">
        <v>5032</v>
      </c>
      <c r="I1491" s="431">
        <v>436.80999755859375</v>
      </c>
      <c r="J1491" s="431">
        <v>2</v>
      </c>
      <c r="K1491" s="432">
        <v>873.6199951171875</v>
      </c>
    </row>
    <row r="1492" spans="1:11" ht="14.45" customHeight="1" x14ac:dyDescent="0.2">
      <c r="A1492" s="426" t="s">
        <v>511</v>
      </c>
      <c r="B1492" s="427" t="s">
        <v>512</v>
      </c>
      <c r="C1492" s="428" t="s">
        <v>513</v>
      </c>
      <c r="D1492" s="429" t="s">
        <v>514</v>
      </c>
      <c r="E1492" s="428" t="s">
        <v>2417</v>
      </c>
      <c r="F1492" s="429" t="s">
        <v>2418</v>
      </c>
      <c r="G1492" s="428" t="s">
        <v>5033</v>
      </c>
      <c r="H1492" s="428" t="s">
        <v>5034</v>
      </c>
      <c r="I1492" s="431">
        <v>6343</v>
      </c>
      <c r="J1492" s="431">
        <v>2</v>
      </c>
      <c r="K1492" s="432">
        <v>12686</v>
      </c>
    </row>
    <row r="1493" spans="1:11" ht="14.45" customHeight="1" x14ac:dyDescent="0.2">
      <c r="A1493" s="426" t="s">
        <v>511</v>
      </c>
      <c r="B1493" s="427" t="s">
        <v>512</v>
      </c>
      <c r="C1493" s="428" t="s">
        <v>513</v>
      </c>
      <c r="D1493" s="429" t="s">
        <v>514</v>
      </c>
      <c r="E1493" s="428" t="s">
        <v>2417</v>
      </c>
      <c r="F1493" s="429" t="s">
        <v>2418</v>
      </c>
      <c r="G1493" s="428" t="s">
        <v>5035</v>
      </c>
      <c r="H1493" s="428" t="s">
        <v>5036</v>
      </c>
      <c r="I1493" s="431">
        <v>889</v>
      </c>
      <c r="J1493" s="431">
        <v>2</v>
      </c>
      <c r="K1493" s="432">
        <v>1778</v>
      </c>
    </row>
    <row r="1494" spans="1:11" ht="14.45" customHeight="1" x14ac:dyDescent="0.2">
      <c r="A1494" s="426" t="s">
        <v>511</v>
      </c>
      <c r="B1494" s="427" t="s">
        <v>512</v>
      </c>
      <c r="C1494" s="428" t="s">
        <v>513</v>
      </c>
      <c r="D1494" s="429" t="s">
        <v>514</v>
      </c>
      <c r="E1494" s="428" t="s">
        <v>2417</v>
      </c>
      <c r="F1494" s="429" t="s">
        <v>2418</v>
      </c>
      <c r="G1494" s="428" t="s">
        <v>5037</v>
      </c>
      <c r="H1494" s="428" t="s">
        <v>5038</v>
      </c>
      <c r="I1494" s="431">
        <v>889</v>
      </c>
      <c r="J1494" s="431">
        <v>3</v>
      </c>
      <c r="K1494" s="432">
        <v>2666.989990234375</v>
      </c>
    </row>
    <row r="1495" spans="1:11" ht="14.45" customHeight="1" x14ac:dyDescent="0.2">
      <c r="A1495" s="426" t="s">
        <v>511</v>
      </c>
      <c r="B1495" s="427" t="s">
        <v>512</v>
      </c>
      <c r="C1495" s="428" t="s">
        <v>513</v>
      </c>
      <c r="D1495" s="429" t="s">
        <v>514</v>
      </c>
      <c r="E1495" s="428" t="s">
        <v>2417</v>
      </c>
      <c r="F1495" s="429" t="s">
        <v>2418</v>
      </c>
      <c r="G1495" s="428" t="s">
        <v>5039</v>
      </c>
      <c r="H1495" s="428" t="s">
        <v>5040</v>
      </c>
      <c r="I1495" s="431">
        <v>889</v>
      </c>
      <c r="J1495" s="431">
        <v>2</v>
      </c>
      <c r="K1495" s="432">
        <v>1778</v>
      </c>
    </row>
    <row r="1496" spans="1:11" ht="14.45" customHeight="1" x14ac:dyDescent="0.2">
      <c r="A1496" s="426" t="s">
        <v>511</v>
      </c>
      <c r="B1496" s="427" t="s">
        <v>512</v>
      </c>
      <c r="C1496" s="428" t="s">
        <v>513</v>
      </c>
      <c r="D1496" s="429" t="s">
        <v>514</v>
      </c>
      <c r="E1496" s="428" t="s">
        <v>2417</v>
      </c>
      <c r="F1496" s="429" t="s">
        <v>2418</v>
      </c>
      <c r="G1496" s="428" t="s">
        <v>5041</v>
      </c>
      <c r="H1496" s="428" t="s">
        <v>5042</v>
      </c>
      <c r="I1496" s="431">
        <v>889</v>
      </c>
      <c r="J1496" s="431">
        <v>2</v>
      </c>
      <c r="K1496" s="432">
        <v>1778</v>
      </c>
    </row>
    <row r="1497" spans="1:11" ht="14.45" customHeight="1" x14ac:dyDescent="0.2">
      <c r="A1497" s="426" t="s">
        <v>511</v>
      </c>
      <c r="B1497" s="427" t="s">
        <v>512</v>
      </c>
      <c r="C1497" s="428" t="s">
        <v>513</v>
      </c>
      <c r="D1497" s="429" t="s">
        <v>514</v>
      </c>
      <c r="E1497" s="428" t="s">
        <v>2417</v>
      </c>
      <c r="F1497" s="429" t="s">
        <v>2418</v>
      </c>
      <c r="G1497" s="428" t="s">
        <v>5043</v>
      </c>
      <c r="H1497" s="428" t="s">
        <v>5044</v>
      </c>
      <c r="I1497" s="431">
        <v>889</v>
      </c>
      <c r="J1497" s="431">
        <v>2</v>
      </c>
      <c r="K1497" s="432">
        <v>1778</v>
      </c>
    </row>
    <row r="1498" spans="1:11" ht="14.45" customHeight="1" x14ac:dyDescent="0.2">
      <c r="A1498" s="426" t="s">
        <v>511</v>
      </c>
      <c r="B1498" s="427" t="s">
        <v>512</v>
      </c>
      <c r="C1498" s="428" t="s">
        <v>513</v>
      </c>
      <c r="D1498" s="429" t="s">
        <v>514</v>
      </c>
      <c r="E1498" s="428" t="s">
        <v>2417</v>
      </c>
      <c r="F1498" s="429" t="s">
        <v>2418</v>
      </c>
      <c r="G1498" s="428" t="s">
        <v>5045</v>
      </c>
      <c r="H1498" s="428" t="s">
        <v>5046</v>
      </c>
      <c r="I1498" s="431">
        <v>368.57000732421875</v>
      </c>
      <c r="J1498" s="431">
        <v>40</v>
      </c>
      <c r="K1498" s="432">
        <v>14742.6396484375</v>
      </c>
    </row>
    <row r="1499" spans="1:11" ht="14.45" customHeight="1" x14ac:dyDescent="0.2">
      <c r="A1499" s="426" t="s">
        <v>511</v>
      </c>
      <c r="B1499" s="427" t="s">
        <v>512</v>
      </c>
      <c r="C1499" s="428" t="s">
        <v>513</v>
      </c>
      <c r="D1499" s="429" t="s">
        <v>514</v>
      </c>
      <c r="E1499" s="428" t="s">
        <v>2417</v>
      </c>
      <c r="F1499" s="429" t="s">
        <v>2418</v>
      </c>
      <c r="G1499" s="428" t="s">
        <v>5047</v>
      </c>
      <c r="H1499" s="428" t="s">
        <v>5048</v>
      </c>
      <c r="I1499" s="431">
        <v>97.739997863769531</v>
      </c>
      <c r="J1499" s="431">
        <v>140</v>
      </c>
      <c r="K1499" s="432">
        <v>13683.7099609375</v>
      </c>
    </row>
    <row r="1500" spans="1:11" ht="14.45" customHeight="1" x14ac:dyDescent="0.2">
      <c r="A1500" s="426" t="s">
        <v>511</v>
      </c>
      <c r="B1500" s="427" t="s">
        <v>512</v>
      </c>
      <c r="C1500" s="428" t="s">
        <v>513</v>
      </c>
      <c r="D1500" s="429" t="s">
        <v>514</v>
      </c>
      <c r="E1500" s="428" t="s">
        <v>2417</v>
      </c>
      <c r="F1500" s="429" t="s">
        <v>2418</v>
      </c>
      <c r="G1500" s="428" t="s">
        <v>5049</v>
      </c>
      <c r="H1500" s="428" t="s">
        <v>5050</v>
      </c>
      <c r="I1500" s="431">
        <v>4.9733331998189287</v>
      </c>
      <c r="J1500" s="431">
        <v>900</v>
      </c>
      <c r="K1500" s="432">
        <v>4478</v>
      </c>
    </row>
    <row r="1501" spans="1:11" ht="14.45" customHeight="1" x14ac:dyDescent="0.2">
      <c r="A1501" s="426" t="s">
        <v>511</v>
      </c>
      <c r="B1501" s="427" t="s">
        <v>512</v>
      </c>
      <c r="C1501" s="428" t="s">
        <v>513</v>
      </c>
      <c r="D1501" s="429" t="s">
        <v>514</v>
      </c>
      <c r="E1501" s="428" t="s">
        <v>2417</v>
      </c>
      <c r="F1501" s="429" t="s">
        <v>2418</v>
      </c>
      <c r="G1501" s="428" t="s">
        <v>5051</v>
      </c>
      <c r="H1501" s="428" t="s">
        <v>5052</v>
      </c>
      <c r="I1501" s="431">
        <v>56.869998931884766</v>
      </c>
      <c r="J1501" s="431">
        <v>240</v>
      </c>
      <c r="K1501" s="432">
        <v>13648.799926757813</v>
      </c>
    </row>
    <row r="1502" spans="1:11" ht="14.45" customHeight="1" x14ac:dyDescent="0.2">
      <c r="A1502" s="426" t="s">
        <v>511</v>
      </c>
      <c r="B1502" s="427" t="s">
        <v>512</v>
      </c>
      <c r="C1502" s="428" t="s">
        <v>513</v>
      </c>
      <c r="D1502" s="429" t="s">
        <v>514</v>
      </c>
      <c r="E1502" s="428" t="s">
        <v>2417</v>
      </c>
      <c r="F1502" s="429" t="s">
        <v>2418</v>
      </c>
      <c r="G1502" s="428" t="s">
        <v>5053</v>
      </c>
      <c r="H1502" s="428" t="s">
        <v>5054</v>
      </c>
      <c r="I1502" s="431">
        <v>70.352857317243306</v>
      </c>
      <c r="J1502" s="431">
        <v>220</v>
      </c>
      <c r="K1502" s="432">
        <v>15596.900146484375</v>
      </c>
    </row>
    <row r="1503" spans="1:11" ht="14.45" customHeight="1" x14ac:dyDescent="0.2">
      <c r="A1503" s="426" t="s">
        <v>511</v>
      </c>
      <c r="B1503" s="427" t="s">
        <v>512</v>
      </c>
      <c r="C1503" s="428" t="s">
        <v>513</v>
      </c>
      <c r="D1503" s="429" t="s">
        <v>514</v>
      </c>
      <c r="E1503" s="428" t="s">
        <v>2417</v>
      </c>
      <c r="F1503" s="429" t="s">
        <v>2418</v>
      </c>
      <c r="G1503" s="428" t="s">
        <v>5055</v>
      </c>
      <c r="H1503" s="428" t="s">
        <v>5056</v>
      </c>
      <c r="I1503" s="431">
        <v>24.079000663757324</v>
      </c>
      <c r="J1503" s="431">
        <v>410</v>
      </c>
      <c r="K1503" s="432">
        <v>9861.5</v>
      </c>
    </row>
    <row r="1504" spans="1:11" ht="14.45" customHeight="1" x14ac:dyDescent="0.2">
      <c r="A1504" s="426" t="s">
        <v>511</v>
      </c>
      <c r="B1504" s="427" t="s">
        <v>512</v>
      </c>
      <c r="C1504" s="428" t="s">
        <v>513</v>
      </c>
      <c r="D1504" s="429" t="s">
        <v>514</v>
      </c>
      <c r="E1504" s="428" t="s">
        <v>2417</v>
      </c>
      <c r="F1504" s="429" t="s">
        <v>2418</v>
      </c>
      <c r="G1504" s="428" t="s">
        <v>5057</v>
      </c>
      <c r="H1504" s="428" t="s">
        <v>5058</v>
      </c>
      <c r="I1504" s="431">
        <v>23.069999694824219</v>
      </c>
      <c r="J1504" s="431">
        <v>1190</v>
      </c>
      <c r="K1504" s="432">
        <v>27456.270263671875</v>
      </c>
    </row>
    <row r="1505" spans="1:11" ht="14.45" customHeight="1" x14ac:dyDescent="0.2">
      <c r="A1505" s="426" t="s">
        <v>511</v>
      </c>
      <c r="B1505" s="427" t="s">
        <v>512</v>
      </c>
      <c r="C1505" s="428" t="s">
        <v>513</v>
      </c>
      <c r="D1505" s="429" t="s">
        <v>514</v>
      </c>
      <c r="E1505" s="428" t="s">
        <v>2417</v>
      </c>
      <c r="F1505" s="429" t="s">
        <v>2418</v>
      </c>
      <c r="G1505" s="428" t="s">
        <v>5059</v>
      </c>
      <c r="H1505" s="428" t="s">
        <v>5060</v>
      </c>
      <c r="I1505" s="431">
        <v>6.1999998092651367</v>
      </c>
      <c r="J1505" s="431">
        <v>600</v>
      </c>
      <c r="K1505" s="432">
        <v>3720.02001953125</v>
      </c>
    </row>
    <row r="1506" spans="1:11" ht="14.45" customHeight="1" x14ac:dyDescent="0.2">
      <c r="A1506" s="426" t="s">
        <v>511</v>
      </c>
      <c r="B1506" s="427" t="s">
        <v>512</v>
      </c>
      <c r="C1506" s="428" t="s">
        <v>513</v>
      </c>
      <c r="D1506" s="429" t="s">
        <v>514</v>
      </c>
      <c r="E1506" s="428" t="s">
        <v>2417</v>
      </c>
      <c r="F1506" s="429" t="s">
        <v>2418</v>
      </c>
      <c r="G1506" s="428" t="s">
        <v>5061</v>
      </c>
      <c r="H1506" s="428" t="s">
        <v>5062</v>
      </c>
      <c r="I1506" s="431">
        <v>7.7199997901916504</v>
      </c>
      <c r="J1506" s="431">
        <v>400</v>
      </c>
      <c r="K1506" s="432">
        <v>3089.860107421875</v>
      </c>
    </row>
    <row r="1507" spans="1:11" ht="14.45" customHeight="1" x14ac:dyDescent="0.2">
      <c r="A1507" s="426" t="s">
        <v>511</v>
      </c>
      <c r="B1507" s="427" t="s">
        <v>512</v>
      </c>
      <c r="C1507" s="428" t="s">
        <v>513</v>
      </c>
      <c r="D1507" s="429" t="s">
        <v>514</v>
      </c>
      <c r="E1507" s="428" t="s">
        <v>2417</v>
      </c>
      <c r="F1507" s="429" t="s">
        <v>2418</v>
      </c>
      <c r="G1507" s="428" t="s">
        <v>5063</v>
      </c>
      <c r="H1507" s="428" t="s">
        <v>5064</v>
      </c>
      <c r="I1507" s="431">
        <v>90.050003051757813</v>
      </c>
      <c r="J1507" s="431">
        <v>672</v>
      </c>
      <c r="K1507" s="432">
        <v>60515.38037109375</v>
      </c>
    </row>
    <row r="1508" spans="1:11" ht="14.45" customHeight="1" x14ac:dyDescent="0.2">
      <c r="A1508" s="426" t="s">
        <v>511</v>
      </c>
      <c r="B1508" s="427" t="s">
        <v>512</v>
      </c>
      <c r="C1508" s="428" t="s">
        <v>513</v>
      </c>
      <c r="D1508" s="429" t="s">
        <v>514</v>
      </c>
      <c r="E1508" s="428" t="s">
        <v>2417</v>
      </c>
      <c r="F1508" s="429" t="s">
        <v>2418</v>
      </c>
      <c r="G1508" s="428" t="s">
        <v>5065</v>
      </c>
      <c r="H1508" s="428" t="s">
        <v>5066</v>
      </c>
      <c r="I1508" s="431">
        <v>485.8900146484375</v>
      </c>
      <c r="J1508" s="431">
        <v>10</v>
      </c>
      <c r="K1508" s="432">
        <v>4858.8701171875</v>
      </c>
    </row>
    <row r="1509" spans="1:11" ht="14.45" customHeight="1" x14ac:dyDescent="0.2">
      <c r="A1509" s="426" t="s">
        <v>511</v>
      </c>
      <c r="B1509" s="427" t="s">
        <v>512</v>
      </c>
      <c r="C1509" s="428" t="s">
        <v>513</v>
      </c>
      <c r="D1509" s="429" t="s">
        <v>514</v>
      </c>
      <c r="E1509" s="428" t="s">
        <v>2417</v>
      </c>
      <c r="F1509" s="429" t="s">
        <v>2418</v>
      </c>
      <c r="G1509" s="428" t="s">
        <v>5067</v>
      </c>
      <c r="H1509" s="428" t="s">
        <v>5068</v>
      </c>
      <c r="I1509" s="431">
        <v>79.620002746582031</v>
      </c>
      <c r="J1509" s="431">
        <v>100</v>
      </c>
      <c r="K1509" s="432">
        <v>7961.7998046875</v>
      </c>
    </row>
    <row r="1510" spans="1:11" ht="14.45" customHeight="1" x14ac:dyDescent="0.2">
      <c r="A1510" s="426" t="s">
        <v>511</v>
      </c>
      <c r="B1510" s="427" t="s">
        <v>512</v>
      </c>
      <c r="C1510" s="428" t="s">
        <v>513</v>
      </c>
      <c r="D1510" s="429" t="s">
        <v>514</v>
      </c>
      <c r="E1510" s="428" t="s">
        <v>2417</v>
      </c>
      <c r="F1510" s="429" t="s">
        <v>2418</v>
      </c>
      <c r="G1510" s="428" t="s">
        <v>5067</v>
      </c>
      <c r="H1510" s="428" t="s">
        <v>5069</v>
      </c>
      <c r="I1510" s="431">
        <v>79.620002746582031</v>
      </c>
      <c r="J1510" s="431">
        <v>320</v>
      </c>
      <c r="K1510" s="432">
        <v>25478.200256347656</v>
      </c>
    </row>
    <row r="1511" spans="1:11" ht="14.45" customHeight="1" x14ac:dyDescent="0.2">
      <c r="A1511" s="426" t="s">
        <v>511</v>
      </c>
      <c r="B1511" s="427" t="s">
        <v>512</v>
      </c>
      <c r="C1511" s="428" t="s">
        <v>513</v>
      </c>
      <c r="D1511" s="429" t="s">
        <v>514</v>
      </c>
      <c r="E1511" s="428" t="s">
        <v>2417</v>
      </c>
      <c r="F1511" s="429" t="s">
        <v>2418</v>
      </c>
      <c r="G1511" s="428" t="s">
        <v>3304</v>
      </c>
      <c r="H1511" s="428" t="s">
        <v>3305</v>
      </c>
      <c r="I1511" s="431">
        <v>11.734999656677246</v>
      </c>
      <c r="J1511" s="431">
        <v>650</v>
      </c>
      <c r="K1511" s="432">
        <v>7627</v>
      </c>
    </row>
    <row r="1512" spans="1:11" ht="14.45" customHeight="1" x14ac:dyDescent="0.2">
      <c r="A1512" s="426" t="s">
        <v>511</v>
      </c>
      <c r="B1512" s="427" t="s">
        <v>512</v>
      </c>
      <c r="C1512" s="428" t="s">
        <v>513</v>
      </c>
      <c r="D1512" s="429" t="s">
        <v>514</v>
      </c>
      <c r="E1512" s="428" t="s">
        <v>2417</v>
      </c>
      <c r="F1512" s="429" t="s">
        <v>2418</v>
      </c>
      <c r="G1512" s="428" t="s">
        <v>3304</v>
      </c>
      <c r="H1512" s="428" t="s">
        <v>4410</v>
      </c>
      <c r="I1512" s="431">
        <v>11.739999771118164</v>
      </c>
      <c r="J1512" s="431">
        <v>201</v>
      </c>
      <c r="K1512" s="432">
        <v>2359.1399021148682</v>
      </c>
    </row>
    <row r="1513" spans="1:11" ht="14.45" customHeight="1" x14ac:dyDescent="0.2">
      <c r="A1513" s="426" t="s">
        <v>511</v>
      </c>
      <c r="B1513" s="427" t="s">
        <v>512</v>
      </c>
      <c r="C1513" s="428" t="s">
        <v>513</v>
      </c>
      <c r="D1513" s="429" t="s">
        <v>514</v>
      </c>
      <c r="E1513" s="428" t="s">
        <v>2417</v>
      </c>
      <c r="F1513" s="429" t="s">
        <v>2418</v>
      </c>
      <c r="G1513" s="428" t="s">
        <v>3306</v>
      </c>
      <c r="H1513" s="428" t="s">
        <v>3307</v>
      </c>
      <c r="I1513" s="431">
        <v>13.310000419616699</v>
      </c>
      <c r="J1513" s="431">
        <v>200</v>
      </c>
      <c r="K1513" s="432">
        <v>2662</v>
      </c>
    </row>
    <row r="1514" spans="1:11" ht="14.45" customHeight="1" x14ac:dyDescent="0.2">
      <c r="A1514" s="426" t="s">
        <v>511</v>
      </c>
      <c r="B1514" s="427" t="s">
        <v>512</v>
      </c>
      <c r="C1514" s="428" t="s">
        <v>513</v>
      </c>
      <c r="D1514" s="429" t="s">
        <v>514</v>
      </c>
      <c r="E1514" s="428" t="s">
        <v>2417</v>
      </c>
      <c r="F1514" s="429" t="s">
        <v>2418</v>
      </c>
      <c r="G1514" s="428" t="s">
        <v>5070</v>
      </c>
      <c r="H1514" s="428" t="s">
        <v>5071</v>
      </c>
      <c r="I1514" s="431">
        <v>3559.820068359375</v>
      </c>
      <c r="J1514" s="431">
        <v>3</v>
      </c>
      <c r="K1514" s="432">
        <v>10679.4599609375</v>
      </c>
    </row>
    <row r="1515" spans="1:11" ht="14.45" customHeight="1" x14ac:dyDescent="0.2">
      <c r="A1515" s="426" t="s">
        <v>511</v>
      </c>
      <c r="B1515" s="427" t="s">
        <v>512</v>
      </c>
      <c r="C1515" s="428" t="s">
        <v>513</v>
      </c>
      <c r="D1515" s="429" t="s">
        <v>514</v>
      </c>
      <c r="E1515" s="428" t="s">
        <v>2417</v>
      </c>
      <c r="F1515" s="429" t="s">
        <v>2418</v>
      </c>
      <c r="G1515" s="428" t="s">
        <v>5072</v>
      </c>
      <c r="H1515" s="428" t="s">
        <v>5073</v>
      </c>
      <c r="I1515" s="431">
        <v>654.25</v>
      </c>
      <c r="J1515" s="431">
        <v>6</v>
      </c>
      <c r="K1515" s="432">
        <v>3925.47998046875</v>
      </c>
    </row>
    <row r="1516" spans="1:11" ht="14.45" customHeight="1" x14ac:dyDescent="0.2">
      <c r="A1516" s="426" t="s">
        <v>511</v>
      </c>
      <c r="B1516" s="427" t="s">
        <v>512</v>
      </c>
      <c r="C1516" s="428" t="s">
        <v>513</v>
      </c>
      <c r="D1516" s="429" t="s">
        <v>514</v>
      </c>
      <c r="E1516" s="428" t="s">
        <v>2417</v>
      </c>
      <c r="F1516" s="429" t="s">
        <v>2418</v>
      </c>
      <c r="G1516" s="428" t="s">
        <v>5074</v>
      </c>
      <c r="H1516" s="428" t="s">
        <v>5075</v>
      </c>
      <c r="I1516" s="431">
        <v>652.19000244140625</v>
      </c>
      <c r="J1516" s="431">
        <v>2</v>
      </c>
      <c r="K1516" s="432">
        <v>1304.3800048828125</v>
      </c>
    </row>
    <row r="1517" spans="1:11" ht="14.45" customHeight="1" x14ac:dyDescent="0.2">
      <c r="A1517" s="426" t="s">
        <v>511</v>
      </c>
      <c r="B1517" s="427" t="s">
        <v>512</v>
      </c>
      <c r="C1517" s="428" t="s">
        <v>513</v>
      </c>
      <c r="D1517" s="429" t="s">
        <v>514</v>
      </c>
      <c r="E1517" s="428" t="s">
        <v>2417</v>
      </c>
      <c r="F1517" s="429" t="s">
        <v>2418</v>
      </c>
      <c r="G1517" s="428" t="s">
        <v>5076</v>
      </c>
      <c r="H1517" s="428" t="s">
        <v>5077</v>
      </c>
      <c r="I1517" s="431">
        <v>1333.4200439453125</v>
      </c>
      <c r="J1517" s="431">
        <v>4</v>
      </c>
      <c r="K1517" s="432">
        <v>5333.68017578125</v>
      </c>
    </row>
    <row r="1518" spans="1:11" ht="14.45" customHeight="1" x14ac:dyDescent="0.2">
      <c r="A1518" s="426" t="s">
        <v>511</v>
      </c>
      <c r="B1518" s="427" t="s">
        <v>512</v>
      </c>
      <c r="C1518" s="428" t="s">
        <v>513</v>
      </c>
      <c r="D1518" s="429" t="s">
        <v>514</v>
      </c>
      <c r="E1518" s="428" t="s">
        <v>2417</v>
      </c>
      <c r="F1518" s="429" t="s">
        <v>2418</v>
      </c>
      <c r="G1518" s="428" t="s">
        <v>5078</v>
      </c>
      <c r="H1518" s="428" t="s">
        <v>5079</v>
      </c>
      <c r="I1518" s="431">
        <v>481.94000244140625</v>
      </c>
      <c r="J1518" s="431">
        <v>4</v>
      </c>
      <c r="K1518" s="432">
        <v>1927.77001953125</v>
      </c>
    </row>
    <row r="1519" spans="1:11" ht="14.45" customHeight="1" x14ac:dyDescent="0.2">
      <c r="A1519" s="426" t="s">
        <v>511</v>
      </c>
      <c r="B1519" s="427" t="s">
        <v>512</v>
      </c>
      <c r="C1519" s="428" t="s">
        <v>513</v>
      </c>
      <c r="D1519" s="429" t="s">
        <v>514</v>
      </c>
      <c r="E1519" s="428" t="s">
        <v>2417</v>
      </c>
      <c r="F1519" s="429" t="s">
        <v>2418</v>
      </c>
      <c r="G1519" s="428" t="s">
        <v>5080</v>
      </c>
      <c r="H1519" s="428" t="s">
        <v>5081</v>
      </c>
      <c r="I1519" s="431">
        <v>477.95001220703125</v>
      </c>
      <c r="J1519" s="431">
        <v>2</v>
      </c>
      <c r="K1519" s="432">
        <v>955.9000244140625</v>
      </c>
    </row>
    <row r="1520" spans="1:11" ht="14.45" customHeight="1" x14ac:dyDescent="0.2">
      <c r="A1520" s="426" t="s">
        <v>511</v>
      </c>
      <c r="B1520" s="427" t="s">
        <v>512</v>
      </c>
      <c r="C1520" s="428" t="s">
        <v>513</v>
      </c>
      <c r="D1520" s="429" t="s">
        <v>514</v>
      </c>
      <c r="E1520" s="428" t="s">
        <v>2417</v>
      </c>
      <c r="F1520" s="429" t="s">
        <v>2418</v>
      </c>
      <c r="G1520" s="428" t="s">
        <v>5082</v>
      </c>
      <c r="H1520" s="428" t="s">
        <v>5083</v>
      </c>
      <c r="I1520" s="431">
        <v>442.8599853515625</v>
      </c>
      <c r="J1520" s="431">
        <v>1</v>
      </c>
      <c r="K1520" s="432">
        <v>442.8599853515625</v>
      </c>
    </row>
    <row r="1521" spans="1:11" ht="14.45" customHeight="1" x14ac:dyDescent="0.2">
      <c r="A1521" s="426" t="s">
        <v>511</v>
      </c>
      <c r="B1521" s="427" t="s">
        <v>512</v>
      </c>
      <c r="C1521" s="428" t="s">
        <v>513</v>
      </c>
      <c r="D1521" s="429" t="s">
        <v>514</v>
      </c>
      <c r="E1521" s="428" t="s">
        <v>2417</v>
      </c>
      <c r="F1521" s="429" t="s">
        <v>2418</v>
      </c>
      <c r="G1521" s="428" t="s">
        <v>5084</v>
      </c>
      <c r="H1521" s="428" t="s">
        <v>5085</v>
      </c>
      <c r="I1521" s="431">
        <v>72.80999755859375</v>
      </c>
      <c r="J1521" s="431">
        <v>72</v>
      </c>
      <c r="K1521" s="432">
        <v>5242.6201171875</v>
      </c>
    </row>
    <row r="1522" spans="1:11" ht="14.45" customHeight="1" x14ac:dyDescent="0.2">
      <c r="A1522" s="426" t="s">
        <v>511</v>
      </c>
      <c r="B1522" s="427" t="s">
        <v>512</v>
      </c>
      <c r="C1522" s="428" t="s">
        <v>513</v>
      </c>
      <c r="D1522" s="429" t="s">
        <v>514</v>
      </c>
      <c r="E1522" s="428" t="s">
        <v>2417</v>
      </c>
      <c r="F1522" s="429" t="s">
        <v>2418</v>
      </c>
      <c r="G1522" s="428" t="s">
        <v>5086</v>
      </c>
      <c r="H1522" s="428" t="s">
        <v>5087</v>
      </c>
      <c r="I1522" s="431">
        <v>72.80999755859375</v>
      </c>
      <c r="J1522" s="431">
        <v>48</v>
      </c>
      <c r="K1522" s="432">
        <v>3495.080078125</v>
      </c>
    </row>
    <row r="1523" spans="1:11" ht="14.45" customHeight="1" x14ac:dyDescent="0.2">
      <c r="A1523" s="426" t="s">
        <v>511</v>
      </c>
      <c r="B1523" s="427" t="s">
        <v>512</v>
      </c>
      <c r="C1523" s="428" t="s">
        <v>513</v>
      </c>
      <c r="D1523" s="429" t="s">
        <v>514</v>
      </c>
      <c r="E1523" s="428" t="s">
        <v>2417</v>
      </c>
      <c r="F1523" s="429" t="s">
        <v>2418</v>
      </c>
      <c r="G1523" s="428" t="s">
        <v>5088</v>
      </c>
      <c r="H1523" s="428" t="s">
        <v>5089</v>
      </c>
      <c r="I1523" s="431">
        <v>72.80999755859375</v>
      </c>
      <c r="J1523" s="431">
        <v>72</v>
      </c>
      <c r="K1523" s="432">
        <v>5242.6201171875</v>
      </c>
    </row>
    <row r="1524" spans="1:11" ht="14.45" customHeight="1" x14ac:dyDescent="0.2">
      <c r="A1524" s="426" t="s">
        <v>511</v>
      </c>
      <c r="B1524" s="427" t="s">
        <v>512</v>
      </c>
      <c r="C1524" s="428" t="s">
        <v>513</v>
      </c>
      <c r="D1524" s="429" t="s">
        <v>514</v>
      </c>
      <c r="E1524" s="428" t="s">
        <v>2417</v>
      </c>
      <c r="F1524" s="429" t="s">
        <v>2418</v>
      </c>
      <c r="G1524" s="428" t="s">
        <v>5090</v>
      </c>
      <c r="H1524" s="428" t="s">
        <v>5091</v>
      </c>
      <c r="I1524" s="431">
        <v>1694</v>
      </c>
      <c r="J1524" s="431">
        <v>12</v>
      </c>
      <c r="K1524" s="432">
        <v>20328</v>
      </c>
    </row>
    <row r="1525" spans="1:11" ht="14.45" customHeight="1" x14ac:dyDescent="0.2">
      <c r="A1525" s="426" t="s">
        <v>511</v>
      </c>
      <c r="B1525" s="427" t="s">
        <v>512</v>
      </c>
      <c r="C1525" s="428" t="s">
        <v>513</v>
      </c>
      <c r="D1525" s="429" t="s">
        <v>514</v>
      </c>
      <c r="E1525" s="428" t="s">
        <v>2417</v>
      </c>
      <c r="F1525" s="429" t="s">
        <v>2418</v>
      </c>
      <c r="G1525" s="428" t="s">
        <v>5092</v>
      </c>
      <c r="H1525" s="428" t="s">
        <v>5093</v>
      </c>
      <c r="I1525" s="431">
        <v>2783</v>
      </c>
      <c r="J1525" s="431">
        <v>6</v>
      </c>
      <c r="K1525" s="432">
        <v>16698</v>
      </c>
    </row>
    <row r="1526" spans="1:11" ht="14.45" customHeight="1" x14ac:dyDescent="0.2">
      <c r="A1526" s="426" t="s">
        <v>511</v>
      </c>
      <c r="B1526" s="427" t="s">
        <v>512</v>
      </c>
      <c r="C1526" s="428" t="s">
        <v>513</v>
      </c>
      <c r="D1526" s="429" t="s">
        <v>514</v>
      </c>
      <c r="E1526" s="428" t="s">
        <v>2417</v>
      </c>
      <c r="F1526" s="429" t="s">
        <v>2418</v>
      </c>
      <c r="G1526" s="428" t="s">
        <v>5094</v>
      </c>
      <c r="H1526" s="428" t="s">
        <v>5095</v>
      </c>
      <c r="I1526" s="431">
        <v>954.78997802734375</v>
      </c>
      <c r="J1526" s="431">
        <v>22</v>
      </c>
      <c r="K1526" s="432">
        <v>21005.31982421875</v>
      </c>
    </row>
    <row r="1527" spans="1:11" ht="14.45" customHeight="1" x14ac:dyDescent="0.2">
      <c r="A1527" s="426" t="s">
        <v>511</v>
      </c>
      <c r="B1527" s="427" t="s">
        <v>512</v>
      </c>
      <c r="C1527" s="428" t="s">
        <v>513</v>
      </c>
      <c r="D1527" s="429" t="s">
        <v>514</v>
      </c>
      <c r="E1527" s="428" t="s">
        <v>2417</v>
      </c>
      <c r="F1527" s="429" t="s">
        <v>2418</v>
      </c>
      <c r="G1527" s="428" t="s">
        <v>5096</v>
      </c>
      <c r="H1527" s="428" t="s">
        <v>5097</v>
      </c>
      <c r="I1527" s="431">
        <v>3033.469970703125</v>
      </c>
      <c r="J1527" s="431">
        <v>10</v>
      </c>
      <c r="K1527" s="432">
        <v>30334.69921875</v>
      </c>
    </row>
    <row r="1528" spans="1:11" ht="14.45" customHeight="1" x14ac:dyDescent="0.2">
      <c r="A1528" s="426" t="s">
        <v>511</v>
      </c>
      <c r="B1528" s="427" t="s">
        <v>512</v>
      </c>
      <c r="C1528" s="428" t="s">
        <v>513</v>
      </c>
      <c r="D1528" s="429" t="s">
        <v>514</v>
      </c>
      <c r="E1528" s="428" t="s">
        <v>2417</v>
      </c>
      <c r="F1528" s="429" t="s">
        <v>2418</v>
      </c>
      <c r="G1528" s="428" t="s">
        <v>5098</v>
      </c>
      <c r="H1528" s="428" t="s">
        <v>5099</v>
      </c>
      <c r="I1528" s="431">
        <v>2061.669921875</v>
      </c>
      <c r="J1528" s="431">
        <v>6</v>
      </c>
      <c r="K1528" s="432">
        <v>12370.01953125</v>
      </c>
    </row>
    <row r="1529" spans="1:11" ht="14.45" customHeight="1" x14ac:dyDescent="0.2">
      <c r="A1529" s="426" t="s">
        <v>511</v>
      </c>
      <c r="B1529" s="427" t="s">
        <v>512</v>
      </c>
      <c r="C1529" s="428" t="s">
        <v>513</v>
      </c>
      <c r="D1529" s="429" t="s">
        <v>514</v>
      </c>
      <c r="E1529" s="428" t="s">
        <v>2417</v>
      </c>
      <c r="F1529" s="429" t="s">
        <v>2418</v>
      </c>
      <c r="G1529" s="428" t="s">
        <v>5100</v>
      </c>
      <c r="H1529" s="428" t="s">
        <v>5101</v>
      </c>
      <c r="I1529" s="431">
        <v>1908.4200439453125</v>
      </c>
      <c r="J1529" s="431">
        <v>6</v>
      </c>
      <c r="K1529" s="432">
        <v>11450.5400390625</v>
      </c>
    </row>
    <row r="1530" spans="1:11" ht="14.45" customHeight="1" x14ac:dyDescent="0.2">
      <c r="A1530" s="426" t="s">
        <v>511</v>
      </c>
      <c r="B1530" s="427" t="s">
        <v>512</v>
      </c>
      <c r="C1530" s="428" t="s">
        <v>513</v>
      </c>
      <c r="D1530" s="429" t="s">
        <v>514</v>
      </c>
      <c r="E1530" s="428" t="s">
        <v>2417</v>
      </c>
      <c r="F1530" s="429" t="s">
        <v>2418</v>
      </c>
      <c r="G1530" s="428" t="s">
        <v>5102</v>
      </c>
      <c r="H1530" s="428" t="s">
        <v>5103</v>
      </c>
      <c r="I1530" s="431">
        <v>705.42999267578125</v>
      </c>
      <c r="J1530" s="431">
        <v>4</v>
      </c>
      <c r="K1530" s="432">
        <v>2821.719970703125</v>
      </c>
    </row>
    <row r="1531" spans="1:11" ht="14.45" customHeight="1" x14ac:dyDescent="0.2">
      <c r="A1531" s="426" t="s">
        <v>511</v>
      </c>
      <c r="B1531" s="427" t="s">
        <v>512</v>
      </c>
      <c r="C1531" s="428" t="s">
        <v>513</v>
      </c>
      <c r="D1531" s="429" t="s">
        <v>514</v>
      </c>
      <c r="E1531" s="428" t="s">
        <v>2417</v>
      </c>
      <c r="F1531" s="429" t="s">
        <v>2418</v>
      </c>
      <c r="G1531" s="428" t="s">
        <v>5104</v>
      </c>
      <c r="H1531" s="428" t="s">
        <v>5105</v>
      </c>
      <c r="I1531" s="431">
        <v>329.29000854492188</v>
      </c>
      <c r="J1531" s="431">
        <v>6</v>
      </c>
      <c r="K1531" s="432">
        <v>1975.739990234375</v>
      </c>
    </row>
    <row r="1532" spans="1:11" ht="14.45" customHeight="1" x14ac:dyDescent="0.2">
      <c r="A1532" s="426" t="s">
        <v>511</v>
      </c>
      <c r="B1532" s="427" t="s">
        <v>512</v>
      </c>
      <c r="C1532" s="428" t="s">
        <v>513</v>
      </c>
      <c r="D1532" s="429" t="s">
        <v>514</v>
      </c>
      <c r="E1532" s="428" t="s">
        <v>2417</v>
      </c>
      <c r="F1532" s="429" t="s">
        <v>2418</v>
      </c>
      <c r="G1532" s="428" t="s">
        <v>5106</v>
      </c>
      <c r="H1532" s="428" t="s">
        <v>5107</v>
      </c>
      <c r="I1532" s="431">
        <v>11.75</v>
      </c>
      <c r="J1532" s="431">
        <v>200</v>
      </c>
      <c r="K1532" s="432">
        <v>2349.820068359375</v>
      </c>
    </row>
    <row r="1533" spans="1:11" ht="14.45" customHeight="1" x14ac:dyDescent="0.2">
      <c r="A1533" s="426" t="s">
        <v>511</v>
      </c>
      <c r="B1533" s="427" t="s">
        <v>512</v>
      </c>
      <c r="C1533" s="428" t="s">
        <v>513</v>
      </c>
      <c r="D1533" s="429" t="s">
        <v>514</v>
      </c>
      <c r="E1533" s="428" t="s">
        <v>2417</v>
      </c>
      <c r="F1533" s="429" t="s">
        <v>2418</v>
      </c>
      <c r="G1533" s="428" t="s">
        <v>5108</v>
      </c>
      <c r="H1533" s="428" t="s">
        <v>5109</v>
      </c>
      <c r="I1533" s="431">
        <v>29.040000915527344</v>
      </c>
      <c r="J1533" s="431">
        <v>100</v>
      </c>
      <c r="K1533" s="432">
        <v>2904</v>
      </c>
    </row>
    <row r="1534" spans="1:11" ht="14.45" customHeight="1" x14ac:dyDescent="0.2">
      <c r="A1534" s="426" t="s">
        <v>511</v>
      </c>
      <c r="B1534" s="427" t="s">
        <v>512</v>
      </c>
      <c r="C1534" s="428" t="s">
        <v>513</v>
      </c>
      <c r="D1534" s="429" t="s">
        <v>514</v>
      </c>
      <c r="E1534" s="428" t="s">
        <v>2417</v>
      </c>
      <c r="F1534" s="429" t="s">
        <v>2418</v>
      </c>
      <c r="G1534" s="428" t="s">
        <v>5110</v>
      </c>
      <c r="H1534" s="428" t="s">
        <v>5111</v>
      </c>
      <c r="I1534" s="431">
        <v>2904</v>
      </c>
      <c r="J1534" s="431">
        <v>1</v>
      </c>
      <c r="K1534" s="432">
        <v>2904</v>
      </c>
    </row>
    <row r="1535" spans="1:11" ht="14.45" customHeight="1" x14ac:dyDescent="0.2">
      <c r="A1535" s="426" t="s">
        <v>511</v>
      </c>
      <c r="B1535" s="427" t="s">
        <v>512</v>
      </c>
      <c r="C1535" s="428" t="s">
        <v>513</v>
      </c>
      <c r="D1535" s="429" t="s">
        <v>514</v>
      </c>
      <c r="E1535" s="428" t="s">
        <v>2417</v>
      </c>
      <c r="F1535" s="429" t="s">
        <v>2418</v>
      </c>
      <c r="G1535" s="428" t="s">
        <v>5112</v>
      </c>
      <c r="H1535" s="428" t="s">
        <v>5113</v>
      </c>
      <c r="I1535" s="431">
        <v>496.35000610351563</v>
      </c>
      <c r="J1535" s="431">
        <v>120</v>
      </c>
      <c r="K1535" s="432">
        <v>59562.4912109375</v>
      </c>
    </row>
    <row r="1536" spans="1:11" ht="14.45" customHeight="1" x14ac:dyDescent="0.2">
      <c r="A1536" s="426" t="s">
        <v>511</v>
      </c>
      <c r="B1536" s="427" t="s">
        <v>512</v>
      </c>
      <c r="C1536" s="428" t="s">
        <v>513</v>
      </c>
      <c r="D1536" s="429" t="s">
        <v>514</v>
      </c>
      <c r="E1536" s="428" t="s">
        <v>2417</v>
      </c>
      <c r="F1536" s="429" t="s">
        <v>2418</v>
      </c>
      <c r="G1536" s="428" t="s">
        <v>5114</v>
      </c>
      <c r="H1536" s="428" t="s">
        <v>5115</v>
      </c>
      <c r="I1536" s="431">
        <v>6.7760001182556149</v>
      </c>
      <c r="J1536" s="431">
        <v>2000</v>
      </c>
      <c r="K1536" s="432">
        <v>13550</v>
      </c>
    </row>
    <row r="1537" spans="1:11" ht="14.45" customHeight="1" x14ac:dyDescent="0.2">
      <c r="A1537" s="426" t="s">
        <v>511</v>
      </c>
      <c r="B1537" s="427" t="s">
        <v>512</v>
      </c>
      <c r="C1537" s="428" t="s">
        <v>513</v>
      </c>
      <c r="D1537" s="429" t="s">
        <v>514</v>
      </c>
      <c r="E1537" s="428" t="s">
        <v>2417</v>
      </c>
      <c r="F1537" s="429" t="s">
        <v>2418</v>
      </c>
      <c r="G1537" s="428" t="s">
        <v>5116</v>
      </c>
      <c r="H1537" s="428" t="s">
        <v>5117</v>
      </c>
      <c r="I1537" s="431">
        <v>12289.1904296875</v>
      </c>
      <c r="J1537" s="431">
        <v>1</v>
      </c>
      <c r="K1537" s="432">
        <v>12289.1904296875</v>
      </c>
    </row>
    <row r="1538" spans="1:11" ht="14.45" customHeight="1" x14ac:dyDescent="0.2">
      <c r="A1538" s="426" t="s">
        <v>511</v>
      </c>
      <c r="B1538" s="427" t="s">
        <v>512</v>
      </c>
      <c r="C1538" s="428" t="s">
        <v>513</v>
      </c>
      <c r="D1538" s="429" t="s">
        <v>514</v>
      </c>
      <c r="E1538" s="428" t="s">
        <v>2417</v>
      </c>
      <c r="F1538" s="429" t="s">
        <v>2418</v>
      </c>
      <c r="G1538" s="428" t="s">
        <v>5118</v>
      </c>
      <c r="H1538" s="428" t="s">
        <v>5119</v>
      </c>
      <c r="I1538" s="431">
        <v>4840</v>
      </c>
      <c r="J1538" s="431">
        <v>5</v>
      </c>
      <c r="K1538" s="432">
        <v>24200</v>
      </c>
    </row>
    <row r="1539" spans="1:11" ht="14.45" customHeight="1" x14ac:dyDescent="0.2">
      <c r="A1539" s="426" t="s">
        <v>511</v>
      </c>
      <c r="B1539" s="427" t="s">
        <v>512</v>
      </c>
      <c r="C1539" s="428" t="s">
        <v>513</v>
      </c>
      <c r="D1539" s="429" t="s">
        <v>514</v>
      </c>
      <c r="E1539" s="428" t="s">
        <v>2417</v>
      </c>
      <c r="F1539" s="429" t="s">
        <v>2418</v>
      </c>
      <c r="G1539" s="428" t="s">
        <v>5120</v>
      </c>
      <c r="H1539" s="428" t="s">
        <v>5121</v>
      </c>
      <c r="I1539" s="431">
        <v>13.310000419616699</v>
      </c>
      <c r="J1539" s="431">
        <v>100</v>
      </c>
      <c r="K1539" s="432">
        <v>1331</v>
      </c>
    </row>
    <row r="1540" spans="1:11" ht="14.45" customHeight="1" x14ac:dyDescent="0.2">
      <c r="A1540" s="426" t="s">
        <v>511</v>
      </c>
      <c r="B1540" s="427" t="s">
        <v>512</v>
      </c>
      <c r="C1540" s="428" t="s">
        <v>513</v>
      </c>
      <c r="D1540" s="429" t="s">
        <v>514</v>
      </c>
      <c r="E1540" s="428" t="s">
        <v>2417</v>
      </c>
      <c r="F1540" s="429" t="s">
        <v>2418</v>
      </c>
      <c r="G1540" s="428" t="s">
        <v>5122</v>
      </c>
      <c r="H1540" s="428" t="s">
        <v>5123</v>
      </c>
      <c r="I1540" s="431">
        <v>13.310000419616699</v>
      </c>
      <c r="J1540" s="431">
        <v>100</v>
      </c>
      <c r="K1540" s="432">
        <v>1331</v>
      </c>
    </row>
    <row r="1541" spans="1:11" ht="14.45" customHeight="1" x14ac:dyDescent="0.2">
      <c r="A1541" s="426" t="s">
        <v>511</v>
      </c>
      <c r="B1541" s="427" t="s">
        <v>512</v>
      </c>
      <c r="C1541" s="428" t="s">
        <v>513</v>
      </c>
      <c r="D1541" s="429" t="s">
        <v>514</v>
      </c>
      <c r="E1541" s="428" t="s">
        <v>2417</v>
      </c>
      <c r="F1541" s="429" t="s">
        <v>2418</v>
      </c>
      <c r="G1541" s="428" t="s">
        <v>5124</v>
      </c>
      <c r="H1541" s="428" t="s">
        <v>5125</v>
      </c>
      <c r="I1541" s="431">
        <v>13.310000419616699</v>
      </c>
      <c r="J1541" s="431">
        <v>90</v>
      </c>
      <c r="K1541" s="432">
        <v>1197.9000244140625</v>
      </c>
    </row>
    <row r="1542" spans="1:11" ht="14.45" customHeight="1" x14ac:dyDescent="0.2">
      <c r="A1542" s="426" t="s">
        <v>511</v>
      </c>
      <c r="B1542" s="427" t="s">
        <v>512</v>
      </c>
      <c r="C1542" s="428" t="s">
        <v>513</v>
      </c>
      <c r="D1542" s="429" t="s">
        <v>514</v>
      </c>
      <c r="E1542" s="428" t="s">
        <v>2417</v>
      </c>
      <c r="F1542" s="429" t="s">
        <v>2418</v>
      </c>
      <c r="G1542" s="428" t="s">
        <v>5126</v>
      </c>
      <c r="H1542" s="428" t="s">
        <v>5127</v>
      </c>
      <c r="I1542" s="431">
        <v>6292</v>
      </c>
      <c r="J1542" s="431">
        <v>10</v>
      </c>
      <c r="K1542" s="432">
        <v>62920</v>
      </c>
    </row>
    <row r="1543" spans="1:11" ht="14.45" customHeight="1" x14ac:dyDescent="0.2">
      <c r="A1543" s="426" t="s">
        <v>511</v>
      </c>
      <c r="B1543" s="427" t="s">
        <v>512</v>
      </c>
      <c r="C1543" s="428" t="s">
        <v>513</v>
      </c>
      <c r="D1543" s="429" t="s">
        <v>514</v>
      </c>
      <c r="E1543" s="428" t="s">
        <v>2417</v>
      </c>
      <c r="F1543" s="429" t="s">
        <v>2418</v>
      </c>
      <c r="G1543" s="428" t="s">
        <v>5128</v>
      </c>
      <c r="H1543" s="428" t="s">
        <v>5129</v>
      </c>
      <c r="I1543" s="431">
        <v>44.469999313354492</v>
      </c>
      <c r="J1543" s="431">
        <v>600</v>
      </c>
      <c r="K1543" s="432">
        <v>26456.64990234375</v>
      </c>
    </row>
    <row r="1544" spans="1:11" ht="14.45" customHeight="1" x14ac:dyDescent="0.2">
      <c r="A1544" s="426" t="s">
        <v>511</v>
      </c>
      <c r="B1544" s="427" t="s">
        <v>512</v>
      </c>
      <c r="C1544" s="428" t="s">
        <v>513</v>
      </c>
      <c r="D1544" s="429" t="s">
        <v>514</v>
      </c>
      <c r="E1544" s="428" t="s">
        <v>2417</v>
      </c>
      <c r="F1544" s="429" t="s">
        <v>2418</v>
      </c>
      <c r="G1544" s="428" t="s">
        <v>5130</v>
      </c>
      <c r="H1544" s="428" t="s">
        <v>5131</v>
      </c>
      <c r="I1544" s="431">
        <v>313.08999633789063</v>
      </c>
      <c r="J1544" s="431">
        <v>10</v>
      </c>
      <c r="K1544" s="432">
        <v>3130.8798828125</v>
      </c>
    </row>
    <row r="1545" spans="1:11" ht="14.45" customHeight="1" x14ac:dyDescent="0.2">
      <c r="A1545" s="426" t="s">
        <v>511</v>
      </c>
      <c r="B1545" s="427" t="s">
        <v>512</v>
      </c>
      <c r="C1545" s="428" t="s">
        <v>513</v>
      </c>
      <c r="D1545" s="429" t="s">
        <v>514</v>
      </c>
      <c r="E1545" s="428" t="s">
        <v>2417</v>
      </c>
      <c r="F1545" s="429" t="s">
        <v>2418</v>
      </c>
      <c r="G1545" s="428" t="s">
        <v>5132</v>
      </c>
      <c r="H1545" s="428" t="s">
        <v>5133</v>
      </c>
      <c r="I1545" s="431">
        <v>12.100000381469727</v>
      </c>
      <c r="J1545" s="431">
        <v>2740</v>
      </c>
      <c r="K1545" s="432">
        <v>33154.000061035156</v>
      </c>
    </row>
    <row r="1546" spans="1:11" ht="14.45" customHeight="1" x14ac:dyDescent="0.2">
      <c r="A1546" s="426" t="s">
        <v>511</v>
      </c>
      <c r="B1546" s="427" t="s">
        <v>512</v>
      </c>
      <c r="C1546" s="428" t="s">
        <v>513</v>
      </c>
      <c r="D1546" s="429" t="s">
        <v>514</v>
      </c>
      <c r="E1546" s="428" t="s">
        <v>2417</v>
      </c>
      <c r="F1546" s="429" t="s">
        <v>2418</v>
      </c>
      <c r="G1546" s="428" t="s">
        <v>5134</v>
      </c>
      <c r="H1546" s="428" t="s">
        <v>5135</v>
      </c>
      <c r="I1546" s="431">
        <v>19.969999313354492</v>
      </c>
      <c r="J1546" s="431">
        <v>50</v>
      </c>
      <c r="K1546" s="432">
        <v>998.25</v>
      </c>
    </row>
    <row r="1547" spans="1:11" ht="14.45" customHeight="1" x14ac:dyDescent="0.2">
      <c r="A1547" s="426" t="s">
        <v>511</v>
      </c>
      <c r="B1547" s="427" t="s">
        <v>512</v>
      </c>
      <c r="C1547" s="428" t="s">
        <v>513</v>
      </c>
      <c r="D1547" s="429" t="s">
        <v>514</v>
      </c>
      <c r="E1547" s="428" t="s">
        <v>2417</v>
      </c>
      <c r="F1547" s="429" t="s">
        <v>2418</v>
      </c>
      <c r="G1547" s="428" t="s">
        <v>5136</v>
      </c>
      <c r="H1547" s="428" t="s">
        <v>5137</v>
      </c>
      <c r="I1547" s="431">
        <v>21.780000686645508</v>
      </c>
      <c r="J1547" s="431">
        <v>100</v>
      </c>
      <c r="K1547" s="432">
        <v>2178</v>
      </c>
    </row>
    <row r="1548" spans="1:11" ht="14.45" customHeight="1" x14ac:dyDescent="0.2">
      <c r="A1548" s="426" t="s">
        <v>511</v>
      </c>
      <c r="B1548" s="427" t="s">
        <v>512</v>
      </c>
      <c r="C1548" s="428" t="s">
        <v>513</v>
      </c>
      <c r="D1548" s="429" t="s">
        <v>514</v>
      </c>
      <c r="E1548" s="428" t="s">
        <v>2417</v>
      </c>
      <c r="F1548" s="429" t="s">
        <v>2418</v>
      </c>
      <c r="G1548" s="428" t="s">
        <v>3326</v>
      </c>
      <c r="H1548" s="428" t="s">
        <v>3327</v>
      </c>
      <c r="I1548" s="431">
        <v>0.80000001192092896</v>
      </c>
      <c r="J1548" s="431">
        <v>700</v>
      </c>
      <c r="K1548" s="432">
        <v>559.36000061035156</v>
      </c>
    </row>
    <row r="1549" spans="1:11" ht="14.45" customHeight="1" x14ac:dyDescent="0.2">
      <c r="A1549" s="426" t="s">
        <v>511</v>
      </c>
      <c r="B1549" s="427" t="s">
        <v>512</v>
      </c>
      <c r="C1549" s="428" t="s">
        <v>513</v>
      </c>
      <c r="D1549" s="429" t="s">
        <v>514</v>
      </c>
      <c r="E1549" s="428" t="s">
        <v>2417</v>
      </c>
      <c r="F1549" s="429" t="s">
        <v>2418</v>
      </c>
      <c r="G1549" s="428" t="s">
        <v>3328</v>
      </c>
      <c r="H1549" s="428" t="s">
        <v>3329</v>
      </c>
      <c r="I1549" s="431">
        <v>0.82428570304598126</v>
      </c>
      <c r="J1549" s="431">
        <v>1400</v>
      </c>
      <c r="K1549" s="432">
        <v>1153</v>
      </c>
    </row>
    <row r="1550" spans="1:11" ht="14.45" customHeight="1" x14ac:dyDescent="0.2">
      <c r="A1550" s="426" t="s">
        <v>511</v>
      </c>
      <c r="B1550" s="427" t="s">
        <v>512</v>
      </c>
      <c r="C1550" s="428" t="s">
        <v>513</v>
      </c>
      <c r="D1550" s="429" t="s">
        <v>514</v>
      </c>
      <c r="E1550" s="428" t="s">
        <v>2417</v>
      </c>
      <c r="F1550" s="429" t="s">
        <v>2418</v>
      </c>
      <c r="G1550" s="428" t="s">
        <v>3328</v>
      </c>
      <c r="H1550" s="428" t="s">
        <v>3330</v>
      </c>
      <c r="I1550" s="431">
        <v>0.82999998331069946</v>
      </c>
      <c r="J1550" s="431">
        <v>100</v>
      </c>
      <c r="K1550" s="432">
        <v>83</v>
      </c>
    </row>
    <row r="1551" spans="1:11" ht="14.45" customHeight="1" x14ac:dyDescent="0.2">
      <c r="A1551" s="426" t="s">
        <v>511</v>
      </c>
      <c r="B1551" s="427" t="s">
        <v>512</v>
      </c>
      <c r="C1551" s="428" t="s">
        <v>513</v>
      </c>
      <c r="D1551" s="429" t="s">
        <v>514</v>
      </c>
      <c r="E1551" s="428" t="s">
        <v>2417</v>
      </c>
      <c r="F1551" s="429" t="s">
        <v>2418</v>
      </c>
      <c r="G1551" s="428" t="s">
        <v>5138</v>
      </c>
      <c r="H1551" s="428" t="s">
        <v>5139</v>
      </c>
      <c r="I1551" s="431">
        <v>0.5</v>
      </c>
      <c r="J1551" s="431">
        <v>100</v>
      </c>
      <c r="K1551" s="432">
        <v>50</v>
      </c>
    </row>
    <row r="1552" spans="1:11" ht="14.45" customHeight="1" x14ac:dyDescent="0.2">
      <c r="A1552" s="426" t="s">
        <v>511</v>
      </c>
      <c r="B1552" s="427" t="s">
        <v>512</v>
      </c>
      <c r="C1552" s="428" t="s">
        <v>513</v>
      </c>
      <c r="D1552" s="429" t="s">
        <v>514</v>
      </c>
      <c r="E1552" s="428" t="s">
        <v>2417</v>
      </c>
      <c r="F1552" s="429" t="s">
        <v>2418</v>
      </c>
      <c r="G1552" s="428" t="s">
        <v>3331</v>
      </c>
      <c r="H1552" s="428" t="s">
        <v>3332</v>
      </c>
      <c r="I1552" s="431">
        <v>0.43000000715255737</v>
      </c>
      <c r="J1552" s="431">
        <v>100</v>
      </c>
      <c r="K1552" s="432">
        <v>43</v>
      </c>
    </row>
    <row r="1553" spans="1:11" ht="14.45" customHeight="1" x14ac:dyDescent="0.2">
      <c r="A1553" s="426" t="s">
        <v>511</v>
      </c>
      <c r="B1553" s="427" t="s">
        <v>512</v>
      </c>
      <c r="C1553" s="428" t="s">
        <v>513</v>
      </c>
      <c r="D1553" s="429" t="s">
        <v>514</v>
      </c>
      <c r="E1553" s="428" t="s">
        <v>2417</v>
      </c>
      <c r="F1553" s="429" t="s">
        <v>2418</v>
      </c>
      <c r="G1553" s="428" t="s">
        <v>4731</v>
      </c>
      <c r="H1553" s="428" t="s">
        <v>4732</v>
      </c>
      <c r="I1553" s="431">
        <v>1.1474999785423279</v>
      </c>
      <c r="J1553" s="431">
        <v>1200</v>
      </c>
      <c r="K1553" s="432">
        <v>1376.8399963378906</v>
      </c>
    </row>
    <row r="1554" spans="1:11" ht="14.45" customHeight="1" x14ac:dyDescent="0.2">
      <c r="A1554" s="426" t="s">
        <v>511</v>
      </c>
      <c r="B1554" s="427" t="s">
        <v>512</v>
      </c>
      <c r="C1554" s="428" t="s">
        <v>513</v>
      </c>
      <c r="D1554" s="429" t="s">
        <v>514</v>
      </c>
      <c r="E1554" s="428" t="s">
        <v>2417</v>
      </c>
      <c r="F1554" s="429" t="s">
        <v>2418</v>
      </c>
      <c r="G1554" s="428" t="s">
        <v>4733</v>
      </c>
      <c r="H1554" s="428" t="s">
        <v>4734</v>
      </c>
      <c r="I1554" s="431">
        <v>1.1349999904632568</v>
      </c>
      <c r="J1554" s="431">
        <v>2640</v>
      </c>
      <c r="K1554" s="432">
        <v>2999.2000198364258</v>
      </c>
    </row>
    <row r="1555" spans="1:11" ht="14.45" customHeight="1" x14ac:dyDescent="0.2">
      <c r="A1555" s="426" t="s">
        <v>511</v>
      </c>
      <c r="B1555" s="427" t="s">
        <v>512</v>
      </c>
      <c r="C1555" s="428" t="s">
        <v>513</v>
      </c>
      <c r="D1555" s="429" t="s">
        <v>514</v>
      </c>
      <c r="E1555" s="428" t="s">
        <v>2417</v>
      </c>
      <c r="F1555" s="429" t="s">
        <v>2418</v>
      </c>
      <c r="G1555" s="428" t="s">
        <v>3335</v>
      </c>
      <c r="H1555" s="428" t="s">
        <v>3336</v>
      </c>
      <c r="I1555" s="431">
        <v>0.57999998331069946</v>
      </c>
      <c r="J1555" s="431">
        <v>100</v>
      </c>
      <c r="K1555" s="432">
        <v>58</v>
      </c>
    </row>
    <row r="1556" spans="1:11" ht="14.45" customHeight="1" x14ac:dyDescent="0.2">
      <c r="A1556" s="426" t="s">
        <v>511</v>
      </c>
      <c r="B1556" s="427" t="s">
        <v>512</v>
      </c>
      <c r="C1556" s="428" t="s">
        <v>513</v>
      </c>
      <c r="D1556" s="429" t="s">
        <v>514</v>
      </c>
      <c r="E1556" s="428" t="s">
        <v>2417</v>
      </c>
      <c r="F1556" s="429" t="s">
        <v>2418</v>
      </c>
      <c r="G1556" s="428" t="s">
        <v>5140</v>
      </c>
      <c r="H1556" s="428" t="s">
        <v>5141</v>
      </c>
      <c r="I1556" s="431">
        <v>6.2318181558088819</v>
      </c>
      <c r="J1556" s="431">
        <v>1120</v>
      </c>
      <c r="K1556" s="432">
        <v>6980.739990234375</v>
      </c>
    </row>
    <row r="1557" spans="1:11" ht="14.45" customHeight="1" x14ac:dyDescent="0.2">
      <c r="A1557" s="426" t="s">
        <v>511</v>
      </c>
      <c r="B1557" s="427" t="s">
        <v>512</v>
      </c>
      <c r="C1557" s="428" t="s">
        <v>513</v>
      </c>
      <c r="D1557" s="429" t="s">
        <v>514</v>
      </c>
      <c r="E1557" s="428" t="s">
        <v>2417</v>
      </c>
      <c r="F1557" s="429" t="s">
        <v>2418</v>
      </c>
      <c r="G1557" s="428" t="s">
        <v>5142</v>
      </c>
      <c r="H1557" s="428" t="s">
        <v>5143</v>
      </c>
      <c r="I1557" s="431">
        <v>703.010009765625</v>
      </c>
      <c r="J1557" s="431">
        <v>6</v>
      </c>
      <c r="K1557" s="432">
        <v>4218.06005859375</v>
      </c>
    </row>
    <row r="1558" spans="1:11" ht="14.45" customHeight="1" x14ac:dyDescent="0.2">
      <c r="A1558" s="426" t="s">
        <v>511</v>
      </c>
      <c r="B1558" s="427" t="s">
        <v>512</v>
      </c>
      <c r="C1558" s="428" t="s">
        <v>513</v>
      </c>
      <c r="D1558" s="429" t="s">
        <v>514</v>
      </c>
      <c r="E1558" s="428" t="s">
        <v>2417</v>
      </c>
      <c r="F1558" s="429" t="s">
        <v>2418</v>
      </c>
      <c r="G1558" s="428" t="s">
        <v>5144</v>
      </c>
      <c r="H1558" s="428" t="s">
        <v>5145</v>
      </c>
      <c r="I1558" s="431">
        <v>2290.530029296875</v>
      </c>
      <c r="J1558" s="431">
        <v>6</v>
      </c>
      <c r="K1558" s="432">
        <v>13743.1796875</v>
      </c>
    </row>
    <row r="1559" spans="1:11" ht="14.45" customHeight="1" x14ac:dyDescent="0.2">
      <c r="A1559" s="426" t="s">
        <v>511</v>
      </c>
      <c r="B1559" s="427" t="s">
        <v>512</v>
      </c>
      <c r="C1559" s="428" t="s">
        <v>513</v>
      </c>
      <c r="D1559" s="429" t="s">
        <v>514</v>
      </c>
      <c r="E1559" s="428" t="s">
        <v>2417</v>
      </c>
      <c r="F1559" s="429" t="s">
        <v>2418</v>
      </c>
      <c r="G1559" s="428" t="s">
        <v>5146</v>
      </c>
      <c r="H1559" s="428" t="s">
        <v>5147</v>
      </c>
      <c r="I1559" s="431">
        <v>758.66998291015625</v>
      </c>
      <c r="J1559" s="431">
        <v>18</v>
      </c>
      <c r="K1559" s="432">
        <v>13656.06005859375</v>
      </c>
    </row>
    <row r="1560" spans="1:11" ht="14.45" customHeight="1" x14ac:dyDescent="0.2">
      <c r="A1560" s="426" t="s">
        <v>511</v>
      </c>
      <c r="B1560" s="427" t="s">
        <v>512</v>
      </c>
      <c r="C1560" s="428" t="s">
        <v>513</v>
      </c>
      <c r="D1560" s="429" t="s">
        <v>514</v>
      </c>
      <c r="E1560" s="428" t="s">
        <v>2417</v>
      </c>
      <c r="F1560" s="429" t="s">
        <v>2418</v>
      </c>
      <c r="G1560" s="428" t="s">
        <v>5148</v>
      </c>
      <c r="H1560" s="428" t="s">
        <v>5149</v>
      </c>
      <c r="I1560" s="431">
        <v>911.1300048828125</v>
      </c>
      <c r="J1560" s="431">
        <v>6</v>
      </c>
      <c r="K1560" s="432">
        <v>5466.77978515625</v>
      </c>
    </row>
    <row r="1561" spans="1:11" ht="14.45" customHeight="1" x14ac:dyDescent="0.2">
      <c r="A1561" s="426" t="s">
        <v>511</v>
      </c>
      <c r="B1561" s="427" t="s">
        <v>512</v>
      </c>
      <c r="C1561" s="428" t="s">
        <v>513</v>
      </c>
      <c r="D1561" s="429" t="s">
        <v>514</v>
      </c>
      <c r="E1561" s="428" t="s">
        <v>2417</v>
      </c>
      <c r="F1561" s="429" t="s">
        <v>2418</v>
      </c>
      <c r="G1561" s="428" t="s">
        <v>5150</v>
      </c>
      <c r="H1561" s="428" t="s">
        <v>5151</v>
      </c>
      <c r="I1561" s="431">
        <v>37.150001525878906</v>
      </c>
      <c r="J1561" s="431">
        <v>240</v>
      </c>
      <c r="K1561" s="432">
        <v>8915.2802734375</v>
      </c>
    </row>
    <row r="1562" spans="1:11" ht="14.45" customHeight="1" x14ac:dyDescent="0.2">
      <c r="A1562" s="426" t="s">
        <v>511</v>
      </c>
      <c r="B1562" s="427" t="s">
        <v>512</v>
      </c>
      <c r="C1562" s="428" t="s">
        <v>513</v>
      </c>
      <c r="D1562" s="429" t="s">
        <v>514</v>
      </c>
      <c r="E1562" s="428" t="s">
        <v>2417</v>
      </c>
      <c r="F1562" s="429" t="s">
        <v>2418</v>
      </c>
      <c r="G1562" s="428" t="s">
        <v>5152</v>
      </c>
      <c r="H1562" s="428" t="s">
        <v>5153</v>
      </c>
      <c r="I1562" s="431">
        <v>492.64999389648438</v>
      </c>
      <c r="J1562" s="431">
        <v>20</v>
      </c>
      <c r="K1562" s="432">
        <v>9852.9501953125</v>
      </c>
    </row>
    <row r="1563" spans="1:11" ht="14.45" customHeight="1" x14ac:dyDescent="0.2">
      <c r="A1563" s="426" t="s">
        <v>511</v>
      </c>
      <c r="B1563" s="427" t="s">
        <v>512</v>
      </c>
      <c r="C1563" s="428" t="s">
        <v>513</v>
      </c>
      <c r="D1563" s="429" t="s">
        <v>514</v>
      </c>
      <c r="E1563" s="428" t="s">
        <v>2417</v>
      </c>
      <c r="F1563" s="429" t="s">
        <v>2418</v>
      </c>
      <c r="G1563" s="428" t="s">
        <v>5154</v>
      </c>
      <c r="H1563" s="428" t="s">
        <v>5155</v>
      </c>
      <c r="I1563" s="431">
        <v>66.550003051757813</v>
      </c>
      <c r="J1563" s="431">
        <v>10</v>
      </c>
      <c r="K1563" s="432">
        <v>665.5</v>
      </c>
    </row>
    <row r="1564" spans="1:11" ht="14.45" customHeight="1" x14ac:dyDescent="0.2">
      <c r="A1564" s="426" t="s">
        <v>511</v>
      </c>
      <c r="B1564" s="427" t="s">
        <v>512</v>
      </c>
      <c r="C1564" s="428" t="s">
        <v>513</v>
      </c>
      <c r="D1564" s="429" t="s">
        <v>514</v>
      </c>
      <c r="E1564" s="428" t="s">
        <v>2417</v>
      </c>
      <c r="F1564" s="429" t="s">
        <v>2418</v>
      </c>
      <c r="G1564" s="428" t="s">
        <v>5156</v>
      </c>
      <c r="H1564" s="428" t="s">
        <v>5157</v>
      </c>
      <c r="I1564" s="431">
        <v>303.35000610351563</v>
      </c>
      <c r="J1564" s="431">
        <v>10</v>
      </c>
      <c r="K1564" s="432">
        <v>3033.469970703125</v>
      </c>
    </row>
    <row r="1565" spans="1:11" ht="14.45" customHeight="1" x14ac:dyDescent="0.2">
      <c r="A1565" s="426" t="s">
        <v>511</v>
      </c>
      <c r="B1565" s="427" t="s">
        <v>512</v>
      </c>
      <c r="C1565" s="428" t="s">
        <v>513</v>
      </c>
      <c r="D1565" s="429" t="s">
        <v>514</v>
      </c>
      <c r="E1565" s="428" t="s">
        <v>2417</v>
      </c>
      <c r="F1565" s="429" t="s">
        <v>2418</v>
      </c>
      <c r="G1565" s="428" t="s">
        <v>5158</v>
      </c>
      <c r="H1565" s="428" t="s">
        <v>5159</v>
      </c>
      <c r="I1565" s="431">
        <v>6.1749999523162842</v>
      </c>
      <c r="J1565" s="431">
        <v>200</v>
      </c>
      <c r="K1565" s="432">
        <v>1234.5</v>
      </c>
    </row>
    <row r="1566" spans="1:11" ht="14.45" customHeight="1" x14ac:dyDescent="0.2">
      <c r="A1566" s="426" t="s">
        <v>511</v>
      </c>
      <c r="B1566" s="427" t="s">
        <v>512</v>
      </c>
      <c r="C1566" s="428" t="s">
        <v>513</v>
      </c>
      <c r="D1566" s="429" t="s">
        <v>514</v>
      </c>
      <c r="E1566" s="428" t="s">
        <v>2417</v>
      </c>
      <c r="F1566" s="429" t="s">
        <v>2418</v>
      </c>
      <c r="G1566" s="428" t="s">
        <v>5160</v>
      </c>
      <c r="H1566" s="428" t="s">
        <v>5161</v>
      </c>
      <c r="I1566" s="431">
        <v>1326.1600341796875</v>
      </c>
      <c r="J1566" s="431">
        <v>1</v>
      </c>
      <c r="K1566" s="432">
        <v>1326.1600341796875</v>
      </c>
    </row>
    <row r="1567" spans="1:11" ht="14.45" customHeight="1" x14ac:dyDescent="0.2">
      <c r="A1567" s="426" t="s">
        <v>511</v>
      </c>
      <c r="B1567" s="427" t="s">
        <v>512</v>
      </c>
      <c r="C1567" s="428" t="s">
        <v>513</v>
      </c>
      <c r="D1567" s="429" t="s">
        <v>514</v>
      </c>
      <c r="E1567" s="428" t="s">
        <v>2417</v>
      </c>
      <c r="F1567" s="429" t="s">
        <v>2418</v>
      </c>
      <c r="G1567" s="428" t="s">
        <v>5162</v>
      </c>
      <c r="H1567" s="428" t="s">
        <v>5163</v>
      </c>
      <c r="I1567" s="431">
        <v>20243.30078125</v>
      </c>
      <c r="J1567" s="431">
        <v>1</v>
      </c>
      <c r="K1567" s="432">
        <v>20243.30078125</v>
      </c>
    </row>
    <row r="1568" spans="1:11" ht="14.45" customHeight="1" x14ac:dyDescent="0.2">
      <c r="A1568" s="426" t="s">
        <v>511</v>
      </c>
      <c r="B1568" s="427" t="s">
        <v>512</v>
      </c>
      <c r="C1568" s="428" t="s">
        <v>513</v>
      </c>
      <c r="D1568" s="429" t="s">
        <v>514</v>
      </c>
      <c r="E1568" s="428" t="s">
        <v>2417</v>
      </c>
      <c r="F1568" s="429" t="s">
        <v>2418</v>
      </c>
      <c r="G1568" s="428" t="s">
        <v>5164</v>
      </c>
      <c r="H1568" s="428" t="s">
        <v>5165</v>
      </c>
      <c r="I1568" s="431">
        <v>61.340000152587891</v>
      </c>
      <c r="J1568" s="431">
        <v>96</v>
      </c>
      <c r="K1568" s="432">
        <v>5888.4599609375</v>
      </c>
    </row>
    <row r="1569" spans="1:11" ht="14.45" customHeight="1" x14ac:dyDescent="0.2">
      <c r="A1569" s="426" t="s">
        <v>511</v>
      </c>
      <c r="B1569" s="427" t="s">
        <v>512</v>
      </c>
      <c r="C1569" s="428" t="s">
        <v>513</v>
      </c>
      <c r="D1569" s="429" t="s">
        <v>514</v>
      </c>
      <c r="E1569" s="428" t="s">
        <v>2417</v>
      </c>
      <c r="F1569" s="429" t="s">
        <v>2418</v>
      </c>
      <c r="G1569" s="428" t="s">
        <v>5166</v>
      </c>
      <c r="H1569" s="428" t="s">
        <v>5167</v>
      </c>
      <c r="I1569" s="431">
        <v>0.4699999988079071</v>
      </c>
      <c r="J1569" s="431">
        <v>200</v>
      </c>
      <c r="K1569" s="432">
        <v>94</v>
      </c>
    </row>
    <row r="1570" spans="1:11" ht="14.45" customHeight="1" x14ac:dyDescent="0.2">
      <c r="A1570" s="426" t="s">
        <v>511</v>
      </c>
      <c r="B1570" s="427" t="s">
        <v>512</v>
      </c>
      <c r="C1570" s="428" t="s">
        <v>513</v>
      </c>
      <c r="D1570" s="429" t="s">
        <v>514</v>
      </c>
      <c r="E1570" s="428" t="s">
        <v>2417</v>
      </c>
      <c r="F1570" s="429" t="s">
        <v>2418</v>
      </c>
      <c r="G1570" s="428" t="s">
        <v>5168</v>
      </c>
      <c r="H1570" s="428" t="s">
        <v>5169</v>
      </c>
      <c r="I1570" s="431">
        <v>1253.56005859375</v>
      </c>
      <c r="J1570" s="431">
        <v>4</v>
      </c>
      <c r="K1570" s="432">
        <v>5014.240234375</v>
      </c>
    </row>
    <row r="1571" spans="1:11" ht="14.45" customHeight="1" x14ac:dyDescent="0.2">
      <c r="A1571" s="426" t="s">
        <v>511</v>
      </c>
      <c r="B1571" s="427" t="s">
        <v>512</v>
      </c>
      <c r="C1571" s="428" t="s">
        <v>513</v>
      </c>
      <c r="D1571" s="429" t="s">
        <v>514</v>
      </c>
      <c r="E1571" s="428" t="s">
        <v>2417</v>
      </c>
      <c r="F1571" s="429" t="s">
        <v>2418</v>
      </c>
      <c r="G1571" s="428" t="s">
        <v>4441</v>
      </c>
      <c r="H1571" s="428" t="s">
        <v>4442</v>
      </c>
      <c r="I1571" s="431">
        <v>3.75</v>
      </c>
      <c r="J1571" s="431">
        <v>100</v>
      </c>
      <c r="K1571" s="432">
        <v>375</v>
      </c>
    </row>
    <row r="1572" spans="1:11" ht="14.45" customHeight="1" x14ac:dyDescent="0.2">
      <c r="A1572" s="426" t="s">
        <v>511</v>
      </c>
      <c r="B1572" s="427" t="s">
        <v>512</v>
      </c>
      <c r="C1572" s="428" t="s">
        <v>513</v>
      </c>
      <c r="D1572" s="429" t="s">
        <v>514</v>
      </c>
      <c r="E1572" s="428" t="s">
        <v>2417</v>
      </c>
      <c r="F1572" s="429" t="s">
        <v>2418</v>
      </c>
      <c r="G1572" s="428" t="s">
        <v>5170</v>
      </c>
      <c r="H1572" s="428" t="s">
        <v>5171</v>
      </c>
      <c r="I1572" s="431">
        <v>23.719999313354492</v>
      </c>
      <c r="J1572" s="431">
        <v>50</v>
      </c>
      <c r="K1572" s="432">
        <v>1185.7900390625</v>
      </c>
    </row>
    <row r="1573" spans="1:11" ht="14.45" customHeight="1" x14ac:dyDescent="0.2">
      <c r="A1573" s="426" t="s">
        <v>511</v>
      </c>
      <c r="B1573" s="427" t="s">
        <v>512</v>
      </c>
      <c r="C1573" s="428" t="s">
        <v>513</v>
      </c>
      <c r="D1573" s="429" t="s">
        <v>514</v>
      </c>
      <c r="E1573" s="428" t="s">
        <v>2417</v>
      </c>
      <c r="F1573" s="429" t="s">
        <v>2418</v>
      </c>
      <c r="G1573" s="428" t="s">
        <v>5172</v>
      </c>
      <c r="H1573" s="428" t="s">
        <v>5173</v>
      </c>
      <c r="I1573" s="431">
        <v>23.660000483194988</v>
      </c>
      <c r="J1573" s="431">
        <v>60</v>
      </c>
      <c r="K1573" s="432">
        <v>1417.199951171875</v>
      </c>
    </row>
    <row r="1574" spans="1:11" ht="14.45" customHeight="1" x14ac:dyDescent="0.2">
      <c r="A1574" s="426" t="s">
        <v>511</v>
      </c>
      <c r="B1574" s="427" t="s">
        <v>512</v>
      </c>
      <c r="C1574" s="428" t="s">
        <v>513</v>
      </c>
      <c r="D1574" s="429" t="s">
        <v>514</v>
      </c>
      <c r="E1574" s="428" t="s">
        <v>2417</v>
      </c>
      <c r="F1574" s="429" t="s">
        <v>2418</v>
      </c>
      <c r="G1574" s="428" t="s">
        <v>5174</v>
      </c>
      <c r="H1574" s="428" t="s">
        <v>5175</v>
      </c>
      <c r="I1574" s="431">
        <v>29.430000305175781</v>
      </c>
      <c r="J1574" s="431">
        <v>0</v>
      </c>
      <c r="K1574" s="432">
        <v>0</v>
      </c>
    </row>
    <row r="1575" spans="1:11" ht="14.45" customHeight="1" x14ac:dyDescent="0.2">
      <c r="A1575" s="426" t="s">
        <v>511</v>
      </c>
      <c r="B1575" s="427" t="s">
        <v>512</v>
      </c>
      <c r="C1575" s="428" t="s">
        <v>513</v>
      </c>
      <c r="D1575" s="429" t="s">
        <v>514</v>
      </c>
      <c r="E1575" s="428" t="s">
        <v>2417</v>
      </c>
      <c r="F1575" s="429" t="s">
        <v>2418</v>
      </c>
      <c r="G1575" s="428" t="s">
        <v>5170</v>
      </c>
      <c r="H1575" s="428" t="s">
        <v>5176</v>
      </c>
      <c r="I1575" s="431">
        <v>23.714284896850586</v>
      </c>
      <c r="J1575" s="431">
        <v>1100</v>
      </c>
      <c r="K1575" s="432">
        <v>26086</v>
      </c>
    </row>
    <row r="1576" spans="1:11" ht="14.45" customHeight="1" x14ac:dyDescent="0.2">
      <c r="A1576" s="426" t="s">
        <v>511</v>
      </c>
      <c r="B1576" s="427" t="s">
        <v>512</v>
      </c>
      <c r="C1576" s="428" t="s">
        <v>513</v>
      </c>
      <c r="D1576" s="429" t="s">
        <v>514</v>
      </c>
      <c r="E1576" s="428" t="s">
        <v>5177</v>
      </c>
      <c r="F1576" s="429" t="s">
        <v>5178</v>
      </c>
      <c r="G1576" s="428" t="s">
        <v>5179</v>
      </c>
      <c r="H1576" s="428" t="s">
        <v>5180</v>
      </c>
      <c r="I1576" s="431">
        <v>1843.0699462890625</v>
      </c>
      <c r="J1576" s="431">
        <v>1</v>
      </c>
      <c r="K1576" s="432">
        <v>1843.0699462890625</v>
      </c>
    </row>
    <row r="1577" spans="1:11" ht="14.45" customHeight="1" x14ac:dyDescent="0.2">
      <c r="A1577" s="426" t="s">
        <v>511</v>
      </c>
      <c r="B1577" s="427" t="s">
        <v>512</v>
      </c>
      <c r="C1577" s="428" t="s">
        <v>513</v>
      </c>
      <c r="D1577" s="429" t="s">
        <v>514</v>
      </c>
      <c r="E1577" s="428" t="s">
        <v>5177</v>
      </c>
      <c r="F1577" s="429" t="s">
        <v>5178</v>
      </c>
      <c r="G1577" s="428" t="s">
        <v>5181</v>
      </c>
      <c r="H1577" s="428" t="s">
        <v>5182</v>
      </c>
      <c r="I1577" s="431">
        <v>55347.69921875</v>
      </c>
      <c r="J1577" s="431">
        <v>1</v>
      </c>
      <c r="K1577" s="432">
        <v>55347.69921875</v>
      </c>
    </row>
    <row r="1578" spans="1:11" ht="14.45" customHeight="1" x14ac:dyDescent="0.2">
      <c r="A1578" s="426" t="s">
        <v>511</v>
      </c>
      <c r="B1578" s="427" t="s">
        <v>512</v>
      </c>
      <c r="C1578" s="428" t="s">
        <v>513</v>
      </c>
      <c r="D1578" s="429" t="s">
        <v>514</v>
      </c>
      <c r="E1578" s="428" t="s">
        <v>5177</v>
      </c>
      <c r="F1578" s="429" t="s">
        <v>5178</v>
      </c>
      <c r="G1578" s="428" t="s">
        <v>5183</v>
      </c>
      <c r="H1578" s="428" t="s">
        <v>5184</v>
      </c>
      <c r="I1578" s="431">
        <v>424.35000610351563</v>
      </c>
      <c r="J1578" s="431">
        <v>80</v>
      </c>
      <c r="K1578" s="432">
        <v>33947.76171875</v>
      </c>
    </row>
    <row r="1579" spans="1:11" ht="14.45" customHeight="1" x14ac:dyDescent="0.2">
      <c r="A1579" s="426" t="s">
        <v>511</v>
      </c>
      <c r="B1579" s="427" t="s">
        <v>512</v>
      </c>
      <c r="C1579" s="428" t="s">
        <v>513</v>
      </c>
      <c r="D1579" s="429" t="s">
        <v>514</v>
      </c>
      <c r="E1579" s="428" t="s">
        <v>5177</v>
      </c>
      <c r="F1579" s="429" t="s">
        <v>5178</v>
      </c>
      <c r="G1579" s="428" t="s">
        <v>5185</v>
      </c>
      <c r="H1579" s="428" t="s">
        <v>5186</v>
      </c>
      <c r="I1579" s="431">
        <v>32728.080078125</v>
      </c>
      <c r="J1579" s="431">
        <v>2</v>
      </c>
      <c r="K1579" s="432">
        <v>65456.16015625</v>
      </c>
    </row>
    <row r="1580" spans="1:11" ht="14.45" customHeight="1" x14ac:dyDescent="0.2">
      <c r="A1580" s="426" t="s">
        <v>511</v>
      </c>
      <c r="B1580" s="427" t="s">
        <v>512</v>
      </c>
      <c r="C1580" s="428" t="s">
        <v>513</v>
      </c>
      <c r="D1580" s="429" t="s">
        <v>514</v>
      </c>
      <c r="E1580" s="428" t="s">
        <v>5177</v>
      </c>
      <c r="F1580" s="429" t="s">
        <v>5178</v>
      </c>
      <c r="G1580" s="428" t="s">
        <v>5187</v>
      </c>
      <c r="H1580" s="428" t="s">
        <v>5188</v>
      </c>
      <c r="I1580" s="431">
        <v>85290.46875</v>
      </c>
      <c r="J1580" s="431">
        <v>1</v>
      </c>
      <c r="K1580" s="432">
        <v>85290.46875</v>
      </c>
    </row>
    <row r="1581" spans="1:11" ht="14.45" customHeight="1" x14ac:dyDescent="0.2">
      <c r="A1581" s="426" t="s">
        <v>511</v>
      </c>
      <c r="B1581" s="427" t="s">
        <v>512</v>
      </c>
      <c r="C1581" s="428" t="s">
        <v>513</v>
      </c>
      <c r="D1581" s="429" t="s">
        <v>514</v>
      </c>
      <c r="E1581" s="428" t="s">
        <v>5177</v>
      </c>
      <c r="F1581" s="429" t="s">
        <v>5178</v>
      </c>
      <c r="G1581" s="428" t="s">
        <v>5189</v>
      </c>
      <c r="H1581" s="428" t="s">
        <v>5190</v>
      </c>
      <c r="I1581" s="431">
        <v>81680.806249999994</v>
      </c>
      <c r="J1581" s="431">
        <v>5</v>
      </c>
      <c r="K1581" s="432">
        <v>408404.03125</v>
      </c>
    </row>
    <row r="1582" spans="1:11" ht="14.45" customHeight="1" x14ac:dyDescent="0.2">
      <c r="A1582" s="426" t="s">
        <v>511</v>
      </c>
      <c r="B1582" s="427" t="s">
        <v>512</v>
      </c>
      <c r="C1582" s="428" t="s">
        <v>513</v>
      </c>
      <c r="D1582" s="429" t="s">
        <v>514</v>
      </c>
      <c r="E1582" s="428" t="s">
        <v>5177</v>
      </c>
      <c r="F1582" s="429" t="s">
        <v>5178</v>
      </c>
      <c r="G1582" s="428" t="s">
        <v>5191</v>
      </c>
      <c r="H1582" s="428" t="s">
        <v>5192</v>
      </c>
      <c r="I1582" s="431">
        <v>72744.959201388891</v>
      </c>
      <c r="J1582" s="431">
        <v>22</v>
      </c>
      <c r="K1582" s="432">
        <v>1598311.1640625</v>
      </c>
    </row>
    <row r="1583" spans="1:11" ht="14.45" customHeight="1" x14ac:dyDescent="0.2">
      <c r="A1583" s="426" t="s">
        <v>511</v>
      </c>
      <c r="B1583" s="427" t="s">
        <v>512</v>
      </c>
      <c r="C1583" s="428" t="s">
        <v>513</v>
      </c>
      <c r="D1583" s="429" t="s">
        <v>514</v>
      </c>
      <c r="E1583" s="428" t="s">
        <v>5177</v>
      </c>
      <c r="F1583" s="429" t="s">
        <v>5178</v>
      </c>
      <c r="G1583" s="428" t="s">
        <v>5193</v>
      </c>
      <c r="H1583" s="428" t="s">
        <v>5194</v>
      </c>
      <c r="I1583" s="431">
        <v>9966.966796875</v>
      </c>
      <c r="J1583" s="431">
        <v>3</v>
      </c>
      <c r="K1583" s="432">
        <v>29900.900390625</v>
      </c>
    </row>
    <row r="1584" spans="1:11" ht="14.45" customHeight="1" x14ac:dyDescent="0.2">
      <c r="A1584" s="426" t="s">
        <v>511</v>
      </c>
      <c r="B1584" s="427" t="s">
        <v>512</v>
      </c>
      <c r="C1584" s="428" t="s">
        <v>513</v>
      </c>
      <c r="D1584" s="429" t="s">
        <v>514</v>
      </c>
      <c r="E1584" s="428" t="s">
        <v>5177</v>
      </c>
      <c r="F1584" s="429" t="s">
        <v>5178</v>
      </c>
      <c r="G1584" s="428" t="s">
        <v>5195</v>
      </c>
      <c r="H1584" s="428" t="s">
        <v>5196</v>
      </c>
      <c r="I1584" s="431">
        <v>9950.955078125</v>
      </c>
      <c r="J1584" s="431">
        <v>2</v>
      </c>
      <c r="K1584" s="432">
        <v>19901.91015625</v>
      </c>
    </row>
    <row r="1585" spans="1:11" ht="14.45" customHeight="1" x14ac:dyDescent="0.2">
      <c r="A1585" s="426" t="s">
        <v>511</v>
      </c>
      <c r="B1585" s="427" t="s">
        <v>512</v>
      </c>
      <c r="C1585" s="428" t="s">
        <v>513</v>
      </c>
      <c r="D1585" s="429" t="s">
        <v>514</v>
      </c>
      <c r="E1585" s="428" t="s">
        <v>5177</v>
      </c>
      <c r="F1585" s="429" t="s">
        <v>5178</v>
      </c>
      <c r="G1585" s="428" t="s">
        <v>5197</v>
      </c>
      <c r="H1585" s="428" t="s">
        <v>5198</v>
      </c>
      <c r="I1585" s="431">
        <v>46364.1796875</v>
      </c>
      <c r="J1585" s="431">
        <v>2</v>
      </c>
      <c r="K1585" s="432">
        <v>92728.3515625</v>
      </c>
    </row>
    <row r="1586" spans="1:11" ht="14.45" customHeight="1" x14ac:dyDescent="0.2">
      <c r="A1586" s="426" t="s">
        <v>511</v>
      </c>
      <c r="B1586" s="427" t="s">
        <v>512</v>
      </c>
      <c r="C1586" s="428" t="s">
        <v>513</v>
      </c>
      <c r="D1586" s="429" t="s">
        <v>514</v>
      </c>
      <c r="E1586" s="428" t="s">
        <v>5177</v>
      </c>
      <c r="F1586" s="429" t="s">
        <v>5178</v>
      </c>
      <c r="G1586" s="428" t="s">
        <v>5199</v>
      </c>
      <c r="H1586" s="428" t="s">
        <v>5200</v>
      </c>
      <c r="I1586" s="431">
        <v>105537.15234375</v>
      </c>
      <c r="J1586" s="431">
        <v>0.79999999701976776</v>
      </c>
      <c r="K1586" s="432">
        <v>84429.7265625</v>
      </c>
    </row>
    <row r="1587" spans="1:11" ht="14.45" customHeight="1" x14ac:dyDescent="0.2">
      <c r="A1587" s="426" t="s">
        <v>511</v>
      </c>
      <c r="B1587" s="427" t="s">
        <v>512</v>
      </c>
      <c r="C1587" s="428" t="s">
        <v>513</v>
      </c>
      <c r="D1587" s="429" t="s">
        <v>514</v>
      </c>
      <c r="E1587" s="428" t="s">
        <v>5177</v>
      </c>
      <c r="F1587" s="429" t="s">
        <v>5178</v>
      </c>
      <c r="G1587" s="428" t="s">
        <v>5201</v>
      </c>
      <c r="H1587" s="428" t="s">
        <v>5202</v>
      </c>
      <c r="I1587" s="431">
        <v>88773.762073863632</v>
      </c>
      <c r="J1587" s="431">
        <v>16</v>
      </c>
      <c r="K1587" s="432">
        <v>1418313.0234375</v>
      </c>
    </row>
    <row r="1588" spans="1:11" ht="14.45" customHeight="1" x14ac:dyDescent="0.2">
      <c r="A1588" s="426" t="s">
        <v>511</v>
      </c>
      <c r="B1588" s="427" t="s">
        <v>512</v>
      </c>
      <c r="C1588" s="428" t="s">
        <v>513</v>
      </c>
      <c r="D1588" s="429" t="s">
        <v>514</v>
      </c>
      <c r="E1588" s="428" t="s">
        <v>5177</v>
      </c>
      <c r="F1588" s="429" t="s">
        <v>5178</v>
      </c>
      <c r="G1588" s="428" t="s">
        <v>5203</v>
      </c>
      <c r="H1588" s="428" t="s">
        <v>5204</v>
      </c>
      <c r="I1588" s="431">
        <v>105419.55208333333</v>
      </c>
      <c r="J1588" s="431">
        <v>1.5999999940395355</v>
      </c>
      <c r="K1588" s="432">
        <v>169000.59765625</v>
      </c>
    </row>
    <row r="1589" spans="1:11" ht="14.45" customHeight="1" x14ac:dyDescent="0.2">
      <c r="A1589" s="426" t="s">
        <v>511</v>
      </c>
      <c r="B1589" s="427" t="s">
        <v>512</v>
      </c>
      <c r="C1589" s="428" t="s">
        <v>513</v>
      </c>
      <c r="D1589" s="429" t="s">
        <v>514</v>
      </c>
      <c r="E1589" s="428" t="s">
        <v>5177</v>
      </c>
      <c r="F1589" s="429" t="s">
        <v>5178</v>
      </c>
      <c r="G1589" s="428" t="s">
        <v>5205</v>
      </c>
      <c r="H1589" s="428" t="s">
        <v>5206</v>
      </c>
      <c r="I1589" s="431">
        <v>88813.033653846156</v>
      </c>
      <c r="J1589" s="431">
        <v>16</v>
      </c>
      <c r="K1589" s="432">
        <v>1422131.6484375</v>
      </c>
    </row>
    <row r="1590" spans="1:11" ht="14.45" customHeight="1" x14ac:dyDescent="0.2">
      <c r="A1590" s="426" t="s">
        <v>511</v>
      </c>
      <c r="B1590" s="427" t="s">
        <v>512</v>
      </c>
      <c r="C1590" s="428" t="s">
        <v>513</v>
      </c>
      <c r="D1590" s="429" t="s">
        <v>514</v>
      </c>
      <c r="E1590" s="428" t="s">
        <v>5177</v>
      </c>
      <c r="F1590" s="429" t="s">
        <v>5178</v>
      </c>
      <c r="G1590" s="428" t="s">
        <v>5207</v>
      </c>
      <c r="H1590" s="428" t="s">
        <v>5208</v>
      </c>
      <c r="I1590" s="431">
        <v>88277.390625</v>
      </c>
      <c r="J1590" s="431">
        <v>1</v>
      </c>
      <c r="K1590" s="432">
        <v>88277.390625</v>
      </c>
    </row>
    <row r="1591" spans="1:11" ht="14.45" customHeight="1" x14ac:dyDescent="0.2">
      <c r="A1591" s="426" t="s">
        <v>511</v>
      </c>
      <c r="B1591" s="427" t="s">
        <v>512</v>
      </c>
      <c r="C1591" s="428" t="s">
        <v>513</v>
      </c>
      <c r="D1591" s="429" t="s">
        <v>514</v>
      </c>
      <c r="E1591" s="428" t="s">
        <v>5177</v>
      </c>
      <c r="F1591" s="429" t="s">
        <v>5178</v>
      </c>
      <c r="G1591" s="428" t="s">
        <v>5209</v>
      </c>
      <c r="H1591" s="428" t="s">
        <v>5210</v>
      </c>
      <c r="I1591" s="431">
        <v>73932.980698529413</v>
      </c>
      <c r="J1591" s="431">
        <v>21.560000002384186</v>
      </c>
      <c r="K1591" s="432">
        <v>1589949.4609375</v>
      </c>
    </row>
    <row r="1592" spans="1:11" ht="14.45" customHeight="1" x14ac:dyDescent="0.2">
      <c r="A1592" s="426" t="s">
        <v>511</v>
      </c>
      <c r="B1592" s="427" t="s">
        <v>512</v>
      </c>
      <c r="C1592" s="428" t="s">
        <v>513</v>
      </c>
      <c r="D1592" s="429" t="s">
        <v>514</v>
      </c>
      <c r="E1592" s="428" t="s">
        <v>5177</v>
      </c>
      <c r="F1592" s="429" t="s">
        <v>5178</v>
      </c>
      <c r="G1592" s="428" t="s">
        <v>5211</v>
      </c>
      <c r="H1592" s="428" t="s">
        <v>5212</v>
      </c>
      <c r="I1592" s="431">
        <v>82207.8828125</v>
      </c>
      <c r="J1592" s="431">
        <v>1</v>
      </c>
      <c r="K1592" s="432">
        <v>82207.8828125</v>
      </c>
    </row>
    <row r="1593" spans="1:11" ht="14.45" customHeight="1" x14ac:dyDescent="0.2">
      <c r="A1593" s="426" t="s">
        <v>511</v>
      </c>
      <c r="B1593" s="427" t="s">
        <v>512</v>
      </c>
      <c r="C1593" s="428" t="s">
        <v>513</v>
      </c>
      <c r="D1593" s="429" t="s">
        <v>514</v>
      </c>
      <c r="E1593" s="428" t="s">
        <v>5177</v>
      </c>
      <c r="F1593" s="429" t="s">
        <v>5178</v>
      </c>
      <c r="G1593" s="428" t="s">
        <v>5207</v>
      </c>
      <c r="H1593" s="428" t="s">
        <v>5212</v>
      </c>
      <c r="I1593" s="431">
        <v>89262.28125</v>
      </c>
      <c r="J1593" s="431">
        <v>1</v>
      </c>
      <c r="K1593" s="432">
        <v>89262.28125</v>
      </c>
    </row>
    <row r="1594" spans="1:11" ht="14.45" customHeight="1" x14ac:dyDescent="0.2">
      <c r="A1594" s="426" t="s">
        <v>511</v>
      </c>
      <c r="B1594" s="427" t="s">
        <v>512</v>
      </c>
      <c r="C1594" s="428" t="s">
        <v>513</v>
      </c>
      <c r="D1594" s="429" t="s">
        <v>514</v>
      </c>
      <c r="E1594" s="428" t="s">
        <v>5177</v>
      </c>
      <c r="F1594" s="429" t="s">
        <v>5178</v>
      </c>
      <c r="G1594" s="428" t="s">
        <v>5213</v>
      </c>
      <c r="H1594" s="428" t="s">
        <v>5214</v>
      </c>
      <c r="I1594" s="431">
        <v>59635.1640625</v>
      </c>
      <c r="J1594" s="431">
        <v>2</v>
      </c>
      <c r="K1594" s="432">
        <v>119270.328125</v>
      </c>
    </row>
    <row r="1595" spans="1:11" ht="14.45" customHeight="1" x14ac:dyDescent="0.2">
      <c r="A1595" s="426" t="s">
        <v>511</v>
      </c>
      <c r="B1595" s="427" t="s">
        <v>512</v>
      </c>
      <c r="C1595" s="428" t="s">
        <v>513</v>
      </c>
      <c r="D1595" s="429" t="s">
        <v>514</v>
      </c>
      <c r="E1595" s="428" t="s">
        <v>5177</v>
      </c>
      <c r="F1595" s="429" t="s">
        <v>5178</v>
      </c>
      <c r="G1595" s="428" t="s">
        <v>5215</v>
      </c>
      <c r="H1595" s="428" t="s">
        <v>5216</v>
      </c>
      <c r="I1595" s="431">
        <v>741.83001708984375</v>
      </c>
      <c r="J1595" s="431">
        <v>10</v>
      </c>
      <c r="K1595" s="432">
        <v>7418.27001953125</v>
      </c>
    </row>
    <row r="1596" spans="1:11" ht="14.45" customHeight="1" x14ac:dyDescent="0.2">
      <c r="A1596" s="426" t="s">
        <v>511</v>
      </c>
      <c r="B1596" s="427" t="s">
        <v>512</v>
      </c>
      <c r="C1596" s="428" t="s">
        <v>513</v>
      </c>
      <c r="D1596" s="429" t="s">
        <v>514</v>
      </c>
      <c r="E1596" s="428" t="s">
        <v>5177</v>
      </c>
      <c r="F1596" s="429" t="s">
        <v>5178</v>
      </c>
      <c r="G1596" s="428" t="s">
        <v>5217</v>
      </c>
      <c r="H1596" s="428" t="s">
        <v>5218</v>
      </c>
      <c r="I1596" s="431">
        <v>118324.64192708333</v>
      </c>
      <c r="J1596" s="431">
        <v>44.599999994039536</v>
      </c>
      <c r="K1596" s="432">
        <v>5190124.03125</v>
      </c>
    </row>
    <row r="1597" spans="1:11" ht="14.45" customHeight="1" x14ac:dyDescent="0.2">
      <c r="A1597" s="426" t="s">
        <v>511</v>
      </c>
      <c r="B1597" s="427" t="s">
        <v>512</v>
      </c>
      <c r="C1597" s="428" t="s">
        <v>513</v>
      </c>
      <c r="D1597" s="429" t="s">
        <v>514</v>
      </c>
      <c r="E1597" s="428" t="s">
        <v>5177</v>
      </c>
      <c r="F1597" s="429" t="s">
        <v>5178</v>
      </c>
      <c r="G1597" s="428" t="s">
        <v>5219</v>
      </c>
      <c r="H1597" s="428" t="s">
        <v>5220</v>
      </c>
      <c r="I1597" s="431">
        <v>1937.8786288174715</v>
      </c>
      <c r="J1597" s="431">
        <v>1720</v>
      </c>
      <c r="K1597" s="432">
        <v>3333486.484375</v>
      </c>
    </row>
    <row r="1598" spans="1:11" ht="14.45" customHeight="1" x14ac:dyDescent="0.2">
      <c r="A1598" s="426" t="s">
        <v>511</v>
      </c>
      <c r="B1598" s="427" t="s">
        <v>512</v>
      </c>
      <c r="C1598" s="428" t="s">
        <v>513</v>
      </c>
      <c r="D1598" s="429" t="s">
        <v>514</v>
      </c>
      <c r="E1598" s="428" t="s">
        <v>5177</v>
      </c>
      <c r="F1598" s="429" t="s">
        <v>5178</v>
      </c>
      <c r="G1598" s="428" t="s">
        <v>5221</v>
      </c>
      <c r="H1598" s="428" t="s">
        <v>5222</v>
      </c>
      <c r="I1598" s="431">
        <v>635.3313626376065</v>
      </c>
      <c r="J1598" s="431">
        <v>420</v>
      </c>
      <c r="K1598" s="432">
        <v>281876.77978515625</v>
      </c>
    </row>
    <row r="1599" spans="1:11" ht="14.45" customHeight="1" x14ac:dyDescent="0.2">
      <c r="A1599" s="426" t="s">
        <v>511</v>
      </c>
      <c r="B1599" s="427" t="s">
        <v>512</v>
      </c>
      <c r="C1599" s="428" t="s">
        <v>513</v>
      </c>
      <c r="D1599" s="429" t="s">
        <v>514</v>
      </c>
      <c r="E1599" s="428" t="s">
        <v>5177</v>
      </c>
      <c r="F1599" s="429" t="s">
        <v>5178</v>
      </c>
      <c r="G1599" s="428" t="s">
        <v>5223</v>
      </c>
      <c r="H1599" s="428" t="s">
        <v>5224</v>
      </c>
      <c r="I1599" s="431">
        <v>931.25191534133182</v>
      </c>
      <c r="J1599" s="431">
        <v>420</v>
      </c>
      <c r="K1599" s="432">
        <v>391822.2001953125</v>
      </c>
    </row>
    <row r="1600" spans="1:11" ht="14.45" customHeight="1" x14ac:dyDescent="0.2">
      <c r="A1600" s="426" t="s">
        <v>511</v>
      </c>
      <c r="B1600" s="427" t="s">
        <v>512</v>
      </c>
      <c r="C1600" s="428" t="s">
        <v>513</v>
      </c>
      <c r="D1600" s="429" t="s">
        <v>514</v>
      </c>
      <c r="E1600" s="428" t="s">
        <v>5177</v>
      </c>
      <c r="F1600" s="429" t="s">
        <v>5178</v>
      </c>
      <c r="G1600" s="428" t="s">
        <v>5225</v>
      </c>
      <c r="H1600" s="428" t="s">
        <v>5226</v>
      </c>
      <c r="I1600" s="431">
        <v>28931.25</v>
      </c>
      <c r="J1600" s="431">
        <v>2</v>
      </c>
      <c r="K1600" s="432">
        <v>57862.48828125</v>
      </c>
    </row>
    <row r="1601" spans="1:11" ht="14.45" customHeight="1" x14ac:dyDescent="0.2">
      <c r="A1601" s="426" t="s">
        <v>511</v>
      </c>
      <c r="B1601" s="427" t="s">
        <v>512</v>
      </c>
      <c r="C1601" s="428" t="s">
        <v>513</v>
      </c>
      <c r="D1601" s="429" t="s">
        <v>514</v>
      </c>
      <c r="E1601" s="428" t="s">
        <v>5177</v>
      </c>
      <c r="F1601" s="429" t="s">
        <v>5178</v>
      </c>
      <c r="G1601" s="428" t="s">
        <v>5227</v>
      </c>
      <c r="H1601" s="428" t="s">
        <v>5228</v>
      </c>
      <c r="I1601" s="431">
        <v>745.24541219075525</v>
      </c>
      <c r="J1601" s="431">
        <v>410</v>
      </c>
      <c r="K1601" s="432">
        <v>305211.861328125</v>
      </c>
    </row>
    <row r="1602" spans="1:11" ht="14.45" customHeight="1" x14ac:dyDescent="0.2">
      <c r="A1602" s="426" t="s">
        <v>511</v>
      </c>
      <c r="B1602" s="427" t="s">
        <v>512</v>
      </c>
      <c r="C1602" s="428" t="s">
        <v>513</v>
      </c>
      <c r="D1602" s="429" t="s">
        <v>514</v>
      </c>
      <c r="E1602" s="428" t="s">
        <v>5177</v>
      </c>
      <c r="F1602" s="429" t="s">
        <v>5178</v>
      </c>
      <c r="G1602" s="428" t="s">
        <v>5229</v>
      </c>
      <c r="H1602" s="428" t="s">
        <v>5230</v>
      </c>
      <c r="I1602" s="431">
        <v>929.82501220703125</v>
      </c>
      <c r="J1602" s="431">
        <v>12</v>
      </c>
      <c r="K1602" s="432">
        <v>11157.8701171875</v>
      </c>
    </row>
    <row r="1603" spans="1:11" ht="14.45" customHeight="1" x14ac:dyDescent="0.2">
      <c r="A1603" s="426" t="s">
        <v>511</v>
      </c>
      <c r="B1603" s="427" t="s">
        <v>512</v>
      </c>
      <c r="C1603" s="428" t="s">
        <v>513</v>
      </c>
      <c r="D1603" s="429" t="s">
        <v>514</v>
      </c>
      <c r="E1603" s="428" t="s">
        <v>5177</v>
      </c>
      <c r="F1603" s="429" t="s">
        <v>5178</v>
      </c>
      <c r="G1603" s="428" t="s">
        <v>5231</v>
      </c>
      <c r="H1603" s="428" t="s">
        <v>5232</v>
      </c>
      <c r="I1603" s="431">
        <v>18809.754296874999</v>
      </c>
      <c r="J1603" s="431">
        <v>24</v>
      </c>
      <c r="K1603" s="432">
        <v>564297.36362504959</v>
      </c>
    </row>
    <row r="1604" spans="1:11" ht="14.45" customHeight="1" x14ac:dyDescent="0.2">
      <c r="A1604" s="426" t="s">
        <v>511</v>
      </c>
      <c r="B1604" s="427" t="s">
        <v>512</v>
      </c>
      <c r="C1604" s="428" t="s">
        <v>513</v>
      </c>
      <c r="D1604" s="429" t="s">
        <v>514</v>
      </c>
      <c r="E1604" s="428" t="s">
        <v>5177</v>
      </c>
      <c r="F1604" s="429" t="s">
        <v>5178</v>
      </c>
      <c r="G1604" s="428" t="s">
        <v>5233</v>
      </c>
      <c r="H1604" s="428" t="s">
        <v>5234</v>
      </c>
      <c r="I1604" s="431">
        <v>11772.08984375</v>
      </c>
      <c r="J1604" s="431">
        <v>6</v>
      </c>
      <c r="K1604" s="432">
        <v>70632.5390625</v>
      </c>
    </row>
    <row r="1605" spans="1:11" ht="14.45" customHeight="1" x14ac:dyDescent="0.2">
      <c r="A1605" s="426" t="s">
        <v>511</v>
      </c>
      <c r="B1605" s="427" t="s">
        <v>512</v>
      </c>
      <c r="C1605" s="428" t="s">
        <v>513</v>
      </c>
      <c r="D1605" s="429" t="s">
        <v>514</v>
      </c>
      <c r="E1605" s="428" t="s">
        <v>5177</v>
      </c>
      <c r="F1605" s="429" t="s">
        <v>5178</v>
      </c>
      <c r="G1605" s="428" t="s">
        <v>5235</v>
      </c>
      <c r="H1605" s="428" t="s">
        <v>5236</v>
      </c>
      <c r="I1605" s="431">
        <v>13307.580078125</v>
      </c>
      <c r="J1605" s="431">
        <v>6</v>
      </c>
      <c r="K1605" s="432">
        <v>79845.4765625</v>
      </c>
    </row>
    <row r="1606" spans="1:11" ht="14.45" customHeight="1" x14ac:dyDescent="0.2">
      <c r="A1606" s="426" t="s">
        <v>511</v>
      </c>
      <c r="B1606" s="427" t="s">
        <v>512</v>
      </c>
      <c r="C1606" s="428" t="s">
        <v>513</v>
      </c>
      <c r="D1606" s="429" t="s">
        <v>514</v>
      </c>
      <c r="E1606" s="428" t="s">
        <v>5177</v>
      </c>
      <c r="F1606" s="429" t="s">
        <v>5178</v>
      </c>
      <c r="G1606" s="428" t="s">
        <v>5237</v>
      </c>
      <c r="H1606" s="428" t="s">
        <v>5238</v>
      </c>
      <c r="I1606" s="431">
        <v>23191.16259765625</v>
      </c>
      <c r="J1606" s="431">
        <v>17</v>
      </c>
      <c r="K1606" s="432">
        <v>395520.29296875</v>
      </c>
    </row>
    <row r="1607" spans="1:11" ht="14.45" customHeight="1" x14ac:dyDescent="0.2">
      <c r="A1607" s="426" t="s">
        <v>511</v>
      </c>
      <c r="B1607" s="427" t="s">
        <v>512</v>
      </c>
      <c r="C1607" s="428" t="s">
        <v>513</v>
      </c>
      <c r="D1607" s="429" t="s">
        <v>514</v>
      </c>
      <c r="E1607" s="428" t="s">
        <v>5177</v>
      </c>
      <c r="F1607" s="429" t="s">
        <v>5178</v>
      </c>
      <c r="G1607" s="428" t="s">
        <v>5239</v>
      </c>
      <c r="H1607" s="428" t="s">
        <v>5240</v>
      </c>
      <c r="I1607" s="431">
        <v>670.80363048206675</v>
      </c>
      <c r="J1607" s="431">
        <v>1720</v>
      </c>
      <c r="K1607" s="432">
        <v>1153899.173828125</v>
      </c>
    </row>
    <row r="1608" spans="1:11" ht="14.45" customHeight="1" x14ac:dyDescent="0.2">
      <c r="A1608" s="426" t="s">
        <v>511</v>
      </c>
      <c r="B1608" s="427" t="s">
        <v>512</v>
      </c>
      <c r="C1608" s="428" t="s">
        <v>513</v>
      </c>
      <c r="D1608" s="429" t="s">
        <v>514</v>
      </c>
      <c r="E1608" s="428" t="s">
        <v>5177</v>
      </c>
      <c r="F1608" s="429" t="s">
        <v>5178</v>
      </c>
      <c r="G1608" s="428" t="s">
        <v>5241</v>
      </c>
      <c r="H1608" s="428" t="s">
        <v>5242</v>
      </c>
      <c r="I1608" s="431">
        <v>5118.2998046875</v>
      </c>
      <c r="J1608" s="431">
        <v>12</v>
      </c>
      <c r="K1608" s="432">
        <v>61419.6015625</v>
      </c>
    </row>
    <row r="1609" spans="1:11" ht="14.45" customHeight="1" x14ac:dyDescent="0.2">
      <c r="A1609" s="426" t="s">
        <v>511</v>
      </c>
      <c r="B1609" s="427" t="s">
        <v>512</v>
      </c>
      <c r="C1609" s="428" t="s">
        <v>513</v>
      </c>
      <c r="D1609" s="429" t="s">
        <v>514</v>
      </c>
      <c r="E1609" s="428" t="s">
        <v>5177</v>
      </c>
      <c r="F1609" s="429" t="s">
        <v>5178</v>
      </c>
      <c r="G1609" s="428" t="s">
        <v>5243</v>
      </c>
      <c r="H1609" s="428" t="s">
        <v>5244</v>
      </c>
      <c r="I1609" s="431">
        <v>5630.1298828125</v>
      </c>
      <c r="J1609" s="431">
        <v>12</v>
      </c>
      <c r="K1609" s="432">
        <v>67561.5625</v>
      </c>
    </row>
    <row r="1610" spans="1:11" ht="14.45" customHeight="1" x14ac:dyDescent="0.2">
      <c r="A1610" s="426" t="s">
        <v>511</v>
      </c>
      <c r="B1610" s="427" t="s">
        <v>512</v>
      </c>
      <c r="C1610" s="428" t="s">
        <v>513</v>
      </c>
      <c r="D1610" s="429" t="s">
        <v>514</v>
      </c>
      <c r="E1610" s="428" t="s">
        <v>5177</v>
      </c>
      <c r="F1610" s="429" t="s">
        <v>5178</v>
      </c>
      <c r="G1610" s="428" t="s">
        <v>5245</v>
      </c>
      <c r="H1610" s="428" t="s">
        <v>5246</v>
      </c>
      <c r="I1610" s="431">
        <v>5118.2998046875</v>
      </c>
      <c r="J1610" s="431">
        <v>12</v>
      </c>
      <c r="K1610" s="432">
        <v>61419.6015625</v>
      </c>
    </row>
    <row r="1611" spans="1:11" ht="14.45" customHeight="1" x14ac:dyDescent="0.2">
      <c r="A1611" s="426" t="s">
        <v>511</v>
      </c>
      <c r="B1611" s="427" t="s">
        <v>512</v>
      </c>
      <c r="C1611" s="428" t="s">
        <v>513</v>
      </c>
      <c r="D1611" s="429" t="s">
        <v>514</v>
      </c>
      <c r="E1611" s="428" t="s">
        <v>5177</v>
      </c>
      <c r="F1611" s="429" t="s">
        <v>5178</v>
      </c>
      <c r="G1611" s="428" t="s">
        <v>5247</v>
      </c>
      <c r="H1611" s="428" t="s">
        <v>5248</v>
      </c>
      <c r="I1611" s="431">
        <v>598.95001220703125</v>
      </c>
      <c r="J1611" s="431">
        <v>270</v>
      </c>
      <c r="K1611" s="432">
        <v>161716.5</v>
      </c>
    </row>
    <row r="1612" spans="1:11" ht="14.45" customHeight="1" x14ac:dyDescent="0.2">
      <c r="A1612" s="426" t="s">
        <v>511</v>
      </c>
      <c r="B1612" s="427" t="s">
        <v>512</v>
      </c>
      <c r="C1612" s="428" t="s">
        <v>513</v>
      </c>
      <c r="D1612" s="429" t="s">
        <v>514</v>
      </c>
      <c r="E1612" s="428" t="s">
        <v>5177</v>
      </c>
      <c r="F1612" s="429" t="s">
        <v>5178</v>
      </c>
      <c r="G1612" s="428" t="s">
        <v>5249</v>
      </c>
      <c r="H1612" s="428" t="s">
        <v>5250</v>
      </c>
      <c r="I1612" s="431">
        <v>1265</v>
      </c>
      <c r="J1612" s="431">
        <v>96</v>
      </c>
      <c r="K1612" s="432">
        <v>121440</v>
      </c>
    </row>
    <row r="1613" spans="1:11" ht="14.45" customHeight="1" x14ac:dyDescent="0.2">
      <c r="A1613" s="426" t="s">
        <v>511</v>
      </c>
      <c r="B1613" s="427" t="s">
        <v>512</v>
      </c>
      <c r="C1613" s="428" t="s">
        <v>513</v>
      </c>
      <c r="D1613" s="429" t="s">
        <v>514</v>
      </c>
      <c r="E1613" s="428" t="s">
        <v>5177</v>
      </c>
      <c r="F1613" s="429" t="s">
        <v>5178</v>
      </c>
      <c r="G1613" s="428" t="s">
        <v>5251</v>
      </c>
      <c r="H1613" s="428" t="s">
        <v>5252</v>
      </c>
      <c r="I1613" s="431">
        <v>1771.43994140625</v>
      </c>
      <c r="J1613" s="431">
        <v>120</v>
      </c>
      <c r="K1613" s="432">
        <v>212572.8046875</v>
      </c>
    </row>
    <row r="1614" spans="1:11" ht="14.45" customHeight="1" x14ac:dyDescent="0.2">
      <c r="A1614" s="426" t="s">
        <v>511</v>
      </c>
      <c r="B1614" s="427" t="s">
        <v>512</v>
      </c>
      <c r="C1614" s="428" t="s">
        <v>513</v>
      </c>
      <c r="D1614" s="429" t="s">
        <v>514</v>
      </c>
      <c r="E1614" s="428" t="s">
        <v>5177</v>
      </c>
      <c r="F1614" s="429" t="s">
        <v>5178</v>
      </c>
      <c r="G1614" s="428" t="s">
        <v>5253</v>
      </c>
      <c r="H1614" s="428" t="s">
        <v>5254</v>
      </c>
      <c r="I1614" s="431">
        <v>1493.8699951171875</v>
      </c>
      <c r="J1614" s="431">
        <v>300</v>
      </c>
      <c r="K1614" s="432">
        <v>448159.7890625</v>
      </c>
    </row>
    <row r="1615" spans="1:11" ht="14.45" customHeight="1" x14ac:dyDescent="0.2">
      <c r="A1615" s="426" t="s">
        <v>511</v>
      </c>
      <c r="B1615" s="427" t="s">
        <v>512</v>
      </c>
      <c r="C1615" s="428" t="s">
        <v>513</v>
      </c>
      <c r="D1615" s="429" t="s">
        <v>514</v>
      </c>
      <c r="E1615" s="428" t="s">
        <v>5177</v>
      </c>
      <c r="F1615" s="429" t="s">
        <v>5178</v>
      </c>
      <c r="G1615" s="428" t="s">
        <v>5255</v>
      </c>
      <c r="H1615" s="428" t="s">
        <v>5256</v>
      </c>
      <c r="I1615" s="431">
        <v>2652.929931640625</v>
      </c>
      <c r="J1615" s="431">
        <v>84</v>
      </c>
      <c r="K1615" s="432">
        <v>222845.697265625</v>
      </c>
    </row>
    <row r="1616" spans="1:11" ht="14.45" customHeight="1" x14ac:dyDescent="0.2">
      <c r="A1616" s="426" t="s">
        <v>511</v>
      </c>
      <c r="B1616" s="427" t="s">
        <v>512</v>
      </c>
      <c r="C1616" s="428" t="s">
        <v>513</v>
      </c>
      <c r="D1616" s="429" t="s">
        <v>514</v>
      </c>
      <c r="E1616" s="428" t="s">
        <v>5257</v>
      </c>
      <c r="F1616" s="429" t="s">
        <v>5258</v>
      </c>
      <c r="G1616" s="428" t="s">
        <v>5259</v>
      </c>
      <c r="H1616" s="428" t="s">
        <v>5260</v>
      </c>
      <c r="I1616" s="431">
        <v>10.170000076293945</v>
      </c>
      <c r="J1616" s="431">
        <v>20</v>
      </c>
      <c r="K1616" s="432">
        <v>203.39999389648438</v>
      </c>
    </row>
    <row r="1617" spans="1:11" ht="14.45" customHeight="1" x14ac:dyDescent="0.2">
      <c r="A1617" s="426" t="s">
        <v>511</v>
      </c>
      <c r="B1617" s="427" t="s">
        <v>512</v>
      </c>
      <c r="C1617" s="428" t="s">
        <v>513</v>
      </c>
      <c r="D1617" s="429" t="s">
        <v>514</v>
      </c>
      <c r="E1617" s="428" t="s">
        <v>5257</v>
      </c>
      <c r="F1617" s="429" t="s">
        <v>5258</v>
      </c>
      <c r="G1617" s="428" t="s">
        <v>5261</v>
      </c>
      <c r="H1617" s="428" t="s">
        <v>5262</v>
      </c>
      <c r="I1617" s="431">
        <v>47.463333553738067</v>
      </c>
      <c r="J1617" s="431">
        <v>735</v>
      </c>
      <c r="K1617" s="432">
        <v>34790.53955078125</v>
      </c>
    </row>
    <row r="1618" spans="1:11" ht="14.45" customHeight="1" x14ac:dyDescent="0.2">
      <c r="A1618" s="426" t="s">
        <v>511</v>
      </c>
      <c r="B1618" s="427" t="s">
        <v>512</v>
      </c>
      <c r="C1618" s="428" t="s">
        <v>513</v>
      </c>
      <c r="D1618" s="429" t="s">
        <v>514</v>
      </c>
      <c r="E1618" s="428" t="s">
        <v>5263</v>
      </c>
      <c r="F1618" s="429" t="s">
        <v>5264</v>
      </c>
      <c r="G1618" s="428" t="s">
        <v>5265</v>
      </c>
      <c r="H1618" s="428" t="s">
        <v>5266</v>
      </c>
      <c r="I1618" s="431">
        <v>63.659999847412109</v>
      </c>
      <c r="J1618" s="431">
        <v>72</v>
      </c>
      <c r="K1618" s="432">
        <v>4583.2998046875</v>
      </c>
    </row>
    <row r="1619" spans="1:11" ht="14.45" customHeight="1" x14ac:dyDescent="0.2">
      <c r="A1619" s="426" t="s">
        <v>511</v>
      </c>
      <c r="B1619" s="427" t="s">
        <v>512</v>
      </c>
      <c r="C1619" s="428" t="s">
        <v>513</v>
      </c>
      <c r="D1619" s="429" t="s">
        <v>514</v>
      </c>
      <c r="E1619" s="428" t="s">
        <v>5263</v>
      </c>
      <c r="F1619" s="429" t="s">
        <v>5264</v>
      </c>
      <c r="G1619" s="428" t="s">
        <v>5267</v>
      </c>
      <c r="H1619" s="428" t="s">
        <v>5268</v>
      </c>
      <c r="I1619" s="431">
        <v>174.77999877929688</v>
      </c>
      <c r="J1619" s="431">
        <v>36</v>
      </c>
      <c r="K1619" s="432">
        <v>6292</v>
      </c>
    </row>
    <row r="1620" spans="1:11" ht="14.45" customHeight="1" x14ac:dyDescent="0.2">
      <c r="A1620" s="426" t="s">
        <v>511</v>
      </c>
      <c r="B1620" s="427" t="s">
        <v>512</v>
      </c>
      <c r="C1620" s="428" t="s">
        <v>513</v>
      </c>
      <c r="D1620" s="429" t="s">
        <v>514</v>
      </c>
      <c r="E1620" s="428" t="s">
        <v>5263</v>
      </c>
      <c r="F1620" s="429" t="s">
        <v>5264</v>
      </c>
      <c r="G1620" s="428" t="s">
        <v>5269</v>
      </c>
      <c r="H1620" s="428" t="s">
        <v>5270</v>
      </c>
      <c r="I1620" s="431">
        <v>20.590000152587891</v>
      </c>
      <c r="J1620" s="431">
        <v>252</v>
      </c>
      <c r="K1620" s="432">
        <v>5187.419921875</v>
      </c>
    </row>
    <row r="1621" spans="1:11" ht="14.45" customHeight="1" x14ac:dyDescent="0.2">
      <c r="A1621" s="426" t="s">
        <v>511</v>
      </c>
      <c r="B1621" s="427" t="s">
        <v>512</v>
      </c>
      <c r="C1621" s="428" t="s">
        <v>513</v>
      </c>
      <c r="D1621" s="429" t="s">
        <v>514</v>
      </c>
      <c r="E1621" s="428" t="s">
        <v>5263</v>
      </c>
      <c r="F1621" s="429" t="s">
        <v>5264</v>
      </c>
      <c r="G1621" s="428" t="s">
        <v>5271</v>
      </c>
      <c r="H1621" s="428" t="s">
        <v>5272</v>
      </c>
      <c r="I1621" s="431">
        <v>27.260000228881836</v>
      </c>
      <c r="J1621" s="431">
        <v>2016</v>
      </c>
      <c r="K1621" s="432">
        <v>54948.9599609375</v>
      </c>
    </row>
    <row r="1622" spans="1:11" ht="14.45" customHeight="1" x14ac:dyDescent="0.2">
      <c r="A1622" s="426" t="s">
        <v>511</v>
      </c>
      <c r="B1622" s="427" t="s">
        <v>512</v>
      </c>
      <c r="C1622" s="428" t="s">
        <v>513</v>
      </c>
      <c r="D1622" s="429" t="s">
        <v>514</v>
      </c>
      <c r="E1622" s="428" t="s">
        <v>5263</v>
      </c>
      <c r="F1622" s="429" t="s">
        <v>5264</v>
      </c>
      <c r="G1622" s="428" t="s">
        <v>5273</v>
      </c>
      <c r="H1622" s="428" t="s">
        <v>5274</v>
      </c>
      <c r="I1622" s="431">
        <v>28.059999465942383</v>
      </c>
      <c r="J1622" s="431">
        <v>720</v>
      </c>
      <c r="K1622" s="432">
        <v>20203.199462890625</v>
      </c>
    </row>
    <row r="1623" spans="1:11" ht="14.45" customHeight="1" x14ac:dyDescent="0.2">
      <c r="A1623" s="426" t="s">
        <v>511</v>
      </c>
      <c r="B1623" s="427" t="s">
        <v>512</v>
      </c>
      <c r="C1623" s="428" t="s">
        <v>513</v>
      </c>
      <c r="D1623" s="429" t="s">
        <v>514</v>
      </c>
      <c r="E1623" s="428" t="s">
        <v>5263</v>
      </c>
      <c r="F1623" s="429" t="s">
        <v>5264</v>
      </c>
      <c r="G1623" s="428" t="s">
        <v>5275</v>
      </c>
      <c r="H1623" s="428" t="s">
        <v>5276</v>
      </c>
      <c r="I1623" s="431">
        <v>26.569999694824219</v>
      </c>
      <c r="J1623" s="431">
        <v>216</v>
      </c>
      <c r="K1623" s="432">
        <v>5738.0400390625</v>
      </c>
    </row>
    <row r="1624" spans="1:11" ht="14.45" customHeight="1" x14ac:dyDescent="0.2">
      <c r="A1624" s="426" t="s">
        <v>511</v>
      </c>
      <c r="B1624" s="427" t="s">
        <v>512</v>
      </c>
      <c r="C1624" s="428" t="s">
        <v>513</v>
      </c>
      <c r="D1624" s="429" t="s">
        <v>514</v>
      </c>
      <c r="E1624" s="428" t="s">
        <v>5263</v>
      </c>
      <c r="F1624" s="429" t="s">
        <v>5264</v>
      </c>
      <c r="G1624" s="428" t="s">
        <v>5277</v>
      </c>
      <c r="H1624" s="428" t="s">
        <v>5278</v>
      </c>
      <c r="I1624" s="431">
        <v>76.25</v>
      </c>
      <c r="J1624" s="431">
        <v>360</v>
      </c>
      <c r="K1624" s="432">
        <v>27448.2001953125</v>
      </c>
    </row>
    <row r="1625" spans="1:11" ht="14.45" customHeight="1" x14ac:dyDescent="0.2">
      <c r="A1625" s="426" t="s">
        <v>511</v>
      </c>
      <c r="B1625" s="427" t="s">
        <v>512</v>
      </c>
      <c r="C1625" s="428" t="s">
        <v>513</v>
      </c>
      <c r="D1625" s="429" t="s">
        <v>514</v>
      </c>
      <c r="E1625" s="428" t="s">
        <v>5263</v>
      </c>
      <c r="F1625" s="429" t="s">
        <v>5264</v>
      </c>
      <c r="G1625" s="428" t="s">
        <v>5279</v>
      </c>
      <c r="H1625" s="428" t="s">
        <v>5280</v>
      </c>
      <c r="I1625" s="431">
        <v>148.58000183105469</v>
      </c>
      <c r="J1625" s="431">
        <v>240</v>
      </c>
      <c r="K1625" s="432">
        <v>35659.19921875</v>
      </c>
    </row>
    <row r="1626" spans="1:11" ht="14.45" customHeight="1" x14ac:dyDescent="0.2">
      <c r="A1626" s="426" t="s">
        <v>511</v>
      </c>
      <c r="B1626" s="427" t="s">
        <v>512</v>
      </c>
      <c r="C1626" s="428" t="s">
        <v>513</v>
      </c>
      <c r="D1626" s="429" t="s">
        <v>514</v>
      </c>
      <c r="E1626" s="428" t="s">
        <v>5263</v>
      </c>
      <c r="F1626" s="429" t="s">
        <v>5264</v>
      </c>
      <c r="G1626" s="428" t="s">
        <v>5281</v>
      </c>
      <c r="H1626" s="428" t="s">
        <v>5282</v>
      </c>
      <c r="I1626" s="431">
        <v>108.51000213623047</v>
      </c>
      <c r="J1626" s="431">
        <v>108</v>
      </c>
      <c r="K1626" s="432">
        <v>11718.599609375</v>
      </c>
    </row>
    <row r="1627" spans="1:11" ht="14.45" customHeight="1" x14ac:dyDescent="0.2">
      <c r="A1627" s="426" t="s">
        <v>511</v>
      </c>
      <c r="B1627" s="427" t="s">
        <v>512</v>
      </c>
      <c r="C1627" s="428" t="s">
        <v>513</v>
      </c>
      <c r="D1627" s="429" t="s">
        <v>514</v>
      </c>
      <c r="E1627" s="428" t="s">
        <v>5263</v>
      </c>
      <c r="F1627" s="429" t="s">
        <v>5264</v>
      </c>
      <c r="G1627" s="428" t="s">
        <v>5283</v>
      </c>
      <c r="H1627" s="428" t="s">
        <v>5284</v>
      </c>
      <c r="I1627" s="431">
        <v>132.94000244140625</v>
      </c>
      <c r="J1627" s="431">
        <v>100</v>
      </c>
      <c r="K1627" s="432">
        <v>13294.000244140625</v>
      </c>
    </row>
    <row r="1628" spans="1:11" ht="14.45" customHeight="1" x14ac:dyDescent="0.2">
      <c r="A1628" s="426" t="s">
        <v>511</v>
      </c>
      <c r="B1628" s="427" t="s">
        <v>512</v>
      </c>
      <c r="C1628" s="428" t="s">
        <v>513</v>
      </c>
      <c r="D1628" s="429" t="s">
        <v>514</v>
      </c>
      <c r="E1628" s="428" t="s">
        <v>5263</v>
      </c>
      <c r="F1628" s="429" t="s">
        <v>5264</v>
      </c>
      <c r="G1628" s="428" t="s">
        <v>5285</v>
      </c>
      <c r="H1628" s="428" t="s">
        <v>5286</v>
      </c>
      <c r="I1628" s="431">
        <v>90.910003662109375</v>
      </c>
      <c r="J1628" s="431">
        <v>24</v>
      </c>
      <c r="K1628" s="432">
        <v>2181.780029296875</v>
      </c>
    </row>
    <row r="1629" spans="1:11" ht="14.45" customHeight="1" x14ac:dyDescent="0.2">
      <c r="A1629" s="426" t="s">
        <v>511</v>
      </c>
      <c r="B1629" s="427" t="s">
        <v>512</v>
      </c>
      <c r="C1629" s="428" t="s">
        <v>513</v>
      </c>
      <c r="D1629" s="429" t="s">
        <v>514</v>
      </c>
      <c r="E1629" s="428" t="s">
        <v>5263</v>
      </c>
      <c r="F1629" s="429" t="s">
        <v>5264</v>
      </c>
      <c r="G1629" s="428" t="s">
        <v>5287</v>
      </c>
      <c r="H1629" s="428" t="s">
        <v>5288</v>
      </c>
      <c r="I1629" s="431">
        <v>118.27999877929688</v>
      </c>
      <c r="J1629" s="431">
        <v>36</v>
      </c>
      <c r="K1629" s="432">
        <v>4257.990234375</v>
      </c>
    </row>
    <row r="1630" spans="1:11" ht="14.45" customHeight="1" x14ac:dyDescent="0.2">
      <c r="A1630" s="426" t="s">
        <v>511</v>
      </c>
      <c r="B1630" s="427" t="s">
        <v>512</v>
      </c>
      <c r="C1630" s="428" t="s">
        <v>513</v>
      </c>
      <c r="D1630" s="429" t="s">
        <v>514</v>
      </c>
      <c r="E1630" s="428" t="s">
        <v>5263</v>
      </c>
      <c r="F1630" s="429" t="s">
        <v>5264</v>
      </c>
      <c r="G1630" s="428" t="s">
        <v>5289</v>
      </c>
      <c r="H1630" s="428" t="s">
        <v>5290</v>
      </c>
      <c r="I1630" s="431">
        <v>111.44000244140625</v>
      </c>
      <c r="J1630" s="431">
        <v>72</v>
      </c>
      <c r="K1630" s="432">
        <v>8023.31982421875</v>
      </c>
    </row>
    <row r="1631" spans="1:11" ht="14.45" customHeight="1" x14ac:dyDescent="0.2">
      <c r="A1631" s="426" t="s">
        <v>511</v>
      </c>
      <c r="B1631" s="427" t="s">
        <v>512</v>
      </c>
      <c r="C1631" s="428" t="s">
        <v>513</v>
      </c>
      <c r="D1631" s="429" t="s">
        <v>514</v>
      </c>
      <c r="E1631" s="428" t="s">
        <v>5263</v>
      </c>
      <c r="F1631" s="429" t="s">
        <v>5264</v>
      </c>
      <c r="G1631" s="428" t="s">
        <v>5291</v>
      </c>
      <c r="H1631" s="428" t="s">
        <v>5292</v>
      </c>
      <c r="I1631" s="431">
        <v>111.44000244140625</v>
      </c>
      <c r="J1631" s="431">
        <v>12</v>
      </c>
      <c r="K1631" s="432">
        <v>1337.219970703125</v>
      </c>
    </row>
    <row r="1632" spans="1:11" ht="14.45" customHeight="1" x14ac:dyDescent="0.2">
      <c r="A1632" s="426" t="s">
        <v>511</v>
      </c>
      <c r="B1632" s="427" t="s">
        <v>512</v>
      </c>
      <c r="C1632" s="428" t="s">
        <v>513</v>
      </c>
      <c r="D1632" s="429" t="s">
        <v>514</v>
      </c>
      <c r="E1632" s="428" t="s">
        <v>5263</v>
      </c>
      <c r="F1632" s="429" t="s">
        <v>5264</v>
      </c>
      <c r="G1632" s="428" t="s">
        <v>5293</v>
      </c>
      <c r="H1632" s="428" t="s">
        <v>5294</v>
      </c>
      <c r="I1632" s="431">
        <v>147.60000610351563</v>
      </c>
      <c r="J1632" s="431">
        <v>312</v>
      </c>
      <c r="K1632" s="432">
        <v>46051.9794921875</v>
      </c>
    </row>
    <row r="1633" spans="1:11" ht="14.45" customHeight="1" x14ac:dyDescent="0.2">
      <c r="A1633" s="426" t="s">
        <v>511</v>
      </c>
      <c r="B1633" s="427" t="s">
        <v>512</v>
      </c>
      <c r="C1633" s="428" t="s">
        <v>513</v>
      </c>
      <c r="D1633" s="429" t="s">
        <v>514</v>
      </c>
      <c r="E1633" s="428" t="s">
        <v>5263</v>
      </c>
      <c r="F1633" s="429" t="s">
        <v>5264</v>
      </c>
      <c r="G1633" s="428" t="s">
        <v>5295</v>
      </c>
      <c r="H1633" s="428" t="s">
        <v>5296</v>
      </c>
      <c r="I1633" s="431">
        <v>93.839996337890625</v>
      </c>
      <c r="J1633" s="431">
        <v>528</v>
      </c>
      <c r="K1633" s="432">
        <v>49547.518798828125</v>
      </c>
    </row>
    <row r="1634" spans="1:11" ht="14.45" customHeight="1" x14ac:dyDescent="0.2">
      <c r="A1634" s="426" t="s">
        <v>511</v>
      </c>
      <c r="B1634" s="427" t="s">
        <v>512</v>
      </c>
      <c r="C1634" s="428" t="s">
        <v>513</v>
      </c>
      <c r="D1634" s="429" t="s">
        <v>514</v>
      </c>
      <c r="E1634" s="428" t="s">
        <v>5263</v>
      </c>
      <c r="F1634" s="429" t="s">
        <v>5264</v>
      </c>
      <c r="G1634" s="428" t="s">
        <v>5297</v>
      </c>
      <c r="H1634" s="428" t="s">
        <v>5298</v>
      </c>
      <c r="I1634" s="431">
        <v>108.22000122070313</v>
      </c>
      <c r="J1634" s="431">
        <v>912</v>
      </c>
      <c r="K1634" s="432">
        <v>98692.077880859375</v>
      </c>
    </row>
    <row r="1635" spans="1:11" ht="14.45" customHeight="1" x14ac:dyDescent="0.2">
      <c r="A1635" s="426" t="s">
        <v>511</v>
      </c>
      <c r="B1635" s="427" t="s">
        <v>512</v>
      </c>
      <c r="C1635" s="428" t="s">
        <v>513</v>
      </c>
      <c r="D1635" s="429" t="s">
        <v>514</v>
      </c>
      <c r="E1635" s="428" t="s">
        <v>5263</v>
      </c>
      <c r="F1635" s="429" t="s">
        <v>5264</v>
      </c>
      <c r="G1635" s="428" t="s">
        <v>5299</v>
      </c>
      <c r="H1635" s="428" t="s">
        <v>5300</v>
      </c>
      <c r="I1635" s="431">
        <v>89.349998474121094</v>
      </c>
      <c r="J1635" s="431">
        <v>324</v>
      </c>
      <c r="K1635" s="432">
        <v>28947.9189453125</v>
      </c>
    </row>
    <row r="1636" spans="1:11" ht="14.45" customHeight="1" x14ac:dyDescent="0.2">
      <c r="A1636" s="426" t="s">
        <v>511</v>
      </c>
      <c r="B1636" s="427" t="s">
        <v>512</v>
      </c>
      <c r="C1636" s="428" t="s">
        <v>513</v>
      </c>
      <c r="D1636" s="429" t="s">
        <v>514</v>
      </c>
      <c r="E1636" s="428" t="s">
        <v>5263</v>
      </c>
      <c r="F1636" s="429" t="s">
        <v>5264</v>
      </c>
      <c r="G1636" s="428" t="s">
        <v>5299</v>
      </c>
      <c r="H1636" s="428" t="s">
        <v>5301</v>
      </c>
      <c r="I1636" s="431">
        <v>89.349998474121094</v>
      </c>
      <c r="J1636" s="431">
        <v>288</v>
      </c>
      <c r="K1636" s="432">
        <v>25731.4892578125</v>
      </c>
    </row>
    <row r="1637" spans="1:11" ht="14.45" customHeight="1" x14ac:dyDescent="0.2">
      <c r="A1637" s="426" t="s">
        <v>511</v>
      </c>
      <c r="B1637" s="427" t="s">
        <v>512</v>
      </c>
      <c r="C1637" s="428" t="s">
        <v>513</v>
      </c>
      <c r="D1637" s="429" t="s">
        <v>514</v>
      </c>
      <c r="E1637" s="428" t="s">
        <v>5263</v>
      </c>
      <c r="F1637" s="429" t="s">
        <v>5264</v>
      </c>
      <c r="G1637" s="428" t="s">
        <v>5302</v>
      </c>
      <c r="H1637" s="428" t="s">
        <v>5303</v>
      </c>
      <c r="I1637" s="431">
        <v>115.41000366210938</v>
      </c>
      <c r="J1637" s="431">
        <v>504</v>
      </c>
      <c r="K1637" s="432">
        <v>58166.240234375</v>
      </c>
    </row>
    <row r="1638" spans="1:11" ht="14.45" customHeight="1" x14ac:dyDescent="0.2">
      <c r="A1638" s="426" t="s">
        <v>511</v>
      </c>
      <c r="B1638" s="427" t="s">
        <v>512</v>
      </c>
      <c r="C1638" s="428" t="s">
        <v>513</v>
      </c>
      <c r="D1638" s="429" t="s">
        <v>514</v>
      </c>
      <c r="E1638" s="428" t="s">
        <v>5263</v>
      </c>
      <c r="F1638" s="429" t="s">
        <v>5264</v>
      </c>
      <c r="G1638" s="428" t="s">
        <v>5304</v>
      </c>
      <c r="H1638" s="428" t="s">
        <v>5305</v>
      </c>
      <c r="I1638" s="431">
        <v>46.959999084472656</v>
      </c>
      <c r="J1638" s="431">
        <v>396</v>
      </c>
      <c r="K1638" s="432">
        <v>18595.5</v>
      </c>
    </row>
    <row r="1639" spans="1:11" ht="14.45" customHeight="1" x14ac:dyDescent="0.2">
      <c r="A1639" s="426" t="s">
        <v>511</v>
      </c>
      <c r="B1639" s="427" t="s">
        <v>512</v>
      </c>
      <c r="C1639" s="428" t="s">
        <v>513</v>
      </c>
      <c r="D1639" s="429" t="s">
        <v>514</v>
      </c>
      <c r="E1639" s="428" t="s">
        <v>5263</v>
      </c>
      <c r="F1639" s="429" t="s">
        <v>5264</v>
      </c>
      <c r="G1639" s="428" t="s">
        <v>5306</v>
      </c>
      <c r="H1639" s="428" t="s">
        <v>5307</v>
      </c>
      <c r="I1639" s="431">
        <v>49</v>
      </c>
      <c r="J1639" s="431">
        <v>288</v>
      </c>
      <c r="K1639" s="432">
        <v>14111.880126953125</v>
      </c>
    </row>
    <row r="1640" spans="1:11" ht="14.45" customHeight="1" x14ac:dyDescent="0.2">
      <c r="A1640" s="426" t="s">
        <v>511</v>
      </c>
      <c r="B1640" s="427" t="s">
        <v>512</v>
      </c>
      <c r="C1640" s="428" t="s">
        <v>513</v>
      </c>
      <c r="D1640" s="429" t="s">
        <v>514</v>
      </c>
      <c r="E1640" s="428" t="s">
        <v>5263</v>
      </c>
      <c r="F1640" s="429" t="s">
        <v>5264</v>
      </c>
      <c r="G1640" s="428" t="s">
        <v>5308</v>
      </c>
      <c r="H1640" s="428" t="s">
        <v>5309</v>
      </c>
      <c r="I1640" s="431">
        <v>39.040000915527344</v>
      </c>
      <c r="J1640" s="431">
        <v>648</v>
      </c>
      <c r="K1640" s="432">
        <v>25299.269287109375</v>
      </c>
    </row>
    <row r="1641" spans="1:11" ht="14.45" customHeight="1" x14ac:dyDescent="0.2">
      <c r="A1641" s="426" t="s">
        <v>511</v>
      </c>
      <c r="B1641" s="427" t="s">
        <v>512</v>
      </c>
      <c r="C1641" s="428" t="s">
        <v>513</v>
      </c>
      <c r="D1641" s="429" t="s">
        <v>514</v>
      </c>
      <c r="E1641" s="428" t="s">
        <v>5263</v>
      </c>
      <c r="F1641" s="429" t="s">
        <v>5264</v>
      </c>
      <c r="G1641" s="428" t="s">
        <v>5310</v>
      </c>
      <c r="H1641" s="428" t="s">
        <v>5311</v>
      </c>
      <c r="I1641" s="431">
        <v>41.448572431291851</v>
      </c>
      <c r="J1641" s="431">
        <v>1512</v>
      </c>
      <c r="K1641" s="432">
        <v>82309.490234375</v>
      </c>
    </row>
    <row r="1642" spans="1:11" ht="14.45" customHeight="1" x14ac:dyDescent="0.2">
      <c r="A1642" s="426" t="s">
        <v>511</v>
      </c>
      <c r="B1642" s="427" t="s">
        <v>512</v>
      </c>
      <c r="C1642" s="428" t="s">
        <v>513</v>
      </c>
      <c r="D1642" s="429" t="s">
        <v>514</v>
      </c>
      <c r="E1642" s="428" t="s">
        <v>5263</v>
      </c>
      <c r="F1642" s="429" t="s">
        <v>5264</v>
      </c>
      <c r="G1642" s="428" t="s">
        <v>5312</v>
      </c>
      <c r="H1642" s="428" t="s">
        <v>5313</v>
      </c>
      <c r="I1642" s="431">
        <v>54.299999237060547</v>
      </c>
      <c r="J1642" s="431">
        <v>144</v>
      </c>
      <c r="K1642" s="432">
        <v>7818.6201171875</v>
      </c>
    </row>
    <row r="1643" spans="1:11" ht="14.45" customHeight="1" x14ac:dyDescent="0.2">
      <c r="A1643" s="426" t="s">
        <v>511</v>
      </c>
      <c r="B1643" s="427" t="s">
        <v>512</v>
      </c>
      <c r="C1643" s="428" t="s">
        <v>513</v>
      </c>
      <c r="D1643" s="429" t="s">
        <v>514</v>
      </c>
      <c r="E1643" s="428" t="s">
        <v>5263</v>
      </c>
      <c r="F1643" s="429" t="s">
        <v>5264</v>
      </c>
      <c r="G1643" s="428" t="s">
        <v>5314</v>
      </c>
      <c r="H1643" s="428" t="s">
        <v>5315</v>
      </c>
      <c r="I1643" s="431">
        <v>50.479999542236328</v>
      </c>
      <c r="J1643" s="431">
        <v>324</v>
      </c>
      <c r="K1643" s="432">
        <v>16354.0400390625</v>
      </c>
    </row>
    <row r="1644" spans="1:11" ht="14.45" customHeight="1" x14ac:dyDescent="0.2">
      <c r="A1644" s="426" t="s">
        <v>511</v>
      </c>
      <c r="B1644" s="427" t="s">
        <v>512</v>
      </c>
      <c r="C1644" s="428" t="s">
        <v>513</v>
      </c>
      <c r="D1644" s="429" t="s">
        <v>514</v>
      </c>
      <c r="E1644" s="428" t="s">
        <v>5263</v>
      </c>
      <c r="F1644" s="429" t="s">
        <v>5264</v>
      </c>
      <c r="G1644" s="428" t="s">
        <v>5316</v>
      </c>
      <c r="H1644" s="428" t="s">
        <v>5317</v>
      </c>
      <c r="I1644" s="431">
        <v>77.868747711181641</v>
      </c>
      <c r="J1644" s="431">
        <v>1152</v>
      </c>
      <c r="K1644" s="432">
        <v>89952.868896484375</v>
      </c>
    </row>
    <row r="1645" spans="1:11" ht="14.45" customHeight="1" x14ac:dyDescent="0.2">
      <c r="A1645" s="426" t="s">
        <v>511</v>
      </c>
      <c r="B1645" s="427" t="s">
        <v>512</v>
      </c>
      <c r="C1645" s="428" t="s">
        <v>513</v>
      </c>
      <c r="D1645" s="429" t="s">
        <v>514</v>
      </c>
      <c r="E1645" s="428" t="s">
        <v>5263</v>
      </c>
      <c r="F1645" s="429" t="s">
        <v>5264</v>
      </c>
      <c r="G1645" s="428" t="s">
        <v>5318</v>
      </c>
      <c r="H1645" s="428" t="s">
        <v>5319</v>
      </c>
      <c r="I1645" s="431">
        <v>45.027999114990237</v>
      </c>
      <c r="J1645" s="431">
        <v>648</v>
      </c>
      <c r="K1645" s="432">
        <v>29176.189819335938</v>
      </c>
    </row>
    <row r="1646" spans="1:11" ht="14.45" customHeight="1" x14ac:dyDescent="0.2">
      <c r="A1646" s="426" t="s">
        <v>511</v>
      </c>
      <c r="B1646" s="427" t="s">
        <v>512</v>
      </c>
      <c r="C1646" s="428" t="s">
        <v>513</v>
      </c>
      <c r="D1646" s="429" t="s">
        <v>514</v>
      </c>
      <c r="E1646" s="428" t="s">
        <v>5263</v>
      </c>
      <c r="F1646" s="429" t="s">
        <v>5264</v>
      </c>
      <c r="G1646" s="428" t="s">
        <v>5320</v>
      </c>
      <c r="H1646" s="428" t="s">
        <v>5321</v>
      </c>
      <c r="I1646" s="431">
        <v>77.900001525878906</v>
      </c>
      <c r="J1646" s="431">
        <v>876</v>
      </c>
      <c r="K1646" s="432">
        <v>68242.959228515625</v>
      </c>
    </row>
    <row r="1647" spans="1:11" ht="14.45" customHeight="1" x14ac:dyDescent="0.2">
      <c r="A1647" s="426" t="s">
        <v>511</v>
      </c>
      <c r="B1647" s="427" t="s">
        <v>512</v>
      </c>
      <c r="C1647" s="428" t="s">
        <v>513</v>
      </c>
      <c r="D1647" s="429" t="s">
        <v>514</v>
      </c>
      <c r="E1647" s="428" t="s">
        <v>5263</v>
      </c>
      <c r="F1647" s="429" t="s">
        <v>5264</v>
      </c>
      <c r="G1647" s="428" t="s">
        <v>5322</v>
      </c>
      <c r="H1647" s="428" t="s">
        <v>5323</v>
      </c>
      <c r="I1647" s="431">
        <v>45.029998779296875</v>
      </c>
      <c r="J1647" s="431">
        <v>144</v>
      </c>
      <c r="K1647" s="432">
        <v>6483.7001953125</v>
      </c>
    </row>
    <row r="1648" spans="1:11" ht="14.45" customHeight="1" x14ac:dyDescent="0.2">
      <c r="A1648" s="426" t="s">
        <v>511</v>
      </c>
      <c r="B1648" s="427" t="s">
        <v>512</v>
      </c>
      <c r="C1648" s="428" t="s">
        <v>513</v>
      </c>
      <c r="D1648" s="429" t="s">
        <v>514</v>
      </c>
      <c r="E1648" s="428" t="s">
        <v>5263</v>
      </c>
      <c r="F1648" s="429" t="s">
        <v>5264</v>
      </c>
      <c r="G1648" s="428" t="s">
        <v>5322</v>
      </c>
      <c r="H1648" s="428" t="s">
        <v>5324</v>
      </c>
      <c r="I1648" s="431">
        <v>72.910003662109375</v>
      </c>
      <c r="J1648" s="431">
        <v>144</v>
      </c>
      <c r="K1648" s="432">
        <v>10499.1298828125</v>
      </c>
    </row>
    <row r="1649" spans="1:11" ht="14.45" customHeight="1" x14ac:dyDescent="0.2">
      <c r="A1649" s="426" t="s">
        <v>511</v>
      </c>
      <c r="B1649" s="427" t="s">
        <v>512</v>
      </c>
      <c r="C1649" s="428" t="s">
        <v>513</v>
      </c>
      <c r="D1649" s="429" t="s">
        <v>514</v>
      </c>
      <c r="E1649" s="428" t="s">
        <v>5263</v>
      </c>
      <c r="F1649" s="429" t="s">
        <v>5264</v>
      </c>
      <c r="G1649" s="428" t="s">
        <v>5325</v>
      </c>
      <c r="H1649" s="428" t="s">
        <v>5326</v>
      </c>
      <c r="I1649" s="431">
        <v>45.024999618530273</v>
      </c>
      <c r="J1649" s="431">
        <v>288</v>
      </c>
      <c r="K1649" s="432">
        <v>12967.92041015625</v>
      </c>
    </row>
    <row r="1650" spans="1:11" ht="14.45" customHeight="1" x14ac:dyDescent="0.2">
      <c r="A1650" s="426" t="s">
        <v>511</v>
      </c>
      <c r="B1650" s="427" t="s">
        <v>512</v>
      </c>
      <c r="C1650" s="428" t="s">
        <v>513</v>
      </c>
      <c r="D1650" s="429" t="s">
        <v>514</v>
      </c>
      <c r="E1650" s="428" t="s">
        <v>5263</v>
      </c>
      <c r="F1650" s="429" t="s">
        <v>5264</v>
      </c>
      <c r="G1650" s="428" t="s">
        <v>5327</v>
      </c>
      <c r="H1650" s="428" t="s">
        <v>5328</v>
      </c>
      <c r="I1650" s="431">
        <v>60.659999847412109</v>
      </c>
      <c r="J1650" s="431">
        <v>288</v>
      </c>
      <c r="K1650" s="432">
        <v>17470.07958984375</v>
      </c>
    </row>
    <row r="1651" spans="1:11" ht="14.45" customHeight="1" x14ac:dyDescent="0.2">
      <c r="A1651" s="426" t="s">
        <v>511</v>
      </c>
      <c r="B1651" s="427" t="s">
        <v>512</v>
      </c>
      <c r="C1651" s="428" t="s">
        <v>513</v>
      </c>
      <c r="D1651" s="429" t="s">
        <v>514</v>
      </c>
      <c r="E1651" s="428" t="s">
        <v>5263</v>
      </c>
      <c r="F1651" s="429" t="s">
        <v>5264</v>
      </c>
      <c r="G1651" s="428" t="s">
        <v>5329</v>
      </c>
      <c r="H1651" s="428" t="s">
        <v>5330</v>
      </c>
      <c r="I1651" s="431">
        <v>54.869998931884766</v>
      </c>
      <c r="J1651" s="431">
        <v>252</v>
      </c>
      <c r="K1651" s="432">
        <v>13826.680419921875</v>
      </c>
    </row>
    <row r="1652" spans="1:11" ht="14.45" customHeight="1" x14ac:dyDescent="0.2">
      <c r="A1652" s="426" t="s">
        <v>511</v>
      </c>
      <c r="B1652" s="427" t="s">
        <v>512</v>
      </c>
      <c r="C1652" s="428" t="s">
        <v>513</v>
      </c>
      <c r="D1652" s="429" t="s">
        <v>514</v>
      </c>
      <c r="E1652" s="428" t="s">
        <v>5263</v>
      </c>
      <c r="F1652" s="429" t="s">
        <v>5264</v>
      </c>
      <c r="G1652" s="428" t="s">
        <v>5331</v>
      </c>
      <c r="H1652" s="428" t="s">
        <v>5332</v>
      </c>
      <c r="I1652" s="431">
        <v>34.101429530552458</v>
      </c>
      <c r="J1652" s="431">
        <v>612</v>
      </c>
      <c r="K1652" s="432">
        <v>29219.490478515625</v>
      </c>
    </row>
    <row r="1653" spans="1:11" ht="14.45" customHeight="1" x14ac:dyDescent="0.2">
      <c r="A1653" s="426" t="s">
        <v>511</v>
      </c>
      <c r="B1653" s="427" t="s">
        <v>512</v>
      </c>
      <c r="C1653" s="428" t="s">
        <v>513</v>
      </c>
      <c r="D1653" s="429" t="s">
        <v>514</v>
      </c>
      <c r="E1653" s="428" t="s">
        <v>5263</v>
      </c>
      <c r="F1653" s="429" t="s">
        <v>5264</v>
      </c>
      <c r="G1653" s="428" t="s">
        <v>5333</v>
      </c>
      <c r="H1653" s="428" t="s">
        <v>5334</v>
      </c>
      <c r="I1653" s="431">
        <v>75.650001525878906</v>
      </c>
      <c r="J1653" s="431">
        <v>876</v>
      </c>
      <c r="K1653" s="432">
        <v>66270.02978515625</v>
      </c>
    </row>
    <row r="1654" spans="1:11" ht="14.45" customHeight="1" x14ac:dyDescent="0.2">
      <c r="A1654" s="426" t="s">
        <v>511</v>
      </c>
      <c r="B1654" s="427" t="s">
        <v>512</v>
      </c>
      <c r="C1654" s="428" t="s">
        <v>513</v>
      </c>
      <c r="D1654" s="429" t="s">
        <v>514</v>
      </c>
      <c r="E1654" s="428" t="s">
        <v>5263</v>
      </c>
      <c r="F1654" s="429" t="s">
        <v>5264</v>
      </c>
      <c r="G1654" s="428" t="s">
        <v>5335</v>
      </c>
      <c r="H1654" s="428" t="s">
        <v>5336</v>
      </c>
      <c r="I1654" s="431">
        <v>34.159999847412109</v>
      </c>
      <c r="J1654" s="431">
        <v>1368</v>
      </c>
      <c r="K1654" s="432">
        <v>46728.41015625</v>
      </c>
    </row>
    <row r="1655" spans="1:11" ht="14.45" customHeight="1" x14ac:dyDescent="0.2">
      <c r="A1655" s="426" t="s">
        <v>511</v>
      </c>
      <c r="B1655" s="427" t="s">
        <v>512</v>
      </c>
      <c r="C1655" s="428" t="s">
        <v>513</v>
      </c>
      <c r="D1655" s="429" t="s">
        <v>514</v>
      </c>
      <c r="E1655" s="428" t="s">
        <v>5263</v>
      </c>
      <c r="F1655" s="429" t="s">
        <v>5264</v>
      </c>
      <c r="G1655" s="428" t="s">
        <v>5337</v>
      </c>
      <c r="H1655" s="428" t="s">
        <v>5338</v>
      </c>
      <c r="I1655" s="431">
        <v>41.810001373291016</v>
      </c>
      <c r="J1655" s="431">
        <v>2016</v>
      </c>
      <c r="K1655" s="432">
        <v>84286.7197265625</v>
      </c>
    </row>
    <row r="1656" spans="1:11" ht="14.45" customHeight="1" x14ac:dyDescent="0.2">
      <c r="A1656" s="426" t="s">
        <v>511</v>
      </c>
      <c r="B1656" s="427" t="s">
        <v>512</v>
      </c>
      <c r="C1656" s="428" t="s">
        <v>513</v>
      </c>
      <c r="D1656" s="429" t="s">
        <v>514</v>
      </c>
      <c r="E1656" s="428" t="s">
        <v>5263</v>
      </c>
      <c r="F1656" s="429" t="s">
        <v>5264</v>
      </c>
      <c r="G1656" s="428" t="s">
        <v>5310</v>
      </c>
      <c r="H1656" s="428" t="s">
        <v>5339</v>
      </c>
      <c r="I1656" s="431">
        <v>40.639999389648438</v>
      </c>
      <c r="J1656" s="431">
        <v>1044</v>
      </c>
      <c r="K1656" s="432">
        <v>42424.541015625</v>
      </c>
    </row>
    <row r="1657" spans="1:11" ht="14.45" customHeight="1" x14ac:dyDescent="0.2">
      <c r="A1657" s="426" t="s">
        <v>511</v>
      </c>
      <c r="B1657" s="427" t="s">
        <v>512</v>
      </c>
      <c r="C1657" s="428" t="s">
        <v>513</v>
      </c>
      <c r="D1657" s="429" t="s">
        <v>514</v>
      </c>
      <c r="E1657" s="428" t="s">
        <v>5263</v>
      </c>
      <c r="F1657" s="429" t="s">
        <v>5264</v>
      </c>
      <c r="G1657" s="428" t="s">
        <v>5340</v>
      </c>
      <c r="H1657" s="428" t="s">
        <v>5341</v>
      </c>
      <c r="I1657" s="431">
        <v>40.009998321533203</v>
      </c>
      <c r="J1657" s="431">
        <v>288</v>
      </c>
      <c r="K1657" s="432">
        <v>11522.080078125</v>
      </c>
    </row>
    <row r="1658" spans="1:11" ht="14.45" customHeight="1" x14ac:dyDescent="0.2">
      <c r="A1658" s="426" t="s">
        <v>511</v>
      </c>
      <c r="B1658" s="427" t="s">
        <v>512</v>
      </c>
      <c r="C1658" s="428" t="s">
        <v>513</v>
      </c>
      <c r="D1658" s="429" t="s">
        <v>514</v>
      </c>
      <c r="E1658" s="428" t="s">
        <v>5263</v>
      </c>
      <c r="F1658" s="429" t="s">
        <v>5264</v>
      </c>
      <c r="G1658" s="428" t="s">
        <v>5342</v>
      </c>
      <c r="H1658" s="428" t="s">
        <v>5343</v>
      </c>
      <c r="I1658" s="431">
        <v>94</v>
      </c>
      <c r="J1658" s="431">
        <v>216</v>
      </c>
      <c r="K1658" s="432">
        <v>20303.939453125</v>
      </c>
    </row>
    <row r="1659" spans="1:11" ht="14.45" customHeight="1" x14ac:dyDescent="0.2">
      <c r="A1659" s="426" t="s">
        <v>511</v>
      </c>
      <c r="B1659" s="427" t="s">
        <v>512</v>
      </c>
      <c r="C1659" s="428" t="s">
        <v>513</v>
      </c>
      <c r="D1659" s="429" t="s">
        <v>514</v>
      </c>
      <c r="E1659" s="428" t="s">
        <v>5263</v>
      </c>
      <c r="F1659" s="429" t="s">
        <v>5264</v>
      </c>
      <c r="G1659" s="428" t="s">
        <v>5344</v>
      </c>
      <c r="H1659" s="428" t="s">
        <v>5345</v>
      </c>
      <c r="I1659" s="431">
        <v>64.709999084472656</v>
      </c>
      <c r="J1659" s="431">
        <v>288</v>
      </c>
      <c r="K1659" s="432">
        <v>18636.4599609375</v>
      </c>
    </row>
    <row r="1660" spans="1:11" ht="14.45" customHeight="1" x14ac:dyDescent="0.2">
      <c r="A1660" s="426" t="s">
        <v>511</v>
      </c>
      <c r="B1660" s="427" t="s">
        <v>512</v>
      </c>
      <c r="C1660" s="428" t="s">
        <v>513</v>
      </c>
      <c r="D1660" s="429" t="s">
        <v>514</v>
      </c>
      <c r="E1660" s="428" t="s">
        <v>5263</v>
      </c>
      <c r="F1660" s="429" t="s">
        <v>5264</v>
      </c>
      <c r="G1660" s="428" t="s">
        <v>5346</v>
      </c>
      <c r="H1660" s="428" t="s">
        <v>5347</v>
      </c>
      <c r="I1660" s="431">
        <v>72.69000244140625</v>
      </c>
      <c r="J1660" s="431">
        <v>252</v>
      </c>
      <c r="K1660" s="432">
        <v>18317.77978515625</v>
      </c>
    </row>
    <row r="1661" spans="1:11" ht="14.45" customHeight="1" x14ac:dyDescent="0.2">
      <c r="A1661" s="426" t="s">
        <v>511</v>
      </c>
      <c r="B1661" s="427" t="s">
        <v>512</v>
      </c>
      <c r="C1661" s="428" t="s">
        <v>513</v>
      </c>
      <c r="D1661" s="429" t="s">
        <v>514</v>
      </c>
      <c r="E1661" s="428" t="s">
        <v>5263</v>
      </c>
      <c r="F1661" s="429" t="s">
        <v>5264</v>
      </c>
      <c r="G1661" s="428" t="s">
        <v>5348</v>
      </c>
      <c r="H1661" s="428" t="s">
        <v>5349</v>
      </c>
      <c r="I1661" s="431">
        <v>74.160003662109375</v>
      </c>
      <c r="J1661" s="431">
        <v>468</v>
      </c>
      <c r="K1661" s="432">
        <v>34704.919677734375</v>
      </c>
    </row>
    <row r="1662" spans="1:11" ht="14.45" customHeight="1" x14ac:dyDescent="0.2">
      <c r="A1662" s="426" t="s">
        <v>511</v>
      </c>
      <c r="B1662" s="427" t="s">
        <v>512</v>
      </c>
      <c r="C1662" s="428" t="s">
        <v>513</v>
      </c>
      <c r="D1662" s="429" t="s">
        <v>514</v>
      </c>
      <c r="E1662" s="428" t="s">
        <v>5263</v>
      </c>
      <c r="F1662" s="429" t="s">
        <v>5264</v>
      </c>
      <c r="G1662" s="428" t="s">
        <v>5350</v>
      </c>
      <c r="H1662" s="428" t="s">
        <v>5351</v>
      </c>
      <c r="I1662" s="431">
        <v>103.40000152587891</v>
      </c>
      <c r="J1662" s="431">
        <v>36</v>
      </c>
      <c r="K1662" s="432">
        <v>3722.320068359375</v>
      </c>
    </row>
    <row r="1663" spans="1:11" ht="14.45" customHeight="1" x14ac:dyDescent="0.2">
      <c r="A1663" s="426" t="s">
        <v>511</v>
      </c>
      <c r="B1663" s="427" t="s">
        <v>512</v>
      </c>
      <c r="C1663" s="428" t="s">
        <v>513</v>
      </c>
      <c r="D1663" s="429" t="s">
        <v>514</v>
      </c>
      <c r="E1663" s="428" t="s">
        <v>5263</v>
      </c>
      <c r="F1663" s="429" t="s">
        <v>5264</v>
      </c>
      <c r="G1663" s="428" t="s">
        <v>5352</v>
      </c>
      <c r="H1663" s="428" t="s">
        <v>5353</v>
      </c>
      <c r="I1663" s="431">
        <v>345</v>
      </c>
      <c r="J1663" s="431">
        <v>48</v>
      </c>
      <c r="K1663" s="432">
        <v>16560</v>
      </c>
    </row>
    <row r="1664" spans="1:11" ht="14.45" customHeight="1" x14ac:dyDescent="0.2">
      <c r="A1664" s="426" t="s">
        <v>511</v>
      </c>
      <c r="B1664" s="427" t="s">
        <v>512</v>
      </c>
      <c r="C1664" s="428" t="s">
        <v>513</v>
      </c>
      <c r="D1664" s="429" t="s">
        <v>514</v>
      </c>
      <c r="E1664" s="428" t="s">
        <v>5263</v>
      </c>
      <c r="F1664" s="429" t="s">
        <v>5264</v>
      </c>
      <c r="G1664" s="428" t="s">
        <v>5354</v>
      </c>
      <c r="H1664" s="428" t="s">
        <v>5355</v>
      </c>
      <c r="I1664" s="431">
        <v>345</v>
      </c>
      <c r="J1664" s="431">
        <v>24</v>
      </c>
      <c r="K1664" s="432">
        <v>8280</v>
      </c>
    </row>
    <row r="1665" spans="1:11" ht="14.45" customHeight="1" x14ac:dyDescent="0.2">
      <c r="A1665" s="426" t="s">
        <v>511</v>
      </c>
      <c r="B1665" s="427" t="s">
        <v>512</v>
      </c>
      <c r="C1665" s="428" t="s">
        <v>513</v>
      </c>
      <c r="D1665" s="429" t="s">
        <v>514</v>
      </c>
      <c r="E1665" s="428" t="s">
        <v>5263</v>
      </c>
      <c r="F1665" s="429" t="s">
        <v>5264</v>
      </c>
      <c r="G1665" s="428" t="s">
        <v>5356</v>
      </c>
      <c r="H1665" s="428" t="s">
        <v>5357</v>
      </c>
      <c r="I1665" s="431">
        <v>153.80999755859375</v>
      </c>
      <c r="J1665" s="431">
        <v>48</v>
      </c>
      <c r="K1665" s="432">
        <v>7383</v>
      </c>
    </row>
    <row r="1666" spans="1:11" ht="14.45" customHeight="1" x14ac:dyDescent="0.2">
      <c r="A1666" s="426" t="s">
        <v>511</v>
      </c>
      <c r="B1666" s="427" t="s">
        <v>512</v>
      </c>
      <c r="C1666" s="428" t="s">
        <v>513</v>
      </c>
      <c r="D1666" s="429" t="s">
        <v>514</v>
      </c>
      <c r="E1666" s="428" t="s">
        <v>5263</v>
      </c>
      <c r="F1666" s="429" t="s">
        <v>5264</v>
      </c>
      <c r="G1666" s="428" t="s">
        <v>5358</v>
      </c>
      <c r="H1666" s="428" t="s">
        <v>5359</v>
      </c>
      <c r="I1666" s="431">
        <v>249.25999450683594</v>
      </c>
      <c r="J1666" s="431">
        <v>384</v>
      </c>
      <c r="K1666" s="432">
        <v>95716.802734375</v>
      </c>
    </row>
    <row r="1667" spans="1:11" ht="14.45" customHeight="1" x14ac:dyDescent="0.2">
      <c r="A1667" s="426" t="s">
        <v>511</v>
      </c>
      <c r="B1667" s="427" t="s">
        <v>512</v>
      </c>
      <c r="C1667" s="428" t="s">
        <v>513</v>
      </c>
      <c r="D1667" s="429" t="s">
        <v>514</v>
      </c>
      <c r="E1667" s="428" t="s">
        <v>5263</v>
      </c>
      <c r="F1667" s="429" t="s">
        <v>5264</v>
      </c>
      <c r="G1667" s="428" t="s">
        <v>5360</v>
      </c>
      <c r="H1667" s="428" t="s">
        <v>5361</v>
      </c>
      <c r="I1667" s="431">
        <v>154.44499969482422</v>
      </c>
      <c r="J1667" s="431">
        <v>108</v>
      </c>
      <c r="K1667" s="432">
        <v>16679.69970703125</v>
      </c>
    </row>
    <row r="1668" spans="1:11" ht="14.45" customHeight="1" x14ac:dyDescent="0.2">
      <c r="A1668" s="426" t="s">
        <v>511</v>
      </c>
      <c r="B1668" s="427" t="s">
        <v>512</v>
      </c>
      <c r="C1668" s="428" t="s">
        <v>513</v>
      </c>
      <c r="D1668" s="429" t="s">
        <v>514</v>
      </c>
      <c r="E1668" s="428" t="s">
        <v>5263</v>
      </c>
      <c r="F1668" s="429" t="s">
        <v>5264</v>
      </c>
      <c r="G1668" s="428" t="s">
        <v>5362</v>
      </c>
      <c r="H1668" s="428" t="s">
        <v>5363</v>
      </c>
      <c r="I1668" s="431">
        <v>147.60000610351563</v>
      </c>
      <c r="J1668" s="431">
        <v>216</v>
      </c>
      <c r="K1668" s="432">
        <v>31882.140625</v>
      </c>
    </row>
    <row r="1669" spans="1:11" ht="14.45" customHeight="1" x14ac:dyDescent="0.2">
      <c r="A1669" s="426" t="s">
        <v>511</v>
      </c>
      <c r="B1669" s="427" t="s">
        <v>512</v>
      </c>
      <c r="C1669" s="428" t="s">
        <v>513</v>
      </c>
      <c r="D1669" s="429" t="s">
        <v>514</v>
      </c>
      <c r="E1669" s="428" t="s">
        <v>5263</v>
      </c>
      <c r="F1669" s="429" t="s">
        <v>5264</v>
      </c>
      <c r="G1669" s="428" t="s">
        <v>5362</v>
      </c>
      <c r="H1669" s="428" t="s">
        <v>5364</v>
      </c>
      <c r="I1669" s="431">
        <v>147.60000610351563</v>
      </c>
      <c r="J1669" s="431">
        <v>792</v>
      </c>
      <c r="K1669" s="432">
        <v>116901.1796875</v>
      </c>
    </row>
    <row r="1670" spans="1:11" ht="14.45" customHeight="1" x14ac:dyDescent="0.2">
      <c r="A1670" s="426" t="s">
        <v>511</v>
      </c>
      <c r="B1670" s="427" t="s">
        <v>512</v>
      </c>
      <c r="C1670" s="428" t="s">
        <v>513</v>
      </c>
      <c r="D1670" s="429" t="s">
        <v>514</v>
      </c>
      <c r="E1670" s="428" t="s">
        <v>5263</v>
      </c>
      <c r="F1670" s="429" t="s">
        <v>5264</v>
      </c>
      <c r="G1670" s="428" t="s">
        <v>5365</v>
      </c>
      <c r="H1670" s="428" t="s">
        <v>5366</v>
      </c>
      <c r="I1670" s="431">
        <v>204.30000305175781</v>
      </c>
      <c r="J1670" s="431">
        <v>96</v>
      </c>
      <c r="K1670" s="432">
        <v>19612.470458984375</v>
      </c>
    </row>
    <row r="1671" spans="1:11" ht="14.45" customHeight="1" x14ac:dyDescent="0.2">
      <c r="A1671" s="426" t="s">
        <v>511</v>
      </c>
      <c r="B1671" s="427" t="s">
        <v>512</v>
      </c>
      <c r="C1671" s="428" t="s">
        <v>513</v>
      </c>
      <c r="D1671" s="429" t="s">
        <v>514</v>
      </c>
      <c r="E1671" s="428" t="s">
        <v>5263</v>
      </c>
      <c r="F1671" s="429" t="s">
        <v>5264</v>
      </c>
      <c r="G1671" s="428" t="s">
        <v>5367</v>
      </c>
      <c r="H1671" s="428" t="s">
        <v>5368</v>
      </c>
      <c r="I1671" s="431">
        <v>100.68000030517578</v>
      </c>
      <c r="J1671" s="431">
        <v>936</v>
      </c>
      <c r="K1671" s="432">
        <v>94238.8212890625</v>
      </c>
    </row>
    <row r="1672" spans="1:11" ht="14.45" customHeight="1" x14ac:dyDescent="0.2">
      <c r="A1672" s="426" t="s">
        <v>511</v>
      </c>
      <c r="B1672" s="427" t="s">
        <v>512</v>
      </c>
      <c r="C1672" s="428" t="s">
        <v>513</v>
      </c>
      <c r="D1672" s="429" t="s">
        <v>514</v>
      </c>
      <c r="E1672" s="428" t="s">
        <v>5263</v>
      </c>
      <c r="F1672" s="429" t="s">
        <v>5264</v>
      </c>
      <c r="G1672" s="428" t="s">
        <v>5369</v>
      </c>
      <c r="H1672" s="428" t="s">
        <v>5370</v>
      </c>
      <c r="I1672" s="431">
        <v>142.71000671386719</v>
      </c>
      <c r="J1672" s="431">
        <v>216</v>
      </c>
      <c r="K1672" s="432">
        <v>30826.259765625</v>
      </c>
    </row>
    <row r="1673" spans="1:11" ht="14.45" customHeight="1" x14ac:dyDescent="0.2">
      <c r="A1673" s="426" t="s">
        <v>511</v>
      </c>
      <c r="B1673" s="427" t="s">
        <v>512</v>
      </c>
      <c r="C1673" s="428" t="s">
        <v>513</v>
      </c>
      <c r="D1673" s="429" t="s">
        <v>514</v>
      </c>
      <c r="E1673" s="428" t="s">
        <v>5263</v>
      </c>
      <c r="F1673" s="429" t="s">
        <v>5264</v>
      </c>
      <c r="G1673" s="428" t="s">
        <v>5371</v>
      </c>
      <c r="H1673" s="428" t="s">
        <v>5372</v>
      </c>
      <c r="I1673" s="431">
        <v>31.360000610351563</v>
      </c>
      <c r="J1673" s="431">
        <v>2160</v>
      </c>
      <c r="K1673" s="432">
        <v>67730.40185546875</v>
      </c>
    </row>
    <row r="1674" spans="1:11" ht="14.45" customHeight="1" x14ac:dyDescent="0.2">
      <c r="A1674" s="426" t="s">
        <v>511</v>
      </c>
      <c r="B1674" s="427" t="s">
        <v>512</v>
      </c>
      <c r="C1674" s="428" t="s">
        <v>513</v>
      </c>
      <c r="D1674" s="429" t="s">
        <v>514</v>
      </c>
      <c r="E1674" s="428" t="s">
        <v>5263</v>
      </c>
      <c r="F1674" s="429" t="s">
        <v>5264</v>
      </c>
      <c r="G1674" s="428" t="s">
        <v>5373</v>
      </c>
      <c r="H1674" s="428" t="s">
        <v>5374</v>
      </c>
      <c r="I1674" s="431">
        <v>32.409999847412109</v>
      </c>
      <c r="J1674" s="431">
        <v>1320</v>
      </c>
      <c r="K1674" s="432">
        <v>42782.299621582031</v>
      </c>
    </row>
    <row r="1675" spans="1:11" ht="14.45" customHeight="1" x14ac:dyDescent="0.2">
      <c r="A1675" s="426" t="s">
        <v>511</v>
      </c>
      <c r="B1675" s="427" t="s">
        <v>512</v>
      </c>
      <c r="C1675" s="428" t="s">
        <v>513</v>
      </c>
      <c r="D1675" s="429" t="s">
        <v>514</v>
      </c>
      <c r="E1675" s="428" t="s">
        <v>5263</v>
      </c>
      <c r="F1675" s="429" t="s">
        <v>5264</v>
      </c>
      <c r="G1675" s="428" t="s">
        <v>5375</v>
      </c>
      <c r="H1675" s="428" t="s">
        <v>5376</v>
      </c>
      <c r="I1675" s="431">
        <v>38.459999084472656</v>
      </c>
      <c r="J1675" s="431">
        <v>144</v>
      </c>
      <c r="K1675" s="432">
        <v>5537.93994140625</v>
      </c>
    </row>
    <row r="1676" spans="1:11" ht="14.45" customHeight="1" x14ac:dyDescent="0.2">
      <c r="A1676" s="426" t="s">
        <v>511</v>
      </c>
      <c r="B1676" s="427" t="s">
        <v>512</v>
      </c>
      <c r="C1676" s="428" t="s">
        <v>513</v>
      </c>
      <c r="D1676" s="429" t="s">
        <v>514</v>
      </c>
      <c r="E1676" s="428" t="s">
        <v>5263</v>
      </c>
      <c r="F1676" s="429" t="s">
        <v>5264</v>
      </c>
      <c r="G1676" s="428" t="s">
        <v>5377</v>
      </c>
      <c r="H1676" s="428" t="s">
        <v>5378</v>
      </c>
      <c r="I1676" s="431">
        <v>30.309999465942383</v>
      </c>
      <c r="J1676" s="431">
        <v>4080</v>
      </c>
      <c r="K1676" s="432">
        <v>123675.31909179688</v>
      </c>
    </row>
    <row r="1677" spans="1:11" ht="14.45" customHeight="1" x14ac:dyDescent="0.2">
      <c r="A1677" s="426" t="s">
        <v>511</v>
      </c>
      <c r="B1677" s="427" t="s">
        <v>512</v>
      </c>
      <c r="C1677" s="428" t="s">
        <v>513</v>
      </c>
      <c r="D1677" s="429" t="s">
        <v>514</v>
      </c>
      <c r="E1677" s="428" t="s">
        <v>5263</v>
      </c>
      <c r="F1677" s="429" t="s">
        <v>5264</v>
      </c>
      <c r="G1677" s="428" t="s">
        <v>5379</v>
      </c>
      <c r="H1677" s="428" t="s">
        <v>5380</v>
      </c>
      <c r="I1677" s="431">
        <v>39.740001678466797</v>
      </c>
      <c r="J1677" s="431">
        <v>720</v>
      </c>
      <c r="K1677" s="432">
        <v>28612.80078125</v>
      </c>
    </row>
    <row r="1678" spans="1:11" ht="14.45" customHeight="1" x14ac:dyDescent="0.2">
      <c r="A1678" s="426" t="s">
        <v>511</v>
      </c>
      <c r="B1678" s="427" t="s">
        <v>512</v>
      </c>
      <c r="C1678" s="428" t="s">
        <v>513</v>
      </c>
      <c r="D1678" s="429" t="s">
        <v>514</v>
      </c>
      <c r="E1678" s="428" t="s">
        <v>5263</v>
      </c>
      <c r="F1678" s="429" t="s">
        <v>5264</v>
      </c>
      <c r="G1678" s="428" t="s">
        <v>5381</v>
      </c>
      <c r="H1678" s="428" t="s">
        <v>5382</v>
      </c>
      <c r="I1678" s="431">
        <v>28.860000610351563</v>
      </c>
      <c r="J1678" s="431">
        <v>1512</v>
      </c>
      <c r="K1678" s="432">
        <v>43639.0498046875</v>
      </c>
    </row>
    <row r="1679" spans="1:11" ht="14.45" customHeight="1" x14ac:dyDescent="0.2">
      <c r="A1679" s="426" t="s">
        <v>511</v>
      </c>
      <c r="B1679" s="427" t="s">
        <v>512</v>
      </c>
      <c r="C1679" s="428" t="s">
        <v>513</v>
      </c>
      <c r="D1679" s="429" t="s">
        <v>514</v>
      </c>
      <c r="E1679" s="428" t="s">
        <v>5263</v>
      </c>
      <c r="F1679" s="429" t="s">
        <v>5264</v>
      </c>
      <c r="G1679" s="428" t="s">
        <v>5383</v>
      </c>
      <c r="H1679" s="428" t="s">
        <v>5384</v>
      </c>
      <c r="I1679" s="431">
        <v>40.143333435058594</v>
      </c>
      <c r="J1679" s="431">
        <v>360</v>
      </c>
      <c r="K1679" s="432">
        <v>14451.7998046875</v>
      </c>
    </row>
    <row r="1680" spans="1:11" ht="14.45" customHeight="1" x14ac:dyDescent="0.2">
      <c r="A1680" s="426" t="s">
        <v>511</v>
      </c>
      <c r="B1680" s="427" t="s">
        <v>512</v>
      </c>
      <c r="C1680" s="428" t="s">
        <v>513</v>
      </c>
      <c r="D1680" s="429" t="s">
        <v>514</v>
      </c>
      <c r="E1680" s="428" t="s">
        <v>5263</v>
      </c>
      <c r="F1680" s="429" t="s">
        <v>5264</v>
      </c>
      <c r="G1680" s="428" t="s">
        <v>5385</v>
      </c>
      <c r="H1680" s="428" t="s">
        <v>5386</v>
      </c>
      <c r="I1680" s="431">
        <v>36.090000152587891</v>
      </c>
      <c r="J1680" s="431">
        <v>360</v>
      </c>
      <c r="K1680" s="432">
        <v>12991.560424804688</v>
      </c>
    </row>
    <row r="1681" spans="1:11" ht="14.45" customHeight="1" x14ac:dyDescent="0.2">
      <c r="A1681" s="426" t="s">
        <v>511</v>
      </c>
      <c r="B1681" s="427" t="s">
        <v>512</v>
      </c>
      <c r="C1681" s="428" t="s">
        <v>513</v>
      </c>
      <c r="D1681" s="429" t="s">
        <v>514</v>
      </c>
      <c r="E1681" s="428" t="s">
        <v>5263</v>
      </c>
      <c r="F1681" s="429" t="s">
        <v>5264</v>
      </c>
      <c r="G1681" s="428" t="s">
        <v>5387</v>
      </c>
      <c r="H1681" s="428" t="s">
        <v>5388</v>
      </c>
      <c r="I1681" s="431">
        <v>31.360000610351563</v>
      </c>
      <c r="J1681" s="431">
        <v>4200</v>
      </c>
      <c r="K1681" s="432">
        <v>131700.00244140625</v>
      </c>
    </row>
    <row r="1682" spans="1:11" ht="14.45" customHeight="1" x14ac:dyDescent="0.2">
      <c r="A1682" s="426" t="s">
        <v>511</v>
      </c>
      <c r="B1682" s="427" t="s">
        <v>512</v>
      </c>
      <c r="C1682" s="428" t="s">
        <v>513</v>
      </c>
      <c r="D1682" s="429" t="s">
        <v>514</v>
      </c>
      <c r="E1682" s="428" t="s">
        <v>5263</v>
      </c>
      <c r="F1682" s="429" t="s">
        <v>5264</v>
      </c>
      <c r="G1682" s="428" t="s">
        <v>5389</v>
      </c>
      <c r="H1682" s="428" t="s">
        <v>5390</v>
      </c>
      <c r="I1682" s="431">
        <v>219.94000244140625</v>
      </c>
      <c r="J1682" s="431">
        <v>216</v>
      </c>
      <c r="K1682" s="432">
        <v>47506.5</v>
      </c>
    </row>
    <row r="1683" spans="1:11" ht="14.45" customHeight="1" x14ac:dyDescent="0.2">
      <c r="A1683" s="426" t="s">
        <v>511</v>
      </c>
      <c r="B1683" s="427" t="s">
        <v>512</v>
      </c>
      <c r="C1683" s="428" t="s">
        <v>513</v>
      </c>
      <c r="D1683" s="429" t="s">
        <v>514</v>
      </c>
      <c r="E1683" s="428" t="s">
        <v>5263</v>
      </c>
      <c r="F1683" s="429" t="s">
        <v>5264</v>
      </c>
      <c r="G1683" s="428" t="s">
        <v>5391</v>
      </c>
      <c r="H1683" s="428" t="s">
        <v>5392</v>
      </c>
      <c r="I1683" s="431">
        <v>153.47000122070313</v>
      </c>
      <c r="J1683" s="431">
        <v>120</v>
      </c>
      <c r="K1683" s="432">
        <v>18416.03955078125</v>
      </c>
    </row>
    <row r="1684" spans="1:11" ht="14.45" customHeight="1" x14ac:dyDescent="0.2">
      <c r="A1684" s="426" t="s">
        <v>511</v>
      </c>
      <c r="B1684" s="427" t="s">
        <v>512</v>
      </c>
      <c r="C1684" s="428" t="s">
        <v>513</v>
      </c>
      <c r="D1684" s="429" t="s">
        <v>514</v>
      </c>
      <c r="E1684" s="428" t="s">
        <v>5263</v>
      </c>
      <c r="F1684" s="429" t="s">
        <v>5264</v>
      </c>
      <c r="G1684" s="428" t="s">
        <v>5393</v>
      </c>
      <c r="H1684" s="428" t="s">
        <v>5394</v>
      </c>
      <c r="I1684" s="431">
        <v>125.12000274658203</v>
      </c>
      <c r="J1684" s="431">
        <v>264</v>
      </c>
      <c r="K1684" s="432">
        <v>33031.6787109375</v>
      </c>
    </row>
    <row r="1685" spans="1:11" ht="14.45" customHeight="1" x14ac:dyDescent="0.2">
      <c r="A1685" s="426" t="s">
        <v>511</v>
      </c>
      <c r="B1685" s="427" t="s">
        <v>512</v>
      </c>
      <c r="C1685" s="428" t="s">
        <v>513</v>
      </c>
      <c r="D1685" s="429" t="s">
        <v>514</v>
      </c>
      <c r="E1685" s="428" t="s">
        <v>5263</v>
      </c>
      <c r="F1685" s="429" t="s">
        <v>5264</v>
      </c>
      <c r="G1685" s="428" t="s">
        <v>5395</v>
      </c>
      <c r="H1685" s="428" t="s">
        <v>5396</v>
      </c>
      <c r="I1685" s="431">
        <v>125.12000274658203</v>
      </c>
      <c r="J1685" s="431">
        <v>144</v>
      </c>
      <c r="K1685" s="432">
        <v>18017.279296875</v>
      </c>
    </row>
    <row r="1686" spans="1:11" ht="14.45" customHeight="1" x14ac:dyDescent="0.2">
      <c r="A1686" s="426" t="s">
        <v>511</v>
      </c>
      <c r="B1686" s="427" t="s">
        <v>512</v>
      </c>
      <c r="C1686" s="428" t="s">
        <v>513</v>
      </c>
      <c r="D1686" s="429" t="s">
        <v>514</v>
      </c>
      <c r="E1686" s="428" t="s">
        <v>5263</v>
      </c>
      <c r="F1686" s="429" t="s">
        <v>5264</v>
      </c>
      <c r="G1686" s="428" t="s">
        <v>5397</v>
      </c>
      <c r="H1686" s="428" t="s">
        <v>5398</v>
      </c>
      <c r="I1686" s="431">
        <v>167.14999389648438</v>
      </c>
      <c r="J1686" s="431">
        <v>240</v>
      </c>
      <c r="K1686" s="432">
        <v>40116.6005859375</v>
      </c>
    </row>
    <row r="1687" spans="1:11" ht="14.45" customHeight="1" x14ac:dyDescent="0.2">
      <c r="A1687" s="426" t="s">
        <v>511</v>
      </c>
      <c r="B1687" s="427" t="s">
        <v>512</v>
      </c>
      <c r="C1687" s="428" t="s">
        <v>513</v>
      </c>
      <c r="D1687" s="429" t="s">
        <v>514</v>
      </c>
      <c r="E1687" s="428" t="s">
        <v>5263</v>
      </c>
      <c r="F1687" s="429" t="s">
        <v>5264</v>
      </c>
      <c r="G1687" s="428" t="s">
        <v>5399</v>
      </c>
      <c r="H1687" s="428" t="s">
        <v>5400</v>
      </c>
      <c r="I1687" s="431">
        <v>167.14999389648438</v>
      </c>
      <c r="J1687" s="431">
        <v>216</v>
      </c>
      <c r="K1687" s="432">
        <v>36104.93994140625</v>
      </c>
    </row>
    <row r="1688" spans="1:11" ht="14.45" customHeight="1" x14ac:dyDescent="0.2">
      <c r="A1688" s="426" t="s">
        <v>511</v>
      </c>
      <c r="B1688" s="427" t="s">
        <v>512</v>
      </c>
      <c r="C1688" s="428" t="s">
        <v>513</v>
      </c>
      <c r="D1688" s="429" t="s">
        <v>514</v>
      </c>
      <c r="E1688" s="428" t="s">
        <v>5263</v>
      </c>
      <c r="F1688" s="429" t="s">
        <v>5264</v>
      </c>
      <c r="G1688" s="428" t="s">
        <v>5401</v>
      </c>
      <c r="H1688" s="428" t="s">
        <v>5402</v>
      </c>
      <c r="I1688" s="431">
        <v>164.22000122070313</v>
      </c>
      <c r="J1688" s="431">
        <v>120</v>
      </c>
      <c r="K1688" s="432">
        <v>19706.39990234375</v>
      </c>
    </row>
    <row r="1689" spans="1:11" ht="14.45" customHeight="1" x14ac:dyDescent="0.2">
      <c r="A1689" s="426" t="s">
        <v>511</v>
      </c>
      <c r="B1689" s="427" t="s">
        <v>512</v>
      </c>
      <c r="C1689" s="428" t="s">
        <v>513</v>
      </c>
      <c r="D1689" s="429" t="s">
        <v>514</v>
      </c>
      <c r="E1689" s="428" t="s">
        <v>5263</v>
      </c>
      <c r="F1689" s="429" t="s">
        <v>5264</v>
      </c>
      <c r="G1689" s="428" t="s">
        <v>5403</v>
      </c>
      <c r="H1689" s="428" t="s">
        <v>5404</v>
      </c>
      <c r="I1689" s="431">
        <v>185.72999572753906</v>
      </c>
      <c r="J1689" s="431">
        <v>1260</v>
      </c>
      <c r="K1689" s="432">
        <v>234013.5</v>
      </c>
    </row>
    <row r="1690" spans="1:11" ht="14.45" customHeight="1" x14ac:dyDescent="0.2">
      <c r="A1690" s="426" t="s">
        <v>511</v>
      </c>
      <c r="B1690" s="427" t="s">
        <v>512</v>
      </c>
      <c r="C1690" s="428" t="s">
        <v>513</v>
      </c>
      <c r="D1690" s="429" t="s">
        <v>514</v>
      </c>
      <c r="E1690" s="428" t="s">
        <v>5263</v>
      </c>
      <c r="F1690" s="429" t="s">
        <v>5264</v>
      </c>
      <c r="G1690" s="428" t="s">
        <v>5405</v>
      </c>
      <c r="H1690" s="428" t="s">
        <v>5406</v>
      </c>
      <c r="I1690" s="431">
        <v>216.02999877929688</v>
      </c>
      <c r="J1690" s="431">
        <v>432</v>
      </c>
      <c r="K1690" s="432">
        <v>93323.8828125</v>
      </c>
    </row>
    <row r="1691" spans="1:11" ht="14.45" customHeight="1" x14ac:dyDescent="0.2">
      <c r="A1691" s="426" t="s">
        <v>511</v>
      </c>
      <c r="B1691" s="427" t="s">
        <v>512</v>
      </c>
      <c r="C1691" s="428" t="s">
        <v>513</v>
      </c>
      <c r="D1691" s="429" t="s">
        <v>514</v>
      </c>
      <c r="E1691" s="428" t="s">
        <v>5263</v>
      </c>
      <c r="F1691" s="429" t="s">
        <v>5264</v>
      </c>
      <c r="G1691" s="428" t="s">
        <v>5403</v>
      </c>
      <c r="H1691" s="428" t="s">
        <v>5407</v>
      </c>
      <c r="I1691" s="431">
        <v>210.16000366210938</v>
      </c>
      <c r="J1691" s="431">
        <v>672</v>
      </c>
      <c r="K1691" s="432">
        <v>141229.2001953125</v>
      </c>
    </row>
    <row r="1692" spans="1:11" ht="14.45" customHeight="1" x14ac:dyDescent="0.2">
      <c r="A1692" s="426" t="s">
        <v>511</v>
      </c>
      <c r="B1692" s="427" t="s">
        <v>512</v>
      </c>
      <c r="C1692" s="428" t="s">
        <v>513</v>
      </c>
      <c r="D1692" s="429" t="s">
        <v>514</v>
      </c>
      <c r="E1692" s="428" t="s">
        <v>5263</v>
      </c>
      <c r="F1692" s="429" t="s">
        <v>5264</v>
      </c>
      <c r="G1692" s="428" t="s">
        <v>5408</v>
      </c>
      <c r="H1692" s="428" t="s">
        <v>5409</v>
      </c>
      <c r="I1692" s="431">
        <v>210.16500091552734</v>
      </c>
      <c r="J1692" s="431">
        <v>120</v>
      </c>
      <c r="K1692" s="432">
        <v>25219.8603515625</v>
      </c>
    </row>
    <row r="1693" spans="1:11" ht="14.45" customHeight="1" x14ac:dyDescent="0.2">
      <c r="A1693" s="426" t="s">
        <v>511</v>
      </c>
      <c r="B1693" s="427" t="s">
        <v>512</v>
      </c>
      <c r="C1693" s="428" t="s">
        <v>513</v>
      </c>
      <c r="D1693" s="429" t="s">
        <v>514</v>
      </c>
      <c r="E1693" s="428" t="s">
        <v>5263</v>
      </c>
      <c r="F1693" s="429" t="s">
        <v>5264</v>
      </c>
      <c r="G1693" s="428" t="s">
        <v>5410</v>
      </c>
      <c r="H1693" s="428" t="s">
        <v>5411</v>
      </c>
      <c r="I1693" s="431">
        <v>258.05999755859375</v>
      </c>
      <c r="J1693" s="431">
        <v>624</v>
      </c>
      <c r="K1693" s="432">
        <v>161029.4404296875</v>
      </c>
    </row>
    <row r="1694" spans="1:11" ht="14.45" customHeight="1" x14ac:dyDescent="0.2">
      <c r="A1694" s="426" t="s">
        <v>511</v>
      </c>
      <c r="B1694" s="427" t="s">
        <v>512</v>
      </c>
      <c r="C1694" s="428" t="s">
        <v>513</v>
      </c>
      <c r="D1694" s="429" t="s">
        <v>514</v>
      </c>
      <c r="E1694" s="428" t="s">
        <v>5263</v>
      </c>
      <c r="F1694" s="429" t="s">
        <v>5264</v>
      </c>
      <c r="G1694" s="428" t="s">
        <v>5412</v>
      </c>
      <c r="H1694" s="428" t="s">
        <v>5413</v>
      </c>
      <c r="I1694" s="431">
        <v>337.23500061035156</v>
      </c>
      <c r="J1694" s="431">
        <v>132</v>
      </c>
      <c r="K1694" s="432">
        <v>44514.8994140625</v>
      </c>
    </row>
    <row r="1695" spans="1:11" ht="14.45" customHeight="1" x14ac:dyDescent="0.2">
      <c r="A1695" s="426" t="s">
        <v>511</v>
      </c>
      <c r="B1695" s="427" t="s">
        <v>512</v>
      </c>
      <c r="C1695" s="428" t="s">
        <v>513</v>
      </c>
      <c r="D1695" s="429" t="s">
        <v>514</v>
      </c>
      <c r="E1695" s="428" t="s">
        <v>5263</v>
      </c>
      <c r="F1695" s="429" t="s">
        <v>5264</v>
      </c>
      <c r="G1695" s="428" t="s">
        <v>5414</v>
      </c>
      <c r="H1695" s="428" t="s">
        <v>5415</v>
      </c>
      <c r="I1695" s="431">
        <v>216.02000427246094</v>
      </c>
      <c r="J1695" s="431">
        <v>48</v>
      </c>
      <c r="K1695" s="432">
        <v>10369.1396484375</v>
      </c>
    </row>
    <row r="1696" spans="1:11" ht="14.45" customHeight="1" x14ac:dyDescent="0.2">
      <c r="A1696" s="426" t="s">
        <v>511</v>
      </c>
      <c r="B1696" s="427" t="s">
        <v>512</v>
      </c>
      <c r="C1696" s="428" t="s">
        <v>513</v>
      </c>
      <c r="D1696" s="429" t="s">
        <v>514</v>
      </c>
      <c r="E1696" s="428" t="s">
        <v>5263</v>
      </c>
      <c r="F1696" s="429" t="s">
        <v>5264</v>
      </c>
      <c r="G1696" s="428" t="s">
        <v>5416</v>
      </c>
      <c r="H1696" s="428" t="s">
        <v>5417</v>
      </c>
      <c r="I1696" s="431">
        <v>129.25666300455728</v>
      </c>
      <c r="J1696" s="431">
        <v>144</v>
      </c>
      <c r="K1696" s="432">
        <v>18612.5595703125</v>
      </c>
    </row>
    <row r="1697" spans="1:11" ht="14.45" customHeight="1" x14ac:dyDescent="0.2">
      <c r="A1697" s="426" t="s">
        <v>511</v>
      </c>
      <c r="B1697" s="427" t="s">
        <v>512</v>
      </c>
      <c r="C1697" s="428" t="s">
        <v>513</v>
      </c>
      <c r="D1697" s="429" t="s">
        <v>514</v>
      </c>
      <c r="E1697" s="428" t="s">
        <v>5263</v>
      </c>
      <c r="F1697" s="429" t="s">
        <v>5264</v>
      </c>
      <c r="G1697" s="428" t="s">
        <v>5418</v>
      </c>
      <c r="H1697" s="428" t="s">
        <v>5419</v>
      </c>
      <c r="I1697" s="431">
        <v>51.650001525878906</v>
      </c>
      <c r="J1697" s="431">
        <v>240</v>
      </c>
      <c r="K1697" s="432">
        <v>12397</v>
      </c>
    </row>
    <row r="1698" spans="1:11" ht="14.45" customHeight="1" x14ac:dyDescent="0.2">
      <c r="A1698" s="426" t="s">
        <v>511</v>
      </c>
      <c r="B1698" s="427" t="s">
        <v>512</v>
      </c>
      <c r="C1698" s="428" t="s">
        <v>513</v>
      </c>
      <c r="D1698" s="429" t="s">
        <v>514</v>
      </c>
      <c r="E1698" s="428" t="s">
        <v>5263</v>
      </c>
      <c r="F1698" s="429" t="s">
        <v>5264</v>
      </c>
      <c r="G1698" s="428" t="s">
        <v>5420</v>
      </c>
      <c r="H1698" s="428" t="s">
        <v>5421</v>
      </c>
      <c r="I1698" s="431">
        <v>635.3800048828125</v>
      </c>
      <c r="J1698" s="431">
        <v>36</v>
      </c>
      <c r="K1698" s="432">
        <v>22873.5</v>
      </c>
    </row>
    <row r="1699" spans="1:11" ht="14.45" customHeight="1" x14ac:dyDescent="0.2">
      <c r="A1699" s="426" t="s">
        <v>511</v>
      </c>
      <c r="B1699" s="427" t="s">
        <v>512</v>
      </c>
      <c r="C1699" s="428" t="s">
        <v>513</v>
      </c>
      <c r="D1699" s="429" t="s">
        <v>514</v>
      </c>
      <c r="E1699" s="428" t="s">
        <v>5263</v>
      </c>
      <c r="F1699" s="429" t="s">
        <v>5264</v>
      </c>
      <c r="G1699" s="428" t="s">
        <v>5422</v>
      </c>
      <c r="H1699" s="428" t="s">
        <v>5423</v>
      </c>
      <c r="I1699" s="431">
        <v>733.1300048828125</v>
      </c>
      <c r="J1699" s="431">
        <v>24</v>
      </c>
      <c r="K1699" s="432">
        <v>17595</v>
      </c>
    </row>
    <row r="1700" spans="1:11" ht="14.45" customHeight="1" x14ac:dyDescent="0.2">
      <c r="A1700" s="426" t="s">
        <v>511</v>
      </c>
      <c r="B1700" s="427" t="s">
        <v>512</v>
      </c>
      <c r="C1700" s="428" t="s">
        <v>513</v>
      </c>
      <c r="D1700" s="429" t="s">
        <v>514</v>
      </c>
      <c r="E1700" s="428" t="s">
        <v>5263</v>
      </c>
      <c r="F1700" s="429" t="s">
        <v>5264</v>
      </c>
      <c r="G1700" s="428" t="s">
        <v>5424</v>
      </c>
      <c r="H1700" s="428" t="s">
        <v>5425</v>
      </c>
      <c r="I1700" s="431">
        <v>73.790000915527344</v>
      </c>
      <c r="J1700" s="431">
        <v>72</v>
      </c>
      <c r="K1700" s="432">
        <v>5312.85009765625</v>
      </c>
    </row>
    <row r="1701" spans="1:11" ht="14.45" customHeight="1" x14ac:dyDescent="0.2">
      <c r="A1701" s="426" t="s">
        <v>511</v>
      </c>
      <c r="B1701" s="427" t="s">
        <v>512</v>
      </c>
      <c r="C1701" s="428" t="s">
        <v>513</v>
      </c>
      <c r="D1701" s="429" t="s">
        <v>514</v>
      </c>
      <c r="E1701" s="428" t="s">
        <v>5263</v>
      </c>
      <c r="F1701" s="429" t="s">
        <v>5264</v>
      </c>
      <c r="G1701" s="428" t="s">
        <v>5426</v>
      </c>
      <c r="H1701" s="428" t="s">
        <v>5427</v>
      </c>
      <c r="I1701" s="431">
        <v>73.790000915527344</v>
      </c>
      <c r="J1701" s="431">
        <v>72</v>
      </c>
      <c r="K1701" s="432">
        <v>5313</v>
      </c>
    </row>
    <row r="1702" spans="1:11" ht="14.45" customHeight="1" x14ac:dyDescent="0.2">
      <c r="A1702" s="426" t="s">
        <v>511</v>
      </c>
      <c r="B1702" s="427" t="s">
        <v>512</v>
      </c>
      <c r="C1702" s="428" t="s">
        <v>513</v>
      </c>
      <c r="D1702" s="429" t="s">
        <v>514</v>
      </c>
      <c r="E1702" s="428" t="s">
        <v>5263</v>
      </c>
      <c r="F1702" s="429" t="s">
        <v>5264</v>
      </c>
      <c r="G1702" s="428" t="s">
        <v>5428</v>
      </c>
      <c r="H1702" s="428" t="s">
        <v>5429</v>
      </c>
      <c r="I1702" s="431">
        <v>291.95001220703125</v>
      </c>
      <c r="J1702" s="431">
        <v>32</v>
      </c>
      <c r="K1702" s="432">
        <v>9342.240234375</v>
      </c>
    </row>
    <row r="1703" spans="1:11" ht="14.45" customHeight="1" x14ac:dyDescent="0.2">
      <c r="A1703" s="426" t="s">
        <v>511</v>
      </c>
      <c r="B1703" s="427" t="s">
        <v>512</v>
      </c>
      <c r="C1703" s="428" t="s">
        <v>513</v>
      </c>
      <c r="D1703" s="429" t="s">
        <v>514</v>
      </c>
      <c r="E1703" s="428" t="s">
        <v>5263</v>
      </c>
      <c r="F1703" s="429" t="s">
        <v>5264</v>
      </c>
      <c r="G1703" s="428" t="s">
        <v>5430</v>
      </c>
      <c r="H1703" s="428" t="s">
        <v>5431</v>
      </c>
      <c r="I1703" s="431">
        <v>105.56999969482422</v>
      </c>
      <c r="J1703" s="431">
        <v>72</v>
      </c>
      <c r="K1703" s="432">
        <v>7601.0400390625</v>
      </c>
    </row>
    <row r="1704" spans="1:11" ht="14.45" customHeight="1" x14ac:dyDescent="0.2">
      <c r="A1704" s="426" t="s">
        <v>511</v>
      </c>
      <c r="B1704" s="427" t="s">
        <v>512</v>
      </c>
      <c r="C1704" s="428" t="s">
        <v>513</v>
      </c>
      <c r="D1704" s="429" t="s">
        <v>514</v>
      </c>
      <c r="E1704" s="428" t="s">
        <v>5263</v>
      </c>
      <c r="F1704" s="429" t="s">
        <v>5264</v>
      </c>
      <c r="G1704" s="428" t="s">
        <v>5432</v>
      </c>
      <c r="H1704" s="428" t="s">
        <v>5433</v>
      </c>
      <c r="I1704" s="431">
        <v>112.41000366210938</v>
      </c>
      <c r="J1704" s="431">
        <v>144</v>
      </c>
      <c r="K1704" s="432">
        <v>16187.39990234375</v>
      </c>
    </row>
    <row r="1705" spans="1:11" ht="14.45" customHeight="1" x14ac:dyDescent="0.2">
      <c r="A1705" s="426" t="s">
        <v>511</v>
      </c>
      <c r="B1705" s="427" t="s">
        <v>512</v>
      </c>
      <c r="C1705" s="428" t="s">
        <v>513</v>
      </c>
      <c r="D1705" s="429" t="s">
        <v>514</v>
      </c>
      <c r="E1705" s="428" t="s">
        <v>5263</v>
      </c>
      <c r="F1705" s="429" t="s">
        <v>5264</v>
      </c>
      <c r="G1705" s="428" t="s">
        <v>5434</v>
      </c>
      <c r="H1705" s="428" t="s">
        <v>5435</v>
      </c>
      <c r="I1705" s="431">
        <v>94.8125</v>
      </c>
      <c r="J1705" s="431">
        <v>324</v>
      </c>
      <c r="K1705" s="432">
        <v>30720.06005859375</v>
      </c>
    </row>
    <row r="1706" spans="1:11" ht="14.45" customHeight="1" x14ac:dyDescent="0.2">
      <c r="A1706" s="426" t="s">
        <v>511</v>
      </c>
      <c r="B1706" s="427" t="s">
        <v>512</v>
      </c>
      <c r="C1706" s="428" t="s">
        <v>513</v>
      </c>
      <c r="D1706" s="429" t="s">
        <v>514</v>
      </c>
      <c r="E1706" s="428" t="s">
        <v>5263</v>
      </c>
      <c r="F1706" s="429" t="s">
        <v>5264</v>
      </c>
      <c r="G1706" s="428" t="s">
        <v>5436</v>
      </c>
      <c r="H1706" s="428" t="s">
        <v>5437</v>
      </c>
      <c r="I1706" s="431">
        <v>94.819999694824219</v>
      </c>
      <c r="J1706" s="431">
        <v>324</v>
      </c>
      <c r="K1706" s="432">
        <v>30720.86962890625</v>
      </c>
    </row>
    <row r="1707" spans="1:11" ht="14.45" customHeight="1" x14ac:dyDescent="0.2">
      <c r="A1707" s="426" t="s">
        <v>511</v>
      </c>
      <c r="B1707" s="427" t="s">
        <v>512</v>
      </c>
      <c r="C1707" s="428" t="s">
        <v>513</v>
      </c>
      <c r="D1707" s="429" t="s">
        <v>514</v>
      </c>
      <c r="E1707" s="428" t="s">
        <v>5263</v>
      </c>
      <c r="F1707" s="429" t="s">
        <v>5264</v>
      </c>
      <c r="G1707" s="428" t="s">
        <v>5438</v>
      </c>
      <c r="H1707" s="428" t="s">
        <v>5439</v>
      </c>
      <c r="I1707" s="431">
        <v>115.34999847412109</v>
      </c>
      <c r="J1707" s="431">
        <v>72</v>
      </c>
      <c r="K1707" s="432">
        <v>8304.83984375</v>
      </c>
    </row>
    <row r="1708" spans="1:11" ht="14.45" customHeight="1" x14ac:dyDescent="0.2">
      <c r="A1708" s="426" t="s">
        <v>511</v>
      </c>
      <c r="B1708" s="427" t="s">
        <v>512</v>
      </c>
      <c r="C1708" s="428" t="s">
        <v>513</v>
      </c>
      <c r="D1708" s="429" t="s">
        <v>514</v>
      </c>
      <c r="E1708" s="428" t="s">
        <v>5263</v>
      </c>
      <c r="F1708" s="429" t="s">
        <v>5264</v>
      </c>
      <c r="G1708" s="428" t="s">
        <v>5440</v>
      </c>
      <c r="H1708" s="428" t="s">
        <v>5441</v>
      </c>
      <c r="I1708" s="431">
        <v>104.58999633789063</v>
      </c>
      <c r="J1708" s="431">
        <v>72</v>
      </c>
      <c r="K1708" s="432">
        <v>7530.66015625</v>
      </c>
    </row>
    <row r="1709" spans="1:11" ht="14.45" customHeight="1" x14ac:dyDescent="0.2">
      <c r="A1709" s="426" t="s">
        <v>511</v>
      </c>
      <c r="B1709" s="427" t="s">
        <v>512</v>
      </c>
      <c r="C1709" s="428" t="s">
        <v>513</v>
      </c>
      <c r="D1709" s="429" t="s">
        <v>514</v>
      </c>
      <c r="E1709" s="428" t="s">
        <v>3361</v>
      </c>
      <c r="F1709" s="429" t="s">
        <v>3362</v>
      </c>
      <c r="G1709" s="428" t="s">
        <v>5442</v>
      </c>
      <c r="H1709" s="428" t="s">
        <v>5443</v>
      </c>
      <c r="I1709" s="431">
        <v>936.53997802734375</v>
      </c>
      <c r="J1709" s="431">
        <v>40</v>
      </c>
      <c r="K1709" s="432">
        <v>37461.6015625</v>
      </c>
    </row>
    <row r="1710" spans="1:11" ht="14.45" customHeight="1" x14ac:dyDescent="0.2">
      <c r="A1710" s="426" t="s">
        <v>511</v>
      </c>
      <c r="B1710" s="427" t="s">
        <v>512</v>
      </c>
      <c r="C1710" s="428" t="s">
        <v>513</v>
      </c>
      <c r="D1710" s="429" t="s">
        <v>514</v>
      </c>
      <c r="E1710" s="428" t="s">
        <v>3361</v>
      </c>
      <c r="F1710" s="429" t="s">
        <v>3362</v>
      </c>
      <c r="G1710" s="428" t="s">
        <v>5444</v>
      </c>
      <c r="H1710" s="428" t="s">
        <v>5445</v>
      </c>
      <c r="I1710" s="431">
        <v>14.760000228881836</v>
      </c>
      <c r="J1710" s="431">
        <v>20</v>
      </c>
      <c r="K1710" s="432">
        <v>295.239990234375</v>
      </c>
    </row>
    <row r="1711" spans="1:11" ht="14.45" customHeight="1" x14ac:dyDescent="0.2">
      <c r="A1711" s="426" t="s">
        <v>511</v>
      </c>
      <c r="B1711" s="427" t="s">
        <v>512</v>
      </c>
      <c r="C1711" s="428" t="s">
        <v>513</v>
      </c>
      <c r="D1711" s="429" t="s">
        <v>514</v>
      </c>
      <c r="E1711" s="428" t="s">
        <v>3361</v>
      </c>
      <c r="F1711" s="429" t="s">
        <v>3362</v>
      </c>
      <c r="G1711" s="428" t="s">
        <v>5446</v>
      </c>
      <c r="H1711" s="428" t="s">
        <v>5447</v>
      </c>
      <c r="I1711" s="431">
        <v>15.369999885559082</v>
      </c>
      <c r="J1711" s="431">
        <v>40</v>
      </c>
      <c r="K1711" s="432">
        <v>614.67999267578125</v>
      </c>
    </row>
    <row r="1712" spans="1:11" ht="14.45" customHeight="1" x14ac:dyDescent="0.2">
      <c r="A1712" s="426" t="s">
        <v>511</v>
      </c>
      <c r="B1712" s="427" t="s">
        <v>512</v>
      </c>
      <c r="C1712" s="428" t="s">
        <v>513</v>
      </c>
      <c r="D1712" s="429" t="s">
        <v>514</v>
      </c>
      <c r="E1712" s="428" t="s">
        <v>3361</v>
      </c>
      <c r="F1712" s="429" t="s">
        <v>3362</v>
      </c>
      <c r="G1712" s="428" t="s">
        <v>5448</v>
      </c>
      <c r="H1712" s="428" t="s">
        <v>5449</v>
      </c>
      <c r="I1712" s="431">
        <v>14.760000228881836</v>
      </c>
      <c r="J1712" s="431">
        <v>40</v>
      </c>
      <c r="K1712" s="432">
        <v>590.47998046875</v>
      </c>
    </row>
    <row r="1713" spans="1:11" ht="14.45" customHeight="1" x14ac:dyDescent="0.2">
      <c r="A1713" s="426" t="s">
        <v>511</v>
      </c>
      <c r="B1713" s="427" t="s">
        <v>512</v>
      </c>
      <c r="C1713" s="428" t="s">
        <v>513</v>
      </c>
      <c r="D1713" s="429" t="s">
        <v>514</v>
      </c>
      <c r="E1713" s="428" t="s">
        <v>3361</v>
      </c>
      <c r="F1713" s="429" t="s">
        <v>3362</v>
      </c>
      <c r="G1713" s="428" t="s">
        <v>5450</v>
      </c>
      <c r="H1713" s="428" t="s">
        <v>5451</v>
      </c>
      <c r="I1713" s="431">
        <v>15.369999885559082</v>
      </c>
      <c r="J1713" s="431">
        <v>20</v>
      </c>
      <c r="K1713" s="432">
        <v>307.33999633789063</v>
      </c>
    </row>
    <row r="1714" spans="1:11" ht="14.45" customHeight="1" x14ac:dyDescent="0.2">
      <c r="A1714" s="426" t="s">
        <v>511</v>
      </c>
      <c r="B1714" s="427" t="s">
        <v>512</v>
      </c>
      <c r="C1714" s="428" t="s">
        <v>513</v>
      </c>
      <c r="D1714" s="429" t="s">
        <v>514</v>
      </c>
      <c r="E1714" s="428" t="s">
        <v>3361</v>
      </c>
      <c r="F1714" s="429" t="s">
        <v>3362</v>
      </c>
      <c r="G1714" s="428" t="s">
        <v>5452</v>
      </c>
      <c r="H1714" s="428" t="s">
        <v>5453</v>
      </c>
      <c r="I1714" s="431">
        <v>14.039999961853027</v>
      </c>
      <c r="J1714" s="431">
        <v>70</v>
      </c>
      <c r="K1714" s="432">
        <v>982.52001953125</v>
      </c>
    </row>
    <row r="1715" spans="1:11" ht="14.45" customHeight="1" x14ac:dyDescent="0.2">
      <c r="A1715" s="426" t="s">
        <v>511</v>
      </c>
      <c r="B1715" s="427" t="s">
        <v>512</v>
      </c>
      <c r="C1715" s="428" t="s">
        <v>513</v>
      </c>
      <c r="D1715" s="429" t="s">
        <v>514</v>
      </c>
      <c r="E1715" s="428" t="s">
        <v>3361</v>
      </c>
      <c r="F1715" s="429" t="s">
        <v>3362</v>
      </c>
      <c r="G1715" s="428" t="s">
        <v>5444</v>
      </c>
      <c r="H1715" s="428" t="s">
        <v>5454</v>
      </c>
      <c r="I1715" s="431">
        <v>14.760000228881836</v>
      </c>
      <c r="J1715" s="431">
        <v>230</v>
      </c>
      <c r="K1715" s="432">
        <v>3395.2598876953125</v>
      </c>
    </row>
    <row r="1716" spans="1:11" ht="14.45" customHeight="1" x14ac:dyDescent="0.2">
      <c r="A1716" s="426" t="s">
        <v>511</v>
      </c>
      <c r="B1716" s="427" t="s">
        <v>512</v>
      </c>
      <c r="C1716" s="428" t="s">
        <v>513</v>
      </c>
      <c r="D1716" s="429" t="s">
        <v>514</v>
      </c>
      <c r="E1716" s="428" t="s">
        <v>3361</v>
      </c>
      <c r="F1716" s="429" t="s">
        <v>3362</v>
      </c>
      <c r="G1716" s="428" t="s">
        <v>5455</v>
      </c>
      <c r="H1716" s="428" t="s">
        <v>5456</v>
      </c>
      <c r="I1716" s="431">
        <v>14.760000228881836</v>
      </c>
      <c r="J1716" s="431">
        <v>180</v>
      </c>
      <c r="K1716" s="432">
        <v>2657.159912109375</v>
      </c>
    </row>
    <row r="1717" spans="1:11" ht="14.45" customHeight="1" x14ac:dyDescent="0.2">
      <c r="A1717" s="426" t="s">
        <v>511</v>
      </c>
      <c r="B1717" s="427" t="s">
        <v>512</v>
      </c>
      <c r="C1717" s="428" t="s">
        <v>513</v>
      </c>
      <c r="D1717" s="429" t="s">
        <v>514</v>
      </c>
      <c r="E1717" s="428" t="s">
        <v>3361</v>
      </c>
      <c r="F1717" s="429" t="s">
        <v>3362</v>
      </c>
      <c r="G1717" s="428" t="s">
        <v>5457</v>
      </c>
      <c r="H1717" s="428" t="s">
        <v>5458</v>
      </c>
      <c r="I1717" s="431">
        <v>14.760000228881836</v>
      </c>
      <c r="J1717" s="431">
        <v>30</v>
      </c>
      <c r="K1717" s="432">
        <v>442.8599853515625</v>
      </c>
    </row>
    <row r="1718" spans="1:11" ht="14.45" customHeight="1" x14ac:dyDescent="0.2">
      <c r="A1718" s="426" t="s">
        <v>511</v>
      </c>
      <c r="B1718" s="427" t="s">
        <v>512</v>
      </c>
      <c r="C1718" s="428" t="s">
        <v>513</v>
      </c>
      <c r="D1718" s="429" t="s">
        <v>514</v>
      </c>
      <c r="E1718" s="428" t="s">
        <v>3361</v>
      </c>
      <c r="F1718" s="429" t="s">
        <v>3362</v>
      </c>
      <c r="G1718" s="428" t="s">
        <v>5459</v>
      </c>
      <c r="H1718" s="428" t="s">
        <v>5460</v>
      </c>
      <c r="I1718" s="431">
        <v>14.760000228881836</v>
      </c>
      <c r="J1718" s="431">
        <v>120</v>
      </c>
      <c r="K1718" s="432">
        <v>1771.43994140625</v>
      </c>
    </row>
    <row r="1719" spans="1:11" ht="14.45" customHeight="1" x14ac:dyDescent="0.2">
      <c r="A1719" s="426" t="s">
        <v>511</v>
      </c>
      <c r="B1719" s="427" t="s">
        <v>512</v>
      </c>
      <c r="C1719" s="428" t="s">
        <v>513</v>
      </c>
      <c r="D1719" s="429" t="s">
        <v>514</v>
      </c>
      <c r="E1719" s="428" t="s">
        <v>3361</v>
      </c>
      <c r="F1719" s="429" t="s">
        <v>3362</v>
      </c>
      <c r="G1719" s="428" t="s">
        <v>5461</v>
      </c>
      <c r="H1719" s="428" t="s">
        <v>5462</v>
      </c>
      <c r="I1719" s="431">
        <v>14.039999961853027</v>
      </c>
      <c r="J1719" s="431">
        <v>120</v>
      </c>
      <c r="K1719" s="432">
        <v>1684.52001953125</v>
      </c>
    </row>
    <row r="1720" spans="1:11" ht="14.45" customHeight="1" x14ac:dyDescent="0.2">
      <c r="A1720" s="426" t="s">
        <v>511</v>
      </c>
      <c r="B1720" s="427" t="s">
        <v>512</v>
      </c>
      <c r="C1720" s="428" t="s">
        <v>513</v>
      </c>
      <c r="D1720" s="429" t="s">
        <v>514</v>
      </c>
      <c r="E1720" s="428" t="s">
        <v>3361</v>
      </c>
      <c r="F1720" s="429" t="s">
        <v>3362</v>
      </c>
      <c r="G1720" s="428" t="s">
        <v>5463</v>
      </c>
      <c r="H1720" s="428" t="s">
        <v>5464</v>
      </c>
      <c r="I1720" s="431">
        <v>14.760000228881836</v>
      </c>
      <c r="J1720" s="431">
        <v>220</v>
      </c>
      <c r="K1720" s="432">
        <v>3247.6400146484375</v>
      </c>
    </row>
    <row r="1721" spans="1:11" ht="14.45" customHeight="1" x14ac:dyDescent="0.2">
      <c r="A1721" s="426" t="s">
        <v>511</v>
      </c>
      <c r="B1721" s="427" t="s">
        <v>512</v>
      </c>
      <c r="C1721" s="428" t="s">
        <v>513</v>
      </c>
      <c r="D1721" s="429" t="s">
        <v>514</v>
      </c>
      <c r="E1721" s="428" t="s">
        <v>3361</v>
      </c>
      <c r="F1721" s="429" t="s">
        <v>3362</v>
      </c>
      <c r="G1721" s="428" t="s">
        <v>5448</v>
      </c>
      <c r="H1721" s="428" t="s">
        <v>5465</v>
      </c>
      <c r="I1721" s="431">
        <v>14.760000228881836</v>
      </c>
      <c r="J1721" s="431">
        <v>40</v>
      </c>
      <c r="K1721" s="432">
        <v>590.47998046875</v>
      </c>
    </row>
    <row r="1722" spans="1:11" ht="14.45" customHeight="1" x14ac:dyDescent="0.2">
      <c r="A1722" s="426" t="s">
        <v>511</v>
      </c>
      <c r="B1722" s="427" t="s">
        <v>512</v>
      </c>
      <c r="C1722" s="428" t="s">
        <v>513</v>
      </c>
      <c r="D1722" s="429" t="s">
        <v>514</v>
      </c>
      <c r="E1722" s="428" t="s">
        <v>3361</v>
      </c>
      <c r="F1722" s="429" t="s">
        <v>3362</v>
      </c>
      <c r="G1722" s="428" t="s">
        <v>5466</v>
      </c>
      <c r="H1722" s="428" t="s">
        <v>5467</v>
      </c>
      <c r="I1722" s="431">
        <v>14.760000228881836</v>
      </c>
      <c r="J1722" s="431">
        <v>80</v>
      </c>
      <c r="K1722" s="432">
        <v>1180.9599609375</v>
      </c>
    </row>
    <row r="1723" spans="1:11" ht="14.45" customHeight="1" x14ac:dyDescent="0.2">
      <c r="A1723" s="426" t="s">
        <v>511</v>
      </c>
      <c r="B1723" s="427" t="s">
        <v>512</v>
      </c>
      <c r="C1723" s="428" t="s">
        <v>513</v>
      </c>
      <c r="D1723" s="429" t="s">
        <v>514</v>
      </c>
      <c r="E1723" s="428" t="s">
        <v>3361</v>
      </c>
      <c r="F1723" s="429" t="s">
        <v>3362</v>
      </c>
      <c r="G1723" s="428" t="s">
        <v>5468</v>
      </c>
      <c r="H1723" s="428" t="s">
        <v>5469</v>
      </c>
      <c r="I1723" s="431">
        <v>14.760000228881836</v>
      </c>
      <c r="J1723" s="431">
        <v>50</v>
      </c>
      <c r="K1723" s="432">
        <v>738.0999755859375</v>
      </c>
    </row>
    <row r="1724" spans="1:11" ht="14.45" customHeight="1" x14ac:dyDescent="0.2">
      <c r="A1724" s="426" t="s">
        <v>511</v>
      </c>
      <c r="B1724" s="427" t="s">
        <v>512</v>
      </c>
      <c r="C1724" s="428" t="s">
        <v>513</v>
      </c>
      <c r="D1724" s="429" t="s">
        <v>514</v>
      </c>
      <c r="E1724" s="428" t="s">
        <v>3361</v>
      </c>
      <c r="F1724" s="429" t="s">
        <v>3362</v>
      </c>
      <c r="G1724" s="428" t="s">
        <v>5470</v>
      </c>
      <c r="H1724" s="428" t="s">
        <v>5471</v>
      </c>
      <c r="I1724" s="431">
        <v>17.790000915527344</v>
      </c>
      <c r="J1724" s="431">
        <v>30</v>
      </c>
      <c r="K1724" s="432">
        <v>533.6099853515625</v>
      </c>
    </row>
    <row r="1725" spans="1:11" ht="14.45" customHeight="1" x14ac:dyDescent="0.2">
      <c r="A1725" s="426" t="s">
        <v>511</v>
      </c>
      <c r="B1725" s="427" t="s">
        <v>512</v>
      </c>
      <c r="C1725" s="428" t="s">
        <v>513</v>
      </c>
      <c r="D1725" s="429" t="s">
        <v>514</v>
      </c>
      <c r="E1725" s="428" t="s">
        <v>3361</v>
      </c>
      <c r="F1725" s="429" t="s">
        <v>3362</v>
      </c>
      <c r="G1725" s="428" t="s">
        <v>5472</v>
      </c>
      <c r="H1725" s="428" t="s">
        <v>5473</v>
      </c>
      <c r="I1725" s="431">
        <v>0.47999998927116394</v>
      </c>
      <c r="J1725" s="431">
        <v>200</v>
      </c>
      <c r="K1725" s="432">
        <v>96</v>
      </c>
    </row>
    <row r="1726" spans="1:11" ht="14.45" customHeight="1" x14ac:dyDescent="0.2">
      <c r="A1726" s="426" t="s">
        <v>511</v>
      </c>
      <c r="B1726" s="427" t="s">
        <v>512</v>
      </c>
      <c r="C1726" s="428" t="s">
        <v>513</v>
      </c>
      <c r="D1726" s="429" t="s">
        <v>514</v>
      </c>
      <c r="E1726" s="428" t="s">
        <v>3361</v>
      </c>
      <c r="F1726" s="429" t="s">
        <v>3362</v>
      </c>
      <c r="G1726" s="428" t="s">
        <v>5474</v>
      </c>
      <c r="H1726" s="428" t="s">
        <v>5475</v>
      </c>
      <c r="I1726" s="431">
        <v>0.97000002861022949</v>
      </c>
      <c r="J1726" s="431">
        <v>200</v>
      </c>
      <c r="K1726" s="432">
        <v>194</v>
      </c>
    </row>
    <row r="1727" spans="1:11" ht="14.45" customHeight="1" x14ac:dyDescent="0.2">
      <c r="A1727" s="426" t="s">
        <v>511</v>
      </c>
      <c r="B1727" s="427" t="s">
        <v>512</v>
      </c>
      <c r="C1727" s="428" t="s">
        <v>513</v>
      </c>
      <c r="D1727" s="429" t="s">
        <v>514</v>
      </c>
      <c r="E1727" s="428" t="s">
        <v>3361</v>
      </c>
      <c r="F1727" s="429" t="s">
        <v>3362</v>
      </c>
      <c r="G1727" s="428" t="s">
        <v>5476</v>
      </c>
      <c r="H1727" s="428" t="s">
        <v>5477</v>
      </c>
      <c r="I1727" s="431">
        <v>0.30625000596046448</v>
      </c>
      <c r="J1727" s="431">
        <v>1300</v>
      </c>
      <c r="K1727" s="432">
        <v>398.2599983215332</v>
      </c>
    </row>
    <row r="1728" spans="1:11" ht="14.45" customHeight="1" x14ac:dyDescent="0.2">
      <c r="A1728" s="426" t="s">
        <v>511</v>
      </c>
      <c r="B1728" s="427" t="s">
        <v>512</v>
      </c>
      <c r="C1728" s="428" t="s">
        <v>513</v>
      </c>
      <c r="D1728" s="429" t="s">
        <v>514</v>
      </c>
      <c r="E1728" s="428" t="s">
        <v>3361</v>
      </c>
      <c r="F1728" s="429" t="s">
        <v>3362</v>
      </c>
      <c r="G1728" s="428" t="s">
        <v>5478</v>
      </c>
      <c r="H1728" s="428" t="s">
        <v>5479</v>
      </c>
      <c r="I1728" s="431">
        <v>3.0299999713897705</v>
      </c>
      <c r="J1728" s="431">
        <v>100</v>
      </c>
      <c r="K1728" s="432">
        <v>302.510009765625</v>
      </c>
    </row>
    <row r="1729" spans="1:11" ht="14.45" customHeight="1" x14ac:dyDescent="0.2">
      <c r="A1729" s="426" t="s">
        <v>511</v>
      </c>
      <c r="B1729" s="427" t="s">
        <v>512</v>
      </c>
      <c r="C1729" s="428" t="s">
        <v>513</v>
      </c>
      <c r="D1729" s="429" t="s">
        <v>514</v>
      </c>
      <c r="E1729" s="428" t="s">
        <v>3361</v>
      </c>
      <c r="F1729" s="429" t="s">
        <v>3362</v>
      </c>
      <c r="G1729" s="428" t="s">
        <v>5480</v>
      </c>
      <c r="H1729" s="428" t="s">
        <v>5481</v>
      </c>
      <c r="I1729" s="431">
        <v>0.30000001192092896</v>
      </c>
      <c r="J1729" s="431">
        <v>300</v>
      </c>
      <c r="K1729" s="432">
        <v>90</v>
      </c>
    </row>
    <row r="1730" spans="1:11" ht="14.45" customHeight="1" x14ac:dyDescent="0.2">
      <c r="A1730" s="426" t="s">
        <v>511</v>
      </c>
      <c r="B1730" s="427" t="s">
        <v>512</v>
      </c>
      <c r="C1730" s="428" t="s">
        <v>513</v>
      </c>
      <c r="D1730" s="429" t="s">
        <v>514</v>
      </c>
      <c r="E1730" s="428" t="s">
        <v>3361</v>
      </c>
      <c r="F1730" s="429" t="s">
        <v>3362</v>
      </c>
      <c r="G1730" s="428" t="s">
        <v>3363</v>
      </c>
      <c r="H1730" s="428" t="s">
        <v>3364</v>
      </c>
      <c r="I1730" s="431">
        <v>0.36000001430511475</v>
      </c>
      <c r="J1730" s="431">
        <v>300</v>
      </c>
      <c r="K1730" s="432">
        <v>108.43000030517578</v>
      </c>
    </row>
    <row r="1731" spans="1:11" ht="14.45" customHeight="1" x14ac:dyDescent="0.2">
      <c r="A1731" s="426" t="s">
        <v>511</v>
      </c>
      <c r="B1731" s="427" t="s">
        <v>512</v>
      </c>
      <c r="C1731" s="428" t="s">
        <v>513</v>
      </c>
      <c r="D1731" s="429" t="s">
        <v>514</v>
      </c>
      <c r="E1731" s="428" t="s">
        <v>3361</v>
      </c>
      <c r="F1731" s="429" t="s">
        <v>3362</v>
      </c>
      <c r="G1731" s="428" t="s">
        <v>3365</v>
      </c>
      <c r="H1731" s="428" t="s">
        <v>3366</v>
      </c>
      <c r="I1731" s="431">
        <v>0.54666668176651001</v>
      </c>
      <c r="J1731" s="431">
        <v>400</v>
      </c>
      <c r="K1731" s="432">
        <v>219</v>
      </c>
    </row>
    <row r="1732" spans="1:11" ht="14.45" customHeight="1" x14ac:dyDescent="0.2">
      <c r="A1732" s="426" t="s">
        <v>511</v>
      </c>
      <c r="B1732" s="427" t="s">
        <v>512</v>
      </c>
      <c r="C1732" s="428" t="s">
        <v>513</v>
      </c>
      <c r="D1732" s="429" t="s">
        <v>514</v>
      </c>
      <c r="E1732" s="428" t="s">
        <v>3361</v>
      </c>
      <c r="F1732" s="429" t="s">
        <v>3362</v>
      </c>
      <c r="G1732" s="428" t="s">
        <v>5482</v>
      </c>
      <c r="H1732" s="428" t="s">
        <v>5483</v>
      </c>
      <c r="I1732" s="431">
        <v>0.68000000715255737</v>
      </c>
      <c r="J1732" s="431">
        <v>100</v>
      </c>
      <c r="K1732" s="432">
        <v>67.709999084472656</v>
      </c>
    </row>
    <row r="1733" spans="1:11" ht="14.45" customHeight="1" x14ac:dyDescent="0.2">
      <c r="A1733" s="426" t="s">
        <v>511</v>
      </c>
      <c r="B1733" s="427" t="s">
        <v>512</v>
      </c>
      <c r="C1733" s="428" t="s">
        <v>513</v>
      </c>
      <c r="D1733" s="429" t="s">
        <v>514</v>
      </c>
      <c r="E1733" s="428" t="s">
        <v>3361</v>
      </c>
      <c r="F1733" s="429" t="s">
        <v>3362</v>
      </c>
      <c r="G1733" s="428" t="s">
        <v>5484</v>
      </c>
      <c r="H1733" s="428" t="s">
        <v>5485</v>
      </c>
      <c r="I1733" s="431">
        <v>372.260009765625</v>
      </c>
      <c r="J1733" s="431">
        <v>10</v>
      </c>
      <c r="K1733" s="432">
        <v>3722.570068359375</v>
      </c>
    </row>
    <row r="1734" spans="1:11" ht="14.45" customHeight="1" x14ac:dyDescent="0.2">
      <c r="A1734" s="426" t="s">
        <v>511</v>
      </c>
      <c r="B1734" s="427" t="s">
        <v>512</v>
      </c>
      <c r="C1734" s="428" t="s">
        <v>513</v>
      </c>
      <c r="D1734" s="429" t="s">
        <v>514</v>
      </c>
      <c r="E1734" s="428" t="s">
        <v>3369</v>
      </c>
      <c r="F1734" s="429" t="s">
        <v>3370</v>
      </c>
      <c r="G1734" s="428" t="s">
        <v>5486</v>
      </c>
      <c r="H1734" s="428" t="s">
        <v>5487</v>
      </c>
      <c r="I1734" s="431">
        <v>44.770000457763672</v>
      </c>
      <c r="J1734" s="431">
        <v>150</v>
      </c>
      <c r="K1734" s="432">
        <v>6715.5</v>
      </c>
    </row>
    <row r="1735" spans="1:11" ht="14.45" customHeight="1" x14ac:dyDescent="0.2">
      <c r="A1735" s="426" t="s">
        <v>511</v>
      </c>
      <c r="B1735" s="427" t="s">
        <v>512</v>
      </c>
      <c r="C1735" s="428" t="s">
        <v>513</v>
      </c>
      <c r="D1735" s="429" t="s">
        <v>514</v>
      </c>
      <c r="E1735" s="428" t="s">
        <v>3369</v>
      </c>
      <c r="F1735" s="429" t="s">
        <v>3370</v>
      </c>
      <c r="G1735" s="428" t="s">
        <v>5488</v>
      </c>
      <c r="H1735" s="428" t="s">
        <v>5489</v>
      </c>
      <c r="I1735" s="431">
        <v>44.770000457763672</v>
      </c>
      <c r="J1735" s="431">
        <v>50</v>
      </c>
      <c r="K1735" s="432">
        <v>2238.5</v>
      </c>
    </row>
    <row r="1736" spans="1:11" ht="14.45" customHeight="1" x14ac:dyDescent="0.2">
      <c r="A1736" s="426" t="s">
        <v>511</v>
      </c>
      <c r="B1736" s="427" t="s">
        <v>512</v>
      </c>
      <c r="C1736" s="428" t="s">
        <v>513</v>
      </c>
      <c r="D1736" s="429" t="s">
        <v>514</v>
      </c>
      <c r="E1736" s="428" t="s">
        <v>3369</v>
      </c>
      <c r="F1736" s="429" t="s">
        <v>3370</v>
      </c>
      <c r="G1736" s="428" t="s">
        <v>5490</v>
      </c>
      <c r="H1736" s="428" t="s">
        <v>5491</v>
      </c>
      <c r="I1736" s="431">
        <v>18.629999160766602</v>
      </c>
      <c r="J1736" s="431">
        <v>250</v>
      </c>
      <c r="K1736" s="432">
        <v>4658.5000610351563</v>
      </c>
    </row>
    <row r="1737" spans="1:11" ht="14.45" customHeight="1" x14ac:dyDescent="0.2">
      <c r="A1737" s="426" t="s">
        <v>511</v>
      </c>
      <c r="B1737" s="427" t="s">
        <v>512</v>
      </c>
      <c r="C1737" s="428" t="s">
        <v>513</v>
      </c>
      <c r="D1737" s="429" t="s">
        <v>514</v>
      </c>
      <c r="E1737" s="428" t="s">
        <v>3369</v>
      </c>
      <c r="F1737" s="429" t="s">
        <v>3370</v>
      </c>
      <c r="G1737" s="428" t="s">
        <v>5492</v>
      </c>
      <c r="H1737" s="428" t="s">
        <v>5493</v>
      </c>
      <c r="I1737" s="431">
        <v>18.629999160766602</v>
      </c>
      <c r="J1737" s="431">
        <v>750</v>
      </c>
      <c r="K1737" s="432">
        <v>13975.300170898438</v>
      </c>
    </row>
    <row r="1738" spans="1:11" ht="14.45" customHeight="1" x14ac:dyDescent="0.2">
      <c r="A1738" s="426" t="s">
        <v>511</v>
      </c>
      <c r="B1738" s="427" t="s">
        <v>512</v>
      </c>
      <c r="C1738" s="428" t="s">
        <v>513</v>
      </c>
      <c r="D1738" s="429" t="s">
        <v>514</v>
      </c>
      <c r="E1738" s="428" t="s">
        <v>3369</v>
      </c>
      <c r="F1738" s="429" t="s">
        <v>3370</v>
      </c>
      <c r="G1738" s="428" t="s">
        <v>5494</v>
      </c>
      <c r="H1738" s="428" t="s">
        <v>5495</v>
      </c>
      <c r="I1738" s="431">
        <v>18.629999160766602</v>
      </c>
      <c r="J1738" s="431">
        <v>2350</v>
      </c>
      <c r="K1738" s="432">
        <v>43786.300415039063</v>
      </c>
    </row>
    <row r="1739" spans="1:11" ht="14.45" customHeight="1" x14ac:dyDescent="0.2">
      <c r="A1739" s="426" t="s">
        <v>511</v>
      </c>
      <c r="B1739" s="427" t="s">
        <v>512</v>
      </c>
      <c r="C1739" s="428" t="s">
        <v>513</v>
      </c>
      <c r="D1739" s="429" t="s">
        <v>514</v>
      </c>
      <c r="E1739" s="428" t="s">
        <v>3369</v>
      </c>
      <c r="F1739" s="429" t="s">
        <v>3370</v>
      </c>
      <c r="G1739" s="428" t="s">
        <v>5496</v>
      </c>
      <c r="H1739" s="428" t="s">
        <v>5497</v>
      </c>
      <c r="I1739" s="431">
        <v>18.629999160766602</v>
      </c>
      <c r="J1739" s="431">
        <v>1050</v>
      </c>
      <c r="K1739" s="432">
        <v>19565.700378417969</v>
      </c>
    </row>
    <row r="1740" spans="1:11" ht="14.45" customHeight="1" x14ac:dyDescent="0.2">
      <c r="A1740" s="426" t="s">
        <v>511</v>
      </c>
      <c r="B1740" s="427" t="s">
        <v>512</v>
      </c>
      <c r="C1740" s="428" t="s">
        <v>513</v>
      </c>
      <c r="D1740" s="429" t="s">
        <v>514</v>
      </c>
      <c r="E1740" s="428" t="s">
        <v>3369</v>
      </c>
      <c r="F1740" s="429" t="s">
        <v>3370</v>
      </c>
      <c r="G1740" s="428" t="s">
        <v>5498</v>
      </c>
      <c r="H1740" s="428" t="s">
        <v>5499</v>
      </c>
      <c r="I1740" s="431">
        <v>18.629999160766602</v>
      </c>
      <c r="J1740" s="431">
        <v>850</v>
      </c>
      <c r="K1740" s="432">
        <v>15838.900329589844</v>
      </c>
    </row>
    <row r="1741" spans="1:11" ht="14.45" customHeight="1" x14ac:dyDescent="0.2">
      <c r="A1741" s="426" t="s">
        <v>511</v>
      </c>
      <c r="B1741" s="427" t="s">
        <v>512</v>
      </c>
      <c r="C1741" s="428" t="s">
        <v>513</v>
      </c>
      <c r="D1741" s="429" t="s">
        <v>514</v>
      </c>
      <c r="E1741" s="428" t="s">
        <v>3369</v>
      </c>
      <c r="F1741" s="429" t="s">
        <v>3370</v>
      </c>
      <c r="G1741" s="428" t="s">
        <v>5500</v>
      </c>
      <c r="H1741" s="428" t="s">
        <v>5501</v>
      </c>
      <c r="I1741" s="431">
        <v>17.299999237060547</v>
      </c>
      <c r="J1741" s="431">
        <v>100</v>
      </c>
      <c r="K1741" s="432">
        <v>1730.300048828125</v>
      </c>
    </row>
    <row r="1742" spans="1:11" ht="14.45" customHeight="1" x14ac:dyDescent="0.2">
      <c r="A1742" s="426" t="s">
        <v>511</v>
      </c>
      <c r="B1742" s="427" t="s">
        <v>512</v>
      </c>
      <c r="C1742" s="428" t="s">
        <v>513</v>
      </c>
      <c r="D1742" s="429" t="s">
        <v>514</v>
      </c>
      <c r="E1742" s="428" t="s">
        <v>3369</v>
      </c>
      <c r="F1742" s="429" t="s">
        <v>3370</v>
      </c>
      <c r="G1742" s="428" t="s">
        <v>5502</v>
      </c>
      <c r="H1742" s="428" t="s">
        <v>5503</v>
      </c>
      <c r="I1742" s="431">
        <v>17.506363608620383</v>
      </c>
      <c r="J1742" s="431">
        <v>4150</v>
      </c>
      <c r="K1742" s="432">
        <v>72520.1806640625</v>
      </c>
    </row>
    <row r="1743" spans="1:11" ht="14.45" customHeight="1" x14ac:dyDescent="0.2">
      <c r="A1743" s="426" t="s">
        <v>511</v>
      </c>
      <c r="B1743" s="427" t="s">
        <v>512</v>
      </c>
      <c r="C1743" s="428" t="s">
        <v>513</v>
      </c>
      <c r="D1743" s="429" t="s">
        <v>514</v>
      </c>
      <c r="E1743" s="428" t="s">
        <v>3369</v>
      </c>
      <c r="F1743" s="429" t="s">
        <v>3370</v>
      </c>
      <c r="G1743" s="428" t="s">
        <v>5504</v>
      </c>
      <c r="H1743" s="428" t="s">
        <v>5505</v>
      </c>
      <c r="I1743" s="431">
        <v>17.613570758274623</v>
      </c>
      <c r="J1743" s="431">
        <v>5169</v>
      </c>
      <c r="K1743" s="432">
        <v>91140.309814453125</v>
      </c>
    </row>
    <row r="1744" spans="1:11" ht="14.45" customHeight="1" x14ac:dyDescent="0.2">
      <c r="A1744" s="426" t="s">
        <v>511</v>
      </c>
      <c r="B1744" s="427" t="s">
        <v>512</v>
      </c>
      <c r="C1744" s="428" t="s">
        <v>513</v>
      </c>
      <c r="D1744" s="429" t="s">
        <v>514</v>
      </c>
      <c r="E1744" s="428" t="s">
        <v>3369</v>
      </c>
      <c r="F1744" s="429" t="s">
        <v>3370</v>
      </c>
      <c r="G1744" s="428" t="s">
        <v>5506</v>
      </c>
      <c r="H1744" s="428" t="s">
        <v>5507</v>
      </c>
      <c r="I1744" s="431">
        <v>17.626922607421875</v>
      </c>
      <c r="J1744" s="431">
        <v>6000</v>
      </c>
      <c r="K1744" s="432">
        <v>105982.79956054688</v>
      </c>
    </row>
    <row r="1745" spans="1:11" ht="14.45" customHeight="1" x14ac:dyDescent="0.2">
      <c r="A1745" s="426" t="s">
        <v>511</v>
      </c>
      <c r="B1745" s="427" t="s">
        <v>512</v>
      </c>
      <c r="C1745" s="428" t="s">
        <v>513</v>
      </c>
      <c r="D1745" s="429" t="s">
        <v>514</v>
      </c>
      <c r="E1745" s="428" t="s">
        <v>3369</v>
      </c>
      <c r="F1745" s="429" t="s">
        <v>3370</v>
      </c>
      <c r="G1745" s="428" t="s">
        <v>3371</v>
      </c>
      <c r="H1745" s="428" t="s">
        <v>3372</v>
      </c>
      <c r="I1745" s="431">
        <v>17.674285616193497</v>
      </c>
      <c r="J1745" s="431">
        <v>2600</v>
      </c>
      <c r="K1745" s="432">
        <v>46000.880126953125</v>
      </c>
    </row>
    <row r="1746" spans="1:11" ht="14.45" customHeight="1" x14ac:dyDescent="0.2">
      <c r="A1746" s="426" t="s">
        <v>511</v>
      </c>
      <c r="B1746" s="427" t="s">
        <v>512</v>
      </c>
      <c r="C1746" s="428" t="s">
        <v>513</v>
      </c>
      <c r="D1746" s="429" t="s">
        <v>514</v>
      </c>
      <c r="E1746" s="428" t="s">
        <v>3369</v>
      </c>
      <c r="F1746" s="429" t="s">
        <v>3370</v>
      </c>
      <c r="G1746" s="428" t="s">
        <v>3373</v>
      </c>
      <c r="H1746" s="428" t="s">
        <v>3374</v>
      </c>
      <c r="I1746" s="431">
        <v>18.100000381469727</v>
      </c>
      <c r="J1746" s="431">
        <v>650</v>
      </c>
      <c r="K1746" s="432">
        <v>11765</v>
      </c>
    </row>
    <row r="1747" spans="1:11" ht="14.45" customHeight="1" x14ac:dyDescent="0.2">
      <c r="A1747" s="426" t="s">
        <v>511</v>
      </c>
      <c r="B1747" s="427" t="s">
        <v>512</v>
      </c>
      <c r="C1747" s="428" t="s">
        <v>513</v>
      </c>
      <c r="D1747" s="429" t="s">
        <v>514</v>
      </c>
      <c r="E1747" s="428" t="s">
        <v>3369</v>
      </c>
      <c r="F1747" s="429" t="s">
        <v>3370</v>
      </c>
      <c r="G1747" s="428" t="s">
        <v>3375</v>
      </c>
      <c r="H1747" s="428" t="s">
        <v>3376</v>
      </c>
      <c r="I1747" s="431">
        <v>17.642857006617955</v>
      </c>
      <c r="J1747" s="431">
        <v>6100</v>
      </c>
      <c r="K1747" s="432">
        <v>107820.23974609375</v>
      </c>
    </row>
    <row r="1748" spans="1:11" ht="14.45" customHeight="1" x14ac:dyDescent="0.2">
      <c r="A1748" s="426" t="s">
        <v>511</v>
      </c>
      <c r="B1748" s="427" t="s">
        <v>512</v>
      </c>
      <c r="C1748" s="428" t="s">
        <v>513</v>
      </c>
      <c r="D1748" s="429" t="s">
        <v>514</v>
      </c>
      <c r="E1748" s="428" t="s">
        <v>3369</v>
      </c>
      <c r="F1748" s="429" t="s">
        <v>3370</v>
      </c>
      <c r="G1748" s="428" t="s">
        <v>5508</v>
      </c>
      <c r="H1748" s="428" t="s">
        <v>5509</v>
      </c>
      <c r="I1748" s="431">
        <v>21.559999465942383</v>
      </c>
      <c r="J1748" s="431">
        <v>100</v>
      </c>
      <c r="K1748" s="432">
        <v>2156.219970703125</v>
      </c>
    </row>
    <row r="1749" spans="1:11" ht="14.45" customHeight="1" x14ac:dyDescent="0.2">
      <c r="A1749" s="426" t="s">
        <v>511</v>
      </c>
      <c r="B1749" s="427" t="s">
        <v>512</v>
      </c>
      <c r="C1749" s="428" t="s">
        <v>513</v>
      </c>
      <c r="D1749" s="429" t="s">
        <v>514</v>
      </c>
      <c r="E1749" s="428" t="s">
        <v>3369</v>
      </c>
      <c r="F1749" s="429" t="s">
        <v>3370</v>
      </c>
      <c r="G1749" s="428" t="s">
        <v>5510</v>
      </c>
      <c r="H1749" s="428" t="s">
        <v>5511</v>
      </c>
      <c r="I1749" s="431">
        <v>21.559999465942383</v>
      </c>
      <c r="J1749" s="431">
        <v>400</v>
      </c>
      <c r="K1749" s="432">
        <v>8624.8798828125</v>
      </c>
    </row>
    <row r="1750" spans="1:11" ht="14.45" customHeight="1" x14ac:dyDescent="0.2">
      <c r="A1750" s="426" t="s">
        <v>511</v>
      </c>
      <c r="B1750" s="427" t="s">
        <v>512</v>
      </c>
      <c r="C1750" s="428" t="s">
        <v>513</v>
      </c>
      <c r="D1750" s="429" t="s">
        <v>514</v>
      </c>
      <c r="E1750" s="428" t="s">
        <v>3369</v>
      </c>
      <c r="F1750" s="429" t="s">
        <v>3370</v>
      </c>
      <c r="G1750" s="428" t="s">
        <v>5512</v>
      </c>
      <c r="H1750" s="428" t="s">
        <v>5513</v>
      </c>
      <c r="I1750" s="431">
        <v>21.703332901000977</v>
      </c>
      <c r="J1750" s="431">
        <v>1850</v>
      </c>
      <c r="K1750" s="432">
        <v>40179.12939453125</v>
      </c>
    </row>
    <row r="1751" spans="1:11" ht="14.45" customHeight="1" x14ac:dyDescent="0.2">
      <c r="A1751" s="426" t="s">
        <v>511</v>
      </c>
      <c r="B1751" s="427" t="s">
        <v>512</v>
      </c>
      <c r="C1751" s="428" t="s">
        <v>513</v>
      </c>
      <c r="D1751" s="429" t="s">
        <v>514</v>
      </c>
      <c r="E1751" s="428" t="s">
        <v>3369</v>
      </c>
      <c r="F1751" s="429" t="s">
        <v>3370</v>
      </c>
      <c r="G1751" s="428" t="s">
        <v>5514</v>
      </c>
      <c r="H1751" s="428" t="s">
        <v>5515</v>
      </c>
      <c r="I1751" s="431">
        <v>21.707142421177455</v>
      </c>
      <c r="J1751" s="431">
        <v>1000</v>
      </c>
      <c r="K1751" s="432">
        <v>21748.5498046875</v>
      </c>
    </row>
    <row r="1752" spans="1:11" ht="14.45" customHeight="1" x14ac:dyDescent="0.2">
      <c r="A1752" s="426" t="s">
        <v>511</v>
      </c>
      <c r="B1752" s="427" t="s">
        <v>512</v>
      </c>
      <c r="C1752" s="428" t="s">
        <v>513</v>
      </c>
      <c r="D1752" s="429" t="s">
        <v>514</v>
      </c>
      <c r="E1752" s="428" t="s">
        <v>3369</v>
      </c>
      <c r="F1752" s="429" t="s">
        <v>3370</v>
      </c>
      <c r="G1752" s="428" t="s">
        <v>5516</v>
      </c>
      <c r="H1752" s="428" t="s">
        <v>5517</v>
      </c>
      <c r="I1752" s="431">
        <v>21.559999465942383</v>
      </c>
      <c r="J1752" s="431">
        <v>300</v>
      </c>
      <c r="K1752" s="432">
        <v>6468.6600341796875</v>
      </c>
    </row>
    <row r="1753" spans="1:11" ht="14.45" customHeight="1" x14ac:dyDescent="0.2">
      <c r="A1753" s="426" t="s">
        <v>511</v>
      </c>
      <c r="B1753" s="427" t="s">
        <v>512</v>
      </c>
      <c r="C1753" s="428" t="s">
        <v>513</v>
      </c>
      <c r="D1753" s="429" t="s">
        <v>514</v>
      </c>
      <c r="E1753" s="428" t="s">
        <v>3369</v>
      </c>
      <c r="F1753" s="429" t="s">
        <v>3370</v>
      </c>
      <c r="G1753" s="428" t="s">
        <v>5518</v>
      </c>
      <c r="H1753" s="428" t="s">
        <v>5519</v>
      </c>
      <c r="I1753" s="431">
        <v>21.559999465942383</v>
      </c>
      <c r="J1753" s="431">
        <v>150</v>
      </c>
      <c r="K1753" s="432">
        <v>3234.3299560546875</v>
      </c>
    </row>
    <row r="1754" spans="1:11" ht="14.45" customHeight="1" x14ac:dyDescent="0.2">
      <c r="A1754" s="426" t="s">
        <v>511</v>
      </c>
      <c r="B1754" s="427" t="s">
        <v>512</v>
      </c>
      <c r="C1754" s="428" t="s">
        <v>513</v>
      </c>
      <c r="D1754" s="429" t="s">
        <v>514</v>
      </c>
      <c r="E1754" s="428" t="s">
        <v>3369</v>
      </c>
      <c r="F1754" s="429" t="s">
        <v>3370</v>
      </c>
      <c r="G1754" s="428" t="s">
        <v>5520</v>
      </c>
      <c r="H1754" s="428" t="s">
        <v>5521</v>
      </c>
      <c r="I1754" s="431">
        <v>21.559999465942383</v>
      </c>
      <c r="J1754" s="431">
        <v>100</v>
      </c>
      <c r="K1754" s="432">
        <v>2156.219970703125</v>
      </c>
    </row>
    <row r="1755" spans="1:11" ht="14.45" customHeight="1" x14ac:dyDescent="0.2">
      <c r="A1755" s="426" t="s">
        <v>511</v>
      </c>
      <c r="B1755" s="427" t="s">
        <v>512</v>
      </c>
      <c r="C1755" s="428" t="s">
        <v>513</v>
      </c>
      <c r="D1755" s="429" t="s">
        <v>514</v>
      </c>
      <c r="E1755" s="428" t="s">
        <v>3369</v>
      </c>
      <c r="F1755" s="429" t="s">
        <v>3370</v>
      </c>
      <c r="G1755" s="428" t="s">
        <v>5522</v>
      </c>
      <c r="H1755" s="428" t="s">
        <v>5523</v>
      </c>
      <c r="I1755" s="431">
        <v>26.620000839233398</v>
      </c>
      <c r="J1755" s="431">
        <v>100</v>
      </c>
      <c r="K1755" s="432">
        <v>2662</v>
      </c>
    </row>
    <row r="1756" spans="1:11" ht="14.45" customHeight="1" x14ac:dyDescent="0.2">
      <c r="A1756" s="426" t="s">
        <v>511</v>
      </c>
      <c r="B1756" s="427" t="s">
        <v>512</v>
      </c>
      <c r="C1756" s="428" t="s">
        <v>513</v>
      </c>
      <c r="D1756" s="429" t="s">
        <v>514</v>
      </c>
      <c r="E1756" s="428" t="s">
        <v>3369</v>
      </c>
      <c r="F1756" s="429" t="s">
        <v>3370</v>
      </c>
      <c r="G1756" s="428" t="s">
        <v>5524</v>
      </c>
      <c r="H1756" s="428" t="s">
        <v>5525</v>
      </c>
      <c r="I1756" s="431">
        <v>44.770000457763672</v>
      </c>
      <c r="J1756" s="431">
        <v>100</v>
      </c>
      <c r="K1756" s="432">
        <v>4477</v>
      </c>
    </row>
    <row r="1757" spans="1:11" ht="14.45" customHeight="1" x14ac:dyDescent="0.2">
      <c r="A1757" s="426" t="s">
        <v>511</v>
      </c>
      <c r="B1757" s="427" t="s">
        <v>512</v>
      </c>
      <c r="C1757" s="428" t="s">
        <v>513</v>
      </c>
      <c r="D1757" s="429" t="s">
        <v>514</v>
      </c>
      <c r="E1757" s="428" t="s">
        <v>3369</v>
      </c>
      <c r="F1757" s="429" t="s">
        <v>3370</v>
      </c>
      <c r="G1757" s="428" t="s">
        <v>5526</v>
      </c>
      <c r="H1757" s="428" t="s">
        <v>5527</v>
      </c>
      <c r="I1757" s="431">
        <v>11.739999771118164</v>
      </c>
      <c r="J1757" s="431">
        <v>100</v>
      </c>
      <c r="K1757" s="432">
        <v>1174</v>
      </c>
    </row>
    <row r="1758" spans="1:11" ht="14.45" customHeight="1" x14ac:dyDescent="0.2">
      <c r="A1758" s="426" t="s">
        <v>511</v>
      </c>
      <c r="B1758" s="427" t="s">
        <v>512</v>
      </c>
      <c r="C1758" s="428" t="s">
        <v>513</v>
      </c>
      <c r="D1758" s="429" t="s">
        <v>514</v>
      </c>
      <c r="E1758" s="428" t="s">
        <v>3369</v>
      </c>
      <c r="F1758" s="429" t="s">
        <v>3370</v>
      </c>
      <c r="G1758" s="428" t="s">
        <v>3377</v>
      </c>
      <c r="H1758" s="428" t="s">
        <v>3378</v>
      </c>
      <c r="I1758" s="431">
        <v>2.8899999459584556</v>
      </c>
      <c r="J1758" s="431">
        <v>22000</v>
      </c>
      <c r="K1758" s="432">
        <v>63345</v>
      </c>
    </row>
    <row r="1759" spans="1:11" ht="14.45" customHeight="1" x14ac:dyDescent="0.2">
      <c r="A1759" s="426" t="s">
        <v>511</v>
      </c>
      <c r="B1759" s="427" t="s">
        <v>512</v>
      </c>
      <c r="C1759" s="428" t="s">
        <v>513</v>
      </c>
      <c r="D1759" s="429" t="s">
        <v>514</v>
      </c>
      <c r="E1759" s="428" t="s">
        <v>3369</v>
      </c>
      <c r="F1759" s="429" t="s">
        <v>3370</v>
      </c>
      <c r="G1759" s="428" t="s">
        <v>3379</v>
      </c>
      <c r="H1759" s="428" t="s">
        <v>3380</v>
      </c>
      <c r="I1759" s="431">
        <v>2.880000114440918</v>
      </c>
      <c r="J1759" s="431">
        <v>2000</v>
      </c>
      <c r="K1759" s="432">
        <v>5760</v>
      </c>
    </row>
    <row r="1760" spans="1:11" ht="14.45" customHeight="1" x14ac:dyDescent="0.2">
      <c r="A1760" s="426" t="s">
        <v>511</v>
      </c>
      <c r="B1760" s="427" t="s">
        <v>512</v>
      </c>
      <c r="C1760" s="428" t="s">
        <v>513</v>
      </c>
      <c r="D1760" s="429" t="s">
        <v>514</v>
      </c>
      <c r="E1760" s="428" t="s">
        <v>3369</v>
      </c>
      <c r="F1760" s="429" t="s">
        <v>3370</v>
      </c>
      <c r="G1760" s="428" t="s">
        <v>3383</v>
      </c>
      <c r="H1760" s="428" t="s">
        <v>3384</v>
      </c>
      <c r="I1760" s="431">
        <v>2.2999999523162842</v>
      </c>
      <c r="J1760" s="431">
        <v>2000</v>
      </c>
      <c r="K1760" s="432">
        <v>4600</v>
      </c>
    </row>
    <row r="1761" spans="1:11" ht="14.45" customHeight="1" x14ac:dyDescent="0.2">
      <c r="A1761" s="426" t="s">
        <v>511</v>
      </c>
      <c r="B1761" s="427" t="s">
        <v>512</v>
      </c>
      <c r="C1761" s="428" t="s">
        <v>513</v>
      </c>
      <c r="D1761" s="429" t="s">
        <v>514</v>
      </c>
      <c r="E1761" s="428" t="s">
        <v>3369</v>
      </c>
      <c r="F1761" s="429" t="s">
        <v>3370</v>
      </c>
      <c r="G1761" s="428" t="s">
        <v>3383</v>
      </c>
      <c r="H1761" s="428" t="s">
        <v>4463</v>
      </c>
      <c r="I1761" s="431">
        <v>2.2899999618530273</v>
      </c>
      <c r="J1761" s="431">
        <v>2000</v>
      </c>
      <c r="K1761" s="432">
        <v>4580</v>
      </c>
    </row>
    <row r="1762" spans="1:11" ht="14.45" customHeight="1" x14ac:dyDescent="0.2">
      <c r="A1762" s="426" t="s">
        <v>511</v>
      </c>
      <c r="B1762" s="427" t="s">
        <v>512</v>
      </c>
      <c r="C1762" s="428" t="s">
        <v>513</v>
      </c>
      <c r="D1762" s="429" t="s">
        <v>514</v>
      </c>
      <c r="E1762" s="428" t="s">
        <v>3369</v>
      </c>
      <c r="F1762" s="429" t="s">
        <v>3370</v>
      </c>
      <c r="G1762" s="428" t="s">
        <v>5528</v>
      </c>
      <c r="H1762" s="428" t="s">
        <v>5529</v>
      </c>
      <c r="I1762" s="431">
        <v>2.2999999523162842</v>
      </c>
      <c r="J1762" s="431">
        <v>5000</v>
      </c>
      <c r="K1762" s="432">
        <v>11500</v>
      </c>
    </row>
    <row r="1763" spans="1:11" ht="14.45" customHeight="1" x14ac:dyDescent="0.2">
      <c r="A1763" s="426" t="s">
        <v>511</v>
      </c>
      <c r="B1763" s="427" t="s">
        <v>512</v>
      </c>
      <c r="C1763" s="428" t="s">
        <v>513</v>
      </c>
      <c r="D1763" s="429" t="s">
        <v>514</v>
      </c>
      <c r="E1763" s="428" t="s">
        <v>3369</v>
      </c>
      <c r="F1763" s="429" t="s">
        <v>3370</v>
      </c>
      <c r="G1763" s="428" t="s">
        <v>5528</v>
      </c>
      <c r="H1763" s="428" t="s">
        <v>5530</v>
      </c>
      <c r="I1763" s="431">
        <v>2.2999999523162842</v>
      </c>
      <c r="J1763" s="431">
        <v>15800</v>
      </c>
      <c r="K1763" s="432">
        <v>36316.400390625</v>
      </c>
    </row>
    <row r="1764" spans="1:11" ht="14.45" customHeight="1" x14ac:dyDescent="0.2">
      <c r="A1764" s="426" t="s">
        <v>511</v>
      </c>
      <c r="B1764" s="427" t="s">
        <v>512</v>
      </c>
      <c r="C1764" s="428" t="s">
        <v>513</v>
      </c>
      <c r="D1764" s="429" t="s">
        <v>514</v>
      </c>
      <c r="E1764" s="428" t="s">
        <v>3369</v>
      </c>
      <c r="F1764" s="429" t="s">
        <v>3370</v>
      </c>
      <c r="G1764" s="428" t="s">
        <v>3387</v>
      </c>
      <c r="H1764" s="428" t="s">
        <v>3388</v>
      </c>
      <c r="I1764" s="431">
        <v>3.3900001049041748</v>
      </c>
      <c r="J1764" s="431">
        <v>4000</v>
      </c>
      <c r="K1764" s="432">
        <v>13560</v>
      </c>
    </row>
    <row r="1765" spans="1:11" ht="14.45" customHeight="1" x14ac:dyDescent="0.2">
      <c r="A1765" s="426" t="s">
        <v>511</v>
      </c>
      <c r="B1765" s="427" t="s">
        <v>512</v>
      </c>
      <c r="C1765" s="428" t="s">
        <v>513</v>
      </c>
      <c r="D1765" s="429" t="s">
        <v>514</v>
      </c>
      <c r="E1765" s="428" t="s">
        <v>3369</v>
      </c>
      <c r="F1765" s="429" t="s">
        <v>3370</v>
      </c>
      <c r="G1765" s="428" t="s">
        <v>3389</v>
      </c>
      <c r="H1765" s="428" t="s">
        <v>3390</v>
      </c>
      <c r="I1765" s="431">
        <v>3.380000114440918</v>
      </c>
      <c r="J1765" s="431">
        <v>1000</v>
      </c>
      <c r="K1765" s="432">
        <v>3380</v>
      </c>
    </row>
    <row r="1766" spans="1:11" ht="14.45" customHeight="1" x14ac:dyDescent="0.2">
      <c r="A1766" s="426" t="s">
        <v>511</v>
      </c>
      <c r="B1766" s="427" t="s">
        <v>512</v>
      </c>
      <c r="C1766" s="428" t="s">
        <v>513</v>
      </c>
      <c r="D1766" s="429" t="s">
        <v>514</v>
      </c>
      <c r="E1766" s="428" t="s">
        <v>3369</v>
      </c>
      <c r="F1766" s="429" t="s">
        <v>3370</v>
      </c>
      <c r="G1766" s="428" t="s">
        <v>3391</v>
      </c>
      <c r="H1766" s="428" t="s">
        <v>3392</v>
      </c>
      <c r="I1766" s="431">
        <v>3.0199999809265137</v>
      </c>
      <c r="J1766" s="431">
        <v>600</v>
      </c>
      <c r="K1766" s="432">
        <v>1812</v>
      </c>
    </row>
    <row r="1767" spans="1:11" ht="14.45" customHeight="1" x14ac:dyDescent="0.2">
      <c r="A1767" s="426" t="s">
        <v>511</v>
      </c>
      <c r="B1767" s="427" t="s">
        <v>512</v>
      </c>
      <c r="C1767" s="428" t="s">
        <v>513</v>
      </c>
      <c r="D1767" s="429" t="s">
        <v>514</v>
      </c>
      <c r="E1767" s="428" t="s">
        <v>3369</v>
      </c>
      <c r="F1767" s="429" t="s">
        <v>3370</v>
      </c>
      <c r="G1767" s="428" t="s">
        <v>3395</v>
      </c>
      <c r="H1767" s="428" t="s">
        <v>3396</v>
      </c>
      <c r="I1767" s="431">
        <v>3.0199999809265137</v>
      </c>
      <c r="J1767" s="431">
        <v>600</v>
      </c>
      <c r="K1767" s="432">
        <v>1814.93994140625</v>
      </c>
    </row>
    <row r="1768" spans="1:11" ht="14.45" customHeight="1" x14ac:dyDescent="0.2">
      <c r="A1768" s="426" t="s">
        <v>511</v>
      </c>
      <c r="B1768" s="427" t="s">
        <v>512</v>
      </c>
      <c r="C1768" s="428" t="s">
        <v>513</v>
      </c>
      <c r="D1768" s="429" t="s">
        <v>514</v>
      </c>
      <c r="E1768" s="428" t="s">
        <v>3369</v>
      </c>
      <c r="F1768" s="429" t="s">
        <v>3370</v>
      </c>
      <c r="G1768" s="428" t="s">
        <v>5531</v>
      </c>
      <c r="H1768" s="428" t="s">
        <v>5532</v>
      </c>
      <c r="I1768" s="431">
        <v>3.0199999809265137</v>
      </c>
      <c r="J1768" s="431">
        <v>3000</v>
      </c>
      <c r="K1768" s="432">
        <v>9074.400390625</v>
      </c>
    </row>
    <row r="1769" spans="1:11" ht="14.45" customHeight="1" x14ac:dyDescent="0.2">
      <c r="A1769" s="426" t="s">
        <v>511</v>
      </c>
      <c r="B1769" s="427" t="s">
        <v>512</v>
      </c>
      <c r="C1769" s="428" t="s">
        <v>513</v>
      </c>
      <c r="D1769" s="429" t="s">
        <v>514</v>
      </c>
      <c r="E1769" s="428" t="s">
        <v>3369</v>
      </c>
      <c r="F1769" s="429" t="s">
        <v>3370</v>
      </c>
      <c r="G1769" s="428" t="s">
        <v>5533</v>
      </c>
      <c r="H1769" s="428" t="s">
        <v>5534</v>
      </c>
      <c r="I1769" s="431">
        <v>3.7300000190734863</v>
      </c>
      <c r="J1769" s="431">
        <v>2000</v>
      </c>
      <c r="K1769" s="432">
        <v>7460</v>
      </c>
    </row>
    <row r="1770" spans="1:11" ht="14.45" customHeight="1" x14ac:dyDescent="0.2">
      <c r="A1770" s="426" t="s">
        <v>511</v>
      </c>
      <c r="B1770" s="427" t="s">
        <v>512</v>
      </c>
      <c r="C1770" s="428" t="s">
        <v>513</v>
      </c>
      <c r="D1770" s="429" t="s">
        <v>514</v>
      </c>
      <c r="E1770" s="428" t="s">
        <v>3369</v>
      </c>
      <c r="F1770" s="429" t="s">
        <v>3370</v>
      </c>
      <c r="G1770" s="428" t="s">
        <v>3397</v>
      </c>
      <c r="H1770" s="428" t="s">
        <v>3398</v>
      </c>
      <c r="I1770" s="431">
        <v>3.869999885559082</v>
      </c>
      <c r="J1770" s="431">
        <v>2000</v>
      </c>
      <c r="K1770" s="432">
        <v>7740</v>
      </c>
    </row>
    <row r="1771" spans="1:11" ht="14.45" customHeight="1" x14ac:dyDescent="0.2">
      <c r="A1771" s="426" t="s">
        <v>511</v>
      </c>
      <c r="B1771" s="427" t="s">
        <v>512</v>
      </c>
      <c r="C1771" s="428" t="s">
        <v>513</v>
      </c>
      <c r="D1771" s="429" t="s">
        <v>514</v>
      </c>
      <c r="E1771" s="428" t="s">
        <v>3369</v>
      </c>
      <c r="F1771" s="429" t="s">
        <v>3370</v>
      </c>
      <c r="G1771" s="428" t="s">
        <v>3399</v>
      </c>
      <c r="H1771" s="428" t="s">
        <v>3400</v>
      </c>
      <c r="I1771" s="431">
        <v>3.869999885559082</v>
      </c>
      <c r="J1771" s="431">
        <v>1000</v>
      </c>
      <c r="K1771" s="432">
        <v>3870</v>
      </c>
    </row>
    <row r="1772" spans="1:11" ht="14.45" customHeight="1" x14ac:dyDescent="0.2">
      <c r="A1772" s="426" t="s">
        <v>511</v>
      </c>
      <c r="B1772" s="427" t="s">
        <v>512</v>
      </c>
      <c r="C1772" s="428" t="s">
        <v>513</v>
      </c>
      <c r="D1772" s="429" t="s">
        <v>514</v>
      </c>
      <c r="E1772" s="428" t="s">
        <v>3369</v>
      </c>
      <c r="F1772" s="429" t="s">
        <v>3370</v>
      </c>
      <c r="G1772" s="428" t="s">
        <v>3399</v>
      </c>
      <c r="H1772" s="428" t="s">
        <v>3401</v>
      </c>
      <c r="I1772" s="431">
        <v>3.880000114440918</v>
      </c>
      <c r="J1772" s="431">
        <v>2000</v>
      </c>
      <c r="K1772" s="432">
        <v>7760</v>
      </c>
    </row>
    <row r="1773" spans="1:11" ht="14.45" customHeight="1" x14ac:dyDescent="0.2">
      <c r="A1773" s="426" t="s">
        <v>511</v>
      </c>
      <c r="B1773" s="427" t="s">
        <v>512</v>
      </c>
      <c r="C1773" s="428" t="s">
        <v>513</v>
      </c>
      <c r="D1773" s="429" t="s">
        <v>514</v>
      </c>
      <c r="E1773" s="428" t="s">
        <v>3369</v>
      </c>
      <c r="F1773" s="429" t="s">
        <v>3370</v>
      </c>
      <c r="G1773" s="428" t="s">
        <v>5535</v>
      </c>
      <c r="H1773" s="428" t="s">
        <v>5536</v>
      </c>
      <c r="I1773" s="431">
        <v>3.3900001049041748</v>
      </c>
      <c r="J1773" s="431">
        <v>270</v>
      </c>
      <c r="K1773" s="432">
        <v>915.29998779296875</v>
      </c>
    </row>
    <row r="1774" spans="1:11" ht="14.45" customHeight="1" x14ac:dyDescent="0.2">
      <c r="A1774" s="426" t="s">
        <v>511</v>
      </c>
      <c r="B1774" s="427" t="s">
        <v>512</v>
      </c>
      <c r="C1774" s="428" t="s">
        <v>513</v>
      </c>
      <c r="D1774" s="429" t="s">
        <v>514</v>
      </c>
      <c r="E1774" s="428" t="s">
        <v>3369</v>
      </c>
      <c r="F1774" s="429" t="s">
        <v>3370</v>
      </c>
      <c r="G1774" s="428" t="s">
        <v>5537</v>
      </c>
      <c r="H1774" s="428" t="s">
        <v>5538</v>
      </c>
      <c r="I1774" s="431">
        <v>3.1400001049041748</v>
      </c>
      <c r="J1774" s="431">
        <v>1800</v>
      </c>
      <c r="K1774" s="432">
        <v>5652</v>
      </c>
    </row>
    <row r="1775" spans="1:11" ht="14.45" customHeight="1" x14ac:dyDescent="0.2">
      <c r="A1775" s="426" t="s">
        <v>511</v>
      </c>
      <c r="B1775" s="427" t="s">
        <v>512</v>
      </c>
      <c r="C1775" s="428" t="s">
        <v>513</v>
      </c>
      <c r="D1775" s="429" t="s">
        <v>514</v>
      </c>
      <c r="E1775" s="428" t="s">
        <v>3369</v>
      </c>
      <c r="F1775" s="429" t="s">
        <v>3370</v>
      </c>
      <c r="G1775" s="428" t="s">
        <v>5539</v>
      </c>
      <c r="H1775" s="428" t="s">
        <v>5540</v>
      </c>
      <c r="I1775" s="431">
        <v>3.0299999713897705</v>
      </c>
      <c r="J1775" s="431">
        <v>3600</v>
      </c>
      <c r="K1775" s="432">
        <v>10907.999877929688</v>
      </c>
    </row>
    <row r="1776" spans="1:11" ht="14.45" customHeight="1" x14ac:dyDescent="0.2">
      <c r="A1776" s="426" t="s">
        <v>511</v>
      </c>
      <c r="B1776" s="427" t="s">
        <v>512</v>
      </c>
      <c r="C1776" s="428" t="s">
        <v>513</v>
      </c>
      <c r="D1776" s="429" t="s">
        <v>514</v>
      </c>
      <c r="E1776" s="428" t="s">
        <v>3369</v>
      </c>
      <c r="F1776" s="429" t="s">
        <v>3370</v>
      </c>
      <c r="G1776" s="428" t="s">
        <v>5541</v>
      </c>
      <c r="H1776" s="428" t="s">
        <v>5542</v>
      </c>
      <c r="I1776" s="431">
        <v>4.690000057220459</v>
      </c>
      <c r="J1776" s="431">
        <v>4000</v>
      </c>
      <c r="K1776" s="432">
        <v>18760</v>
      </c>
    </row>
    <row r="1777" spans="1:11" ht="14.45" customHeight="1" x14ac:dyDescent="0.2">
      <c r="A1777" s="426" t="s">
        <v>511</v>
      </c>
      <c r="B1777" s="427" t="s">
        <v>512</v>
      </c>
      <c r="C1777" s="428" t="s">
        <v>513</v>
      </c>
      <c r="D1777" s="429" t="s">
        <v>514</v>
      </c>
      <c r="E1777" s="428" t="s">
        <v>5543</v>
      </c>
      <c r="F1777" s="429" t="s">
        <v>5544</v>
      </c>
      <c r="G1777" s="428" t="s">
        <v>5545</v>
      </c>
      <c r="H1777" s="428" t="s">
        <v>5546</v>
      </c>
      <c r="I1777" s="431">
        <v>30.25</v>
      </c>
      <c r="J1777" s="431">
        <v>90</v>
      </c>
      <c r="K1777" s="432">
        <v>2722.5</v>
      </c>
    </row>
    <row r="1778" spans="1:11" ht="14.45" customHeight="1" x14ac:dyDescent="0.2">
      <c r="A1778" s="426" t="s">
        <v>511</v>
      </c>
      <c r="B1778" s="427" t="s">
        <v>512</v>
      </c>
      <c r="C1778" s="428" t="s">
        <v>513</v>
      </c>
      <c r="D1778" s="429" t="s">
        <v>514</v>
      </c>
      <c r="E1778" s="428" t="s">
        <v>5543</v>
      </c>
      <c r="F1778" s="429" t="s">
        <v>5544</v>
      </c>
      <c r="G1778" s="428" t="s">
        <v>5547</v>
      </c>
      <c r="H1778" s="428" t="s">
        <v>5548</v>
      </c>
      <c r="I1778" s="431">
        <v>10.739999771118164</v>
      </c>
      <c r="J1778" s="431">
        <v>825</v>
      </c>
      <c r="K1778" s="432">
        <v>8864.4598388671875</v>
      </c>
    </row>
    <row r="1779" spans="1:11" ht="14.45" customHeight="1" x14ac:dyDescent="0.2">
      <c r="A1779" s="426" t="s">
        <v>511</v>
      </c>
      <c r="B1779" s="427" t="s">
        <v>512</v>
      </c>
      <c r="C1779" s="428" t="s">
        <v>513</v>
      </c>
      <c r="D1779" s="429" t="s">
        <v>514</v>
      </c>
      <c r="E1779" s="428" t="s">
        <v>5543</v>
      </c>
      <c r="F1779" s="429" t="s">
        <v>5544</v>
      </c>
      <c r="G1779" s="428" t="s">
        <v>5549</v>
      </c>
      <c r="H1779" s="428" t="s">
        <v>5550</v>
      </c>
      <c r="I1779" s="431">
        <v>13.791428565979004</v>
      </c>
      <c r="J1779" s="431">
        <v>725</v>
      </c>
      <c r="K1779" s="432">
        <v>10000.750061035156</v>
      </c>
    </row>
    <row r="1780" spans="1:11" ht="14.45" customHeight="1" x14ac:dyDescent="0.2">
      <c r="A1780" s="426" t="s">
        <v>511</v>
      </c>
      <c r="B1780" s="427" t="s">
        <v>512</v>
      </c>
      <c r="C1780" s="428" t="s">
        <v>513</v>
      </c>
      <c r="D1780" s="429" t="s">
        <v>514</v>
      </c>
      <c r="E1780" s="428" t="s">
        <v>5543</v>
      </c>
      <c r="F1780" s="429" t="s">
        <v>5544</v>
      </c>
      <c r="G1780" s="428" t="s">
        <v>5551</v>
      </c>
      <c r="H1780" s="428" t="s">
        <v>5552</v>
      </c>
      <c r="I1780" s="431">
        <v>74.919998168945313</v>
      </c>
      <c r="J1780" s="431">
        <v>50</v>
      </c>
      <c r="K1780" s="432">
        <v>3746.159912109375</v>
      </c>
    </row>
    <row r="1781" spans="1:11" ht="14.45" customHeight="1" x14ac:dyDescent="0.2">
      <c r="A1781" s="426" t="s">
        <v>511</v>
      </c>
      <c r="B1781" s="427" t="s">
        <v>512</v>
      </c>
      <c r="C1781" s="428" t="s">
        <v>513</v>
      </c>
      <c r="D1781" s="429" t="s">
        <v>514</v>
      </c>
      <c r="E1781" s="428" t="s">
        <v>5543</v>
      </c>
      <c r="F1781" s="429" t="s">
        <v>5544</v>
      </c>
      <c r="G1781" s="428" t="s">
        <v>5553</v>
      </c>
      <c r="H1781" s="428" t="s">
        <v>5554</v>
      </c>
      <c r="I1781" s="431">
        <v>43.560001373291016</v>
      </c>
      <c r="J1781" s="431">
        <v>80</v>
      </c>
      <c r="K1781" s="432">
        <v>3484.800048828125</v>
      </c>
    </row>
    <row r="1782" spans="1:11" ht="14.45" customHeight="1" x14ac:dyDescent="0.2">
      <c r="A1782" s="426" t="s">
        <v>511</v>
      </c>
      <c r="B1782" s="427" t="s">
        <v>512</v>
      </c>
      <c r="C1782" s="428" t="s">
        <v>513</v>
      </c>
      <c r="D1782" s="429" t="s">
        <v>514</v>
      </c>
      <c r="E1782" s="428" t="s">
        <v>5543</v>
      </c>
      <c r="F1782" s="429" t="s">
        <v>5544</v>
      </c>
      <c r="G1782" s="428" t="s">
        <v>5555</v>
      </c>
      <c r="H1782" s="428" t="s">
        <v>5556</v>
      </c>
      <c r="I1782" s="431">
        <v>53.775999450683592</v>
      </c>
      <c r="J1782" s="431">
        <v>1530</v>
      </c>
      <c r="K1782" s="432">
        <v>85486.500366210938</v>
      </c>
    </row>
    <row r="1783" spans="1:11" ht="14.45" customHeight="1" x14ac:dyDescent="0.2">
      <c r="A1783" s="426" t="s">
        <v>511</v>
      </c>
      <c r="B1783" s="427" t="s">
        <v>512</v>
      </c>
      <c r="C1783" s="428" t="s">
        <v>513</v>
      </c>
      <c r="D1783" s="429" t="s">
        <v>514</v>
      </c>
      <c r="E1783" s="428" t="s">
        <v>5543</v>
      </c>
      <c r="F1783" s="429" t="s">
        <v>5544</v>
      </c>
      <c r="G1783" s="428" t="s">
        <v>5557</v>
      </c>
      <c r="H1783" s="428" t="s">
        <v>5558</v>
      </c>
      <c r="I1783" s="431">
        <v>37.990001678466797</v>
      </c>
      <c r="J1783" s="431">
        <v>420</v>
      </c>
      <c r="K1783" s="432">
        <v>15957.4794921875</v>
      </c>
    </row>
    <row r="1784" spans="1:11" ht="14.45" customHeight="1" x14ac:dyDescent="0.2">
      <c r="A1784" s="426" t="s">
        <v>511</v>
      </c>
      <c r="B1784" s="427" t="s">
        <v>512</v>
      </c>
      <c r="C1784" s="428" t="s">
        <v>513</v>
      </c>
      <c r="D1784" s="429" t="s">
        <v>514</v>
      </c>
      <c r="E1784" s="428" t="s">
        <v>5559</v>
      </c>
      <c r="F1784" s="429" t="s">
        <v>5560</v>
      </c>
      <c r="G1784" s="428" t="s">
        <v>5561</v>
      </c>
      <c r="H1784" s="428" t="s">
        <v>5562</v>
      </c>
      <c r="I1784" s="431">
        <v>47916</v>
      </c>
      <c r="J1784" s="431">
        <v>1</v>
      </c>
      <c r="K1784" s="432">
        <v>47916</v>
      </c>
    </row>
    <row r="1785" spans="1:11" ht="14.45" customHeight="1" x14ac:dyDescent="0.2">
      <c r="A1785" s="426" t="s">
        <v>511</v>
      </c>
      <c r="B1785" s="427" t="s">
        <v>512</v>
      </c>
      <c r="C1785" s="428" t="s">
        <v>513</v>
      </c>
      <c r="D1785" s="429" t="s">
        <v>514</v>
      </c>
      <c r="E1785" s="428" t="s">
        <v>5559</v>
      </c>
      <c r="F1785" s="429" t="s">
        <v>5560</v>
      </c>
      <c r="G1785" s="428" t="s">
        <v>5563</v>
      </c>
      <c r="H1785" s="428" t="s">
        <v>5564</v>
      </c>
      <c r="I1785" s="431">
        <v>11521.6201171875</v>
      </c>
      <c r="J1785" s="431">
        <v>2</v>
      </c>
      <c r="K1785" s="432">
        <v>23043.240234375</v>
      </c>
    </row>
    <row r="1786" spans="1:11" ht="14.45" customHeight="1" x14ac:dyDescent="0.2">
      <c r="A1786" s="426" t="s">
        <v>511</v>
      </c>
      <c r="B1786" s="427" t="s">
        <v>512</v>
      </c>
      <c r="C1786" s="428" t="s">
        <v>513</v>
      </c>
      <c r="D1786" s="429" t="s">
        <v>514</v>
      </c>
      <c r="E1786" s="428" t="s">
        <v>5559</v>
      </c>
      <c r="F1786" s="429" t="s">
        <v>5560</v>
      </c>
      <c r="G1786" s="428" t="s">
        <v>5565</v>
      </c>
      <c r="H1786" s="428" t="s">
        <v>5566</v>
      </c>
      <c r="I1786" s="431">
        <v>58408.51953125</v>
      </c>
      <c r="J1786" s="431">
        <v>3</v>
      </c>
      <c r="K1786" s="432">
        <v>175225.5625</v>
      </c>
    </row>
    <row r="1787" spans="1:11" ht="14.45" customHeight="1" x14ac:dyDescent="0.2">
      <c r="A1787" s="426" t="s">
        <v>511</v>
      </c>
      <c r="B1787" s="427" t="s">
        <v>512</v>
      </c>
      <c r="C1787" s="428" t="s">
        <v>513</v>
      </c>
      <c r="D1787" s="429" t="s">
        <v>514</v>
      </c>
      <c r="E1787" s="428" t="s">
        <v>5567</v>
      </c>
      <c r="F1787" s="429" t="s">
        <v>5568</v>
      </c>
      <c r="G1787" s="428" t="s">
        <v>5569</v>
      </c>
      <c r="H1787" s="428" t="s">
        <v>5570</v>
      </c>
      <c r="I1787" s="431">
        <v>0.40999999642372131</v>
      </c>
      <c r="J1787" s="431">
        <v>100</v>
      </c>
      <c r="K1787" s="432">
        <v>41.380001068115234</v>
      </c>
    </row>
    <row r="1788" spans="1:11" ht="14.45" customHeight="1" x14ac:dyDescent="0.2">
      <c r="A1788" s="426" t="s">
        <v>511</v>
      </c>
      <c r="B1788" s="427" t="s">
        <v>512</v>
      </c>
      <c r="C1788" s="428" t="s">
        <v>513</v>
      </c>
      <c r="D1788" s="429" t="s">
        <v>514</v>
      </c>
      <c r="E1788" s="428" t="s">
        <v>5567</v>
      </c>
      <c r="F1788" s="429" t="s">
        <v>5568</v>
      </c>
      <c r="G1788" s="428" t="s">
        <v>5571</v>
      </c>
      <c r="H1788" s="428" t="s">
        <v>5572</v>
      </c>
      <c r="I1788" s="431">
        <v>0.70999997854232788</v>
      </c>
      <c r="J1788" s="431">
        <v>100</v>
      </c>
      <c r="K1788" s="432">
        <v>71</v>
      </c>
    </row>
    <row r="1789" spans="1:11" ht="14.45" customHeight="1" x14ac:dyDescent="0.2">
      <c r="A1789" s="426" t="s">
        <v>511</v>
      </c>
      <c r="B1789" s="427" t="s">
        <v>512</v>
      </c>
      <c r="C1789" s="428" t="s">
        <v>513</v>
      </c>
      <c r="D1789" s="429" t="s">
        <v>514</v>
      </c>
      <c r="E1789" s="428" t="s">
        <v>3414</v>
      </c>
      <c r="F1789" s="429" t="s">
        <v>3415</v>
      </c>
      <c r="G1789" s="428" t="s">
        <v>3416</v>
      </c>
      <c r="H1789" s="428" t="s">
        <v>3417</v>
      </c>
      <c r="I1789" s="431">
        <v>0.47999998927116394</v>
      </c>
      <c r="J1789" s="431">
        <v>100</v>
      </c>
      <c r="K1789" s="432">
        <v>48</v>
      </c>
    </row>
    <row r="1790" spans="1:11" ht="14.45" customHeight="1" x14ac:dyDescent="0.2">
      <c r="A1790" s="426" t="s">
        <v>511</v>
      </c>
      <c r="B1790" s="427" t="s">
        <v>512</v>
      </c>
      <c r="C1790" s="428" t="s">
        <v>560</v>
      </c>
      <c r="D1790" s="429" t="s">
        <v>561</v>
      </c>
      <c r="E1790" s="428" t="s">
        <v>2395</v>
      </c>
      <c r="F1790" s="429" t="s">
        <v>2396</v>
      </c>
      <c r="G1790" s="428" t="s">
        <v>4767</v>
      </c>
      <c r="H1790" s="428" t="s">
        <v>4768</v>
      </c>
      <c r="I1790" s="431">
        <v>231.5</v>
      </c>
      <c r="J1790" s="431">
        <v>10</v>
      </c>
      <c r="K1790" s="432">
        <v>2315</v>
      </c>
    </row>
    <row r="1791" spans="1:11" ht="14.45" customHeight="1" x14ac:dyDescent="0.2">
      <c r="A1791" s="426" t="s">
        <v>511</v>
      </c>
      <c r="B1791" s="427" t="s">
        <v>512</v>
      </c>
      <c r="C1791" s="428" t="s">
        <v>560</v>
      </c>
      <c r="D1791" s="429" t="s">
        <v>561</v>
      </c>
      <c r="E1791" s="428" t="s">
        <v>2395</v>
      </c>
      <c r="F1791" s="429" t="s">
        <v>2396</v>
      </c>
      <c r="G1791" s="428" t="s">
        <v>4771</v>
      </c>
      <c r="H1791" s="428" t="s">
        <v>4772</v>
      </c>
      <c r="I1791" s="431">
        <v>15.529999732971191</v>
      </c>
      <c r="J1791" s="431">
        <v>90</v>
      </c>
      <c r="K1791" s="432">
        <v>1397.7000122070313</v>
      </c>
    </row>
    <row r="1792" spans="1:11" ht="14.45" customHeight="1" x14ac:dyDescent="0.2">
      <c r="A1792" s="426" t="s">
        <v>511</v>
      </c>
      <c r="B1792" s="427" t="s">
        <v>512</v>
      </c>
      <c r="C1792" s="428" t="s">
        <v>560</v>
      </c>
      <c r="D1792" s="429" t="s">
        <v>561</v>
      </c>
      <c r="E1792" s="428" t="s">
        <v>2395</v>
      </c>
      <c r="F1792" s="429" t="s">
        <v>2396</v>
      </c>
      <c r="G1792" s="428" t="s">
        <v>5573</v>
      </c>
      <c r="H1792" s="428" t="s">
        <v>5574</v>
      </c>
      <c r="I1792" s="431">
        <v>5.4200000762939453</v>
      </c>
      <c r="J1792" s="431">
        <v>1200</v>
      </c>
      <c r="K1792" s="432">
        <v>6499.7998046875</v>
      </c>
    </row>
    <row r="1793" spans="1:11" ht="14.45" customHeight="1" x14ac:dyDescent="0.2">
      <c r="A1793" s="426" t="s">
        <v>511</v>
      </c>
      <c r="B1793" s="427" t="s">
        <v>512</v>
      </c>
      <c r="C1793" s="428" t="s">
        <v>560</v>
      </c>
      <c r="D1793" s="429" t="s">
        <v>561</v>
      </c>
      <c r="E1793" s="428" t="s">
        <v>2395</v>
      </c>
      <c r="F1793" s="429" t="s">
        <v>2396</v>
      </c>
      <c r="G1793" s="428" t="s">
        <v>4777</v>
      </c>
      <c r="H1793" s="428" t="s">
        <v>4778</v>
      </c>
      <c r="I1793" s="431">
        <v>0.5</v>
      </c>
      <c r="J1793" s="431">
        <v>2000</v>
      </c>
      <c r="K1793" s="432">
        <v>1000</v>
      </c>
    </row>
    <row r="1794" spans="1:11" ht="14.45" customHeight="1" x14ac:dyDescent="0.2">
      <c r="A1794" s="426" t="s">
        <v>511</v>
      </c>
      <c r="B1794" s="427" t="s">
        <v>512</v>
      </c>
      <c r="C1794" s="428" t="s">
        <v>560</v>
      </c>
      <c r="D1794" s="429" t="s">
        <v>561</v>
      </c>
      <c r="E1794" s="428" t="s">
        <v>2395</v>
      </c>
      <c r="F1794" s="429" t="s">
        <v>2396</v>
      </c>
      <c r="G1794" s="428" t="s">
        <v>4779</v>
      </c>
      <c r="H1794" s="428" t="s">
        <v>4780</v>
      </c>
      <c r="I1794" s="431">
        <v>7.3614286695207864</v>
      </c>
      <c r="J1794" s="431">
        <v>6750</v>
      </c>
      <c r="K1794" s="432">
        <v>51946.64990234375</v>
      </c>
    </row>
    <row r="1795" spans="1:11" ht="14.45" customHeight="1" x14ac:dyDescent="0.2">
      <c r="A1795" s="426" t="s">
        <v>511</v>
      </c>
      <c r="B1795" s="427" t="s">
        <v>512</v>
      </c>
      <c r="C1795" s="428" t="s">
        <v>560</v>
      </c>
      <c r="D1795" s="429" t="s">
        <v>561</v>
      </c>
      <c r="E1795" s="428" t="s">
        <v>2395</v>
      </c>
      <c r="F1795" s="429" t="s">
        <v>2396</v>
      </c>
      <c r="G1795" s="428" t="s">
        <v>4790</v>
      </c>
      <c r="H1795" s="428" t="s">
        <v>4791</v>
      </c>
      <c r="I1795" s="431">
        <v>352.29499816894531</v>
      </c>
      <c r="J1795" s="431">
        <v>36</v>
      </c>
      <c r="K1795" s="432">
        <v>12682.52001953125</v>
      </c>
    </row>
    <row r="1796" spans="1:11" ht="14.45" customHeight="1" x14ac:dyDescent="0.2">
      <c r="A1796" s="426" t="s">
        <v>511</v>
      </c>
      <c r="B1796" s="427" t="s">
        <v>512</v>
      </c>
      <c r="C1796" s="428" t="s">
        <v>560</v>
      </c>
      <c r="D1796" s="429" t="s">
        <v>561</v>
      </c>
      <c r="E1796" s="428" t="s">
        <v>2395</v>
      </c>
      <c r="F1796" s="429" t="s">
        <v>2396</v>
      </c>
      <c r="G1796" s="428" t="s">
        <v>4794</v>
      </c>
      <c r="H1796" s="428" t="s">
        <v>4795</v>
      </c>
      <c r="I1796" s="431">
        <v>659.90997314453125</v>
      </c>
      <c r="J1796" s="431">
        <v>12</v>
      </c>
      <c r="K1796" s="432">
        <v>7918.89990234375</v>
      </c>
    </row>
    <row r="1797" spans="1:11" ht="14.45" customHeight="1" x14ac:dyDescent="0.2">
      <c r="A1797" s="426" t="s">
        <v>511</v>
      </c>
      <c r="B1797" s="427" t="s">
        <v>512</v>
      </c>
      <c r="C1797" s="428" t="s">
        <v>560</v>
      </c>
      <c r="D1797" s="429" t="s">
        <v>561</v>
      </c>
      <c r="E1797" s="428" t="s">
        <v>2395</v>
      </c>
      <c r="F1797" s="429" t="s">
        <v>2396</v>
      </c>
      <c r="G1797" s="428" t="s">
        <v>2399</v>
      </c>
      <c r="H1797" s="428" t="s">
        <v>2400</v>
      </c>
      <c r="I1797" s="431">
        <v>0.86000001430511475</v>
      </c>
      <c r="J1797" s="431">
        <v>200</v>
      </c>
      <c r="K1797" s="432">
        <v>172</v>
      </c>
    </row>
    <row r="1798" spans="1:11" ht="14.45" customHeight="1" x14ac:dyDescent="0.2">
      <c r="A1798" s="426" t="s">
        <v>511</v>
      </c>
      <c r="B1798" s="427" t="s">
        <v>512</v>
      </c>
      <c r="C1798" s="428" t="s">
        <v>560</v>
      </c>
      <c r="D1798" s="429" t="s">
        <v>561</v>
      </c>
      <c r="E1798" s="428" t="s">
        <v>2395</v>
      </c>
      <c r="F1798" s="429" t="s">
        <v>2396</v>
      </c>
      <c r="G1798" s="428" t="s">
        <v>4830</v>
      </c>
      <c r="H1798" s="428" t="s">
        <v>4831</v>
      </c>
      <c r="I1798" s="431">
        <v>1.5099999904632568</v>
      </c>
      <c r="J1798" s="431">
        <v>200</v>
      </c>
      <c r="K1798" s="432">
        <v>302</v>
      </c>
    </row>
    <row r="1799" spans="1:11" ht="14.45" customHeight="1" x14ac:dyDescent="0.2">
      <c r="A1799" s="426" t="s">
        <v>511</v>
      </c>
      <c r="B1799" s="427" t="s">
        <v>512</v>
      </c>
      <c r="C1799" s="428" t="s">
        <v>560</v>
      </c>
      <c r="D1799" s="429" t="s">
        <v>561</v>
      </c>
      <c r="E1799" s="428" t="s">
        <v>2395</v>
      </c>
      <c r="F1799" s="429" t="s">
        <v>2396</v>
      </c>
      <c r="G1799" s="428" t="s">
        <v>4842</v>
      </c>
      <c r="H1799" s="428" t="s">
        <v>4843</v>
      </c>
      <c r="I1799" s="431">
        <v>23.920000076293945</v>
      </c>
      <c r="J1799" s="431">
        <v>12</v>
      </c>
      <c r="K1799" s="432">
        <v>287.04000854492188</v>
      </c>
    </row>
    <row r="1800" spans="1:11" ht="14.45" customHeight="1" x14ac:dyDescent="0.2">
      <c r="A1800" s="426" t="s">
        <v>511</v>
      </c>
      <c r="B1800" s="427" t="s">
        <v>512</v>
      </c>
      <c r="C1800" s="428" t="s">
        <v>560</v>
      </c>
      <c r="D1800" s="429" t="s">
        <v>561</v>
      </c>
      <c r="E1800" s="428" t="s">
        <v>2395</v>
      </c>
      <c r="F1800" s="429" t="s">
        <v>2396</v>
      </c>
      <c r="G1800" s="428" t="s">
        <v>4844</v>
      </c>
      <c r="H1800" s="428" t="s">
        <v>4845</v>
      </c>
      <c r="I1800" s="431">
        <v>46.319999694824219</v>
      </c>
      <c r="J1800" s="431">
        <v>12</v>
      </c>
      <c r="K1800" s="432">
        <v>555.84002685546875</v>
      </c>
    </row>
    <row r="1801" spans="1:11" ht="14.45" customHeight="1" x14ac:dyDescent="0.2">
      <c r="A1801" s="426" t="s">
        <v>511</v>
      </c>
      <c r="B1801" s="427" t="s">
        <v>512</v>
      </c>
      <c r="C1801" s="428" t="s">
        <v>560</v>
      </c>
      <c r="D1801" s="429" t="s">
        <v>561</v>
      </c>
      <c r="E1801" s="428" t="s">
        <v>2395</v>
      </c>
      <c r="F1801" s="429" t="s">
        <v>2396</v>
      </c>
      <c r="G1801" s="428" t="s">
        <v>4854</v>
      </c>
      <c r="H1801" s="428" t="s">
        <v>4855</v>
      </c>
      <c r="I1801" s="431">
        <v>2.5899999141693115</v>
      </c>
      <c r="J1801" s="431">
        <v>40</v>
      </c>
      <c r="K1801" s="432">
        <v>103.48000335693359</v>
      </c>
    </row>
    <row r="1802" spans="1:11" ht="14.45" customHeight="1" x14ac:dyDescent="0.2">
      <c r="A1802" s="426" t="s">
        <v>511</v>
      </c>
      <c r="B1802" s="427" t="s">
        <v>512</v>
      </c>
      <c r="C1802" s="428" t="s">
        <v>560</v>
      </c>
      <c r="D1802" s="429" t="s">
        <v>561</v>
      </c>
      <c r="E1802" s="428" t="s">
        <v>2395</v>
      </c>
      <c r="F1802" s="429" t="s">
        <v>2396</v>
      </c>
      <c r="G1802" s="428" t="s">
        <v>4876</v>
      </c>
      <c r="H1802" s="428" t="s">
        <v>4877</v>
      </c>
      <c r="I1802" s="431">
        <v>19.571427753993444</v>
      </c>
      <c r="J1802" s="431">
        <v>16200</v>
      </c>
      <c r="K1802" s="432">
        <v>311949</v>
      </c>
    </row>
    <row r="1803" spans="1:11" ht="14.45" customHeight="1" x14ac:dyDescent="0.2">
      <c r="A1803" s="426" t="s">
        <v>511</v>
      </c>
      <c r="B1803" s="427" t="s">
        <v>512</v>
      </c>
      <c r="C1803" s="428" t="s">
        <v>560</v>
      </c>
      <c r="D1803" s="429" t="s">
        <v>561</v>
      </c>
      <c r="E1803" s="428" t="s">
        <v>2395</v>
      </c>
      <c r="F1803" s="429" t="s">
        <v>2396</v>
      </c>
      <c r="G1803" s="428" t="s">
        <v>4878</v>
      </c>
      <c r="H1803" s="428" t="s">
        <v>4879</v>
      </c>
      <c r="I1803" s="431">
        <v>43.470001220703125</v>
      </c>
      <c r="J1803" s="431">
        <v>1440</v>
      </c>
      <c r="K1803" s="432">
        <v>62596.798828125</v>
      </c>
    </row>
    <row r="1804" spans="1:11" ht="14.45" customHeight="1" x14ac:dyDescent="0.2">
      <c r="A1804" s="426" t="s">
        <v>511</v>
      </c>
      <c r="B1804" s="427" t="s">
        <v>512</v>
      </c>
      <c r="C1804" s="428" t="s">
        <v>560</v>
      </c>
      <c r="D1804" s="429" t="s">
        <v>561</v>
      </c>
      <c r="E1804" s="428" t="s">
        <v>2395</v>
      </c>
      <c r="F1804" s="429" t="s">
        <v>2396</v>
      </c>
      <c r="G1804" s="428" t="s">
        <v>4888</v>
      </c>
      <c r="H1804" s="428" t="s">
        <v>4889</v>
      </c>
      <c r="I1804" s="431">
        <v>3.0666666030883789</v>
      </c>
      <c r="J1804" s="431">
        <v>5000</v>
      </c>
      <c r="K1804" s="432">
        <v>15337.399658203125</v>
      </c>
    </row>
    <row r="1805" spans="1:11" ht="14.45" customHeight="1" x14ac:dyDescent="0.2">
      <c r="A1805" s="426" t="s">
        <v>511</v>
      </c>
      <c r="B1805" s="427" t="s">
        <v>512</v>
      </c>
      <c r="C1805" s="428" t="s">
        <v>560</v>
      </c>
      <c r="D1805" s="429" t="s">
        <v>561</v>
      </c>
      <c r="E1805" s="428" t="s">
        <v>2395</v>
      </c>
      <c r="F1805" s="429" t="s">
        <v>2396</v>
      </c>
      <c r="G1805" s="428" t="s">
        <v>4890</v>
      </c>
      <c r="H1805" s="428" t="s">
        <v>4891</v>
      </c>
      <c r="I1805" s="431">
        <v>0.63999998569488525</v>
      </c>
      <c r="J1805" s="431">
        <v>6000</v>
      </c>
      <c r="K1805" s="432">
        <v>3836.39990234375</v>
      </c>
    </row>
    <row r="1806" spans="1:11" ht="14.45" customHeight="1" x14ac:dyDescent="0.2">
      <c r="A1806" s="426" t="s">
        <v>511</v>
      </c>
      <c r="B1806" s="427" t="s">
        <v>512</v>
      </c>
      <c r="C1806" s="428" t="s">
        <v>560</v>
      </c>
      <c r="D1806" s="429" t="s">
        <v>561</v>
      </c>
      <c r="E1806" s="428" t="s">
        <v>2395</v>
      </c>
      <c r="F1806" s="429" t="s">
        <v>2396</v>
      </c>
      <c r="G1806" s="428" t="s">
        <v>5575</v>
      </c>
      <c r="H1806" s="428" t="s">
        <v>5576</v>
      </c>
      <c r="I1806" s="431">
        <v>1</v>
      </c>
      <c r="J1806" s="431">
        <v>2000</v>
      </c>
      <c r="K1806" s="432">
        <v>2006.2900390625</v>
      </c>
    </row>
    <row r="1807" spans="1:11" ht="14.45" customHeight="1" x14ac:dyDescent="0.2">
      <c r="A1807" s="426" t="s">
        <v>511</v>
      </c>
      <c r="B1807" s="427" t="s">
        <v>512</v>
      </c>
      <c r="C1807" s="428" t="s">
        <v>560</v>
      </c>
      <c r="D1807" s="429" t="s">
        <v>561</v>
      </c>
      <c r="E1807" s="428" t="s">
        <v>2395</v>
      </c>
      <c r="F1807" s="429" t="s">
        <v>2396</v>
      </c>
      <c r="G1807" s="428" t="s">
        <v>3288</v>
      </c>
      <c r="H1807" s="428" t="s">
        <v>3290</v>
      </c>
      <c r="I1807" s="431">
        <v>30.780000686645508</v>
      </c>
      <c r="J1807" s="431">
        <v>24</v>
      </c>
      <c r="K1807" s="432">
        <v>738.719970703125</v>
      </c>
    </row>
    <row r="1808" spans="1:11" ht="14.45" customHeight="1" x14ac:dyDescent="0.2">
      <c r="A1808" s="426" t="s">
        <v>511</v>
      </c>
      <c r="B1808" s="427" t="s">
        <v>512</v>
      </c>
      <c r="C1808" s="428" t="s">
        <v>560</v>
      </c>
      <c r="D1808" s="429" t="s">
        <v>561</v>
      </c>
      <c r="E1808" s="428" t="s">
        <v>2417</v>
      </c>
      <c r="F1808" s="429" t="s">
        <v>2418</v>
      </c>
      <c r="G1808" s="428" t="s">
        <v>4912</v>
      </c>
      <c r="H1808" s="428" t="s">
        <v>4913</v>
      </c>
      <c r="I1808" s="431">
        <v>2.9100000858306885</v>
      </c>
      <c r="J1808" s="431">
        <v>200</v>
      </c>
      <c r="K1808" s="432">
        <v>582</v>
      </c>
    </row>
    <row r="1809" spans="1:11" ht="14.45" customHeight="1" x14ac:dyDescent="0.2">
      <c r="A1809" s="426" t="s">
        <v>511</v>
      </c>
      <c r="B1809" s="427" t="s">
        <v>512</v>
      </c>
      <c r="C1809" s="428" t="s">
        <v>560</v>
      </c>
      <c r="D1809" s="429" t="s">
        <v>561</v>
      </c>
      <c r="E1809" s="428" t="s">
        <v>2417</v>
      </c>
      <c r="F1809" s="429" t="s">
        <v>2418</v>
      </c>
      <c r="G1809" s="428" t="s">
        <v>4914</v>
      </c>
      <c r="H1809" s="428" t="s">
        <v>4915</v>
      </c>
      <c r="I1809" s="431">
        <v>2.9000000953674316</v>
      </c>
      <c r="J1809" s="431">
        <v>200</v>
      </c>
      <c r="K1809" s="432">
        <v>580.8599853515625</v>
      </c>
    </row>
    <row r="1810" spans="1:11" ht="14.45" customHeight="1" x14ac:dyDescent="0.2">
      <c r="A1810" s="426" t="s">
        <v>511</v>
      </c>
      <c r="B1810" s="427" t="s">
        <v>512</v>
      </c>
      <c r="C1810" s="428" t="s">
        <v>560</v>
      </c>
      <c r="D1810" s="429" t="s">
        <v>561</v>
      </c>
      <c r="E1810" s="428" t="s">
        <v>2417</v>
      </c>
      <c r="F1810" s="429" t="s">
        <v>2418</v>
      </c>
      <c r="G1810" s="428" t="s">
        <v>5577</v>
      </c>
      <c r="H1810" s="428" t="s">
        <v>5578</v>
      </c>
      <c r="I1810" s="431">
        <v>2.9000000953674316</v>
      </c>
      <c r="J1810" s="431">
        <v>200</v>
      </c>
      <c r="K1810" s="432">
        <v>580</v>
      </c>
    </row>
    <row r="1811" spans="1:11" ht="14.45" customHeight="1" x14ac:dyDescent="0.2">
      <c r="A1811" s="426" t="s">
        <v>511</v>
      </c>
      <c r="B1811" s="427" t="s">
        <v>512</v>
      </c>
      <c r="C1811" s="428" t="s">
        <v>560</v>
      </c>
      <c r="D1811" s="429" t="s">
        <v>561</v>
      </c>
      <c r="E1811" s="428" t="s">
        <v>2417</v>
      </c>
      <c r="F1811" s="429" t="s">
        <v>2418</v>
      </c>
      <c r="G1811" s="428" t="s">
        <v>4922</v>
      </c>
      <c r="H1811" s="428" t="s">
        <v>4923</v>
      </c>
      <c r="I1811" s="431">
        <v>2.8399999141693115</v>
      </c>
      <c r="J1811" s="431">
        <v>200</v>
      </c>
      <c r="K1811" s="432">
        <v>568.70001220703125</v>
      </c>
    </row>
    <row r="1812" spans="1:11" ht="14.45" customHeight="1" x14ac:dyDescent="0.2">
      <c r="A1812" s="426" t="s">
        <v>511</v>
      </c>
      <c r="B1812" s="427" t="s">
        <v>512</v>
      </c>
      <c r="C1812" s="428" t="s">
        <v>560</v>
      </c>
      <c r="D1812" s="429" t="s">
        <v>561</v>
      </c>
      <c r="E1812" s="428" t="s">
        <v>2417</v>
      </c>
      <c r="F1812" s="429" t="s">
        <v>2418</v>
      </c>
      <c r="G1812" s="428" t="s">
        <v>4924</v>
      </c>
      <c r="H1812" s="428" t="s">
        <v>4925</v>
      </c>
      <c r="I1812" s="431">
        <v>23.969999313354492</v>
      </c>
      <c r="J1812" s="431">
        <v>500</v>
      </c>
      <c r="K1812" s="432">
        <v>11984.26953125</v>
      </c>
    </row>
    <row r="1813" spans="1:11" ht="14.45" customHeight="1" x14ac:dyDescent="0.2">
      <c r="A1813" s="426" t="s">
        <v>511</v>
      </c>
      <c r="B1813" s="427" t="s">
        <v>512</v>
      </c>
      <c r="C1813" s="428" t="s">
        <v>560</v>
      </c>
      <c r="D1813" s="429" t="s">
        <v>561</v>
      </c>
      <c r="E1813" s="428" t="s">
        <v>2417</v>
      </c>
      <c r="F1813" s="429" t="s">
        <v>2418</v>
      </c>
      <c r="G1813" s="428" t="s">
        <v>4930</v>
      </c>
      <c r="H1813" s="428" t="s">
        <v>4931</v>
      </c>
      <c r="I1813" s="431">
        <v>12.829999923706055</v>
      </c>
      <c r="J1813" s="431">
        <v>240</v>
      </c>
      <c r="K1813" s="432">
        <v>3079.2000732421875</v>
      </c>
    </row>
    <row r="1814" spans="1:11" ht="14.45" customHeight="1" x14ac:dyDescent="0.2">
      <c r="A1814" s="426" t="s">
        <v>511</v>
      </c>
      <c r="B1814" s="427" t="s">
        <v>512</v>
      </c>
      <c r="C1814" s="428" t="s">
        <v>560</v>
      </c>
      <c r="D1814" s="429" t="s">
        <v>561</v>
      </c>
      <c r="E1814" s="428" t="s">
        <v>2417</v>
      </c>
      <c r="F1814" s="429" t="s">
        <v>2418</v>
      </c>
      <c r="G1814" s="428" t="s">
        <v>4957</v>
      </c>
      <c r="H1814" s="428" t="s">
        <v>4958</v>
      </c>
      <c r="I1814" s="431">
        <v>48.279998779296875</v>
      </c>
      <c r="J1814" s="431">
        <v>100</v>
      </c>
      <c r="K1814" s="432">
        <v>4827.7001953125</v>
      </c>
    </row>
    <row r="1815" spans="1:11" ht="14.45" customHeight="1" x14ac:dyDescent="0.2">
      <c r="A1815" s="426" t="s">
        <v>511</v>
      </c>
      <c r="B1815" s="427" t="s">
        <v>512</v>
      </c>
      <c r="C1815" s="428" t="s">
        <v>560</v>
      </c>
      <c r="D1815" s="429" t="s">
        <v>561</v>
      </c>
      <c r="E1815" s="428" t="s">
        <v>2417</v>
      </c>
      <c r="F1815" s="429" t="s">
        <v>2418</v>
      </c>
      <c r="G1815" s="428" t="s">
        <v>4959</v>
      </c>
      <c r="H1815" s="428" t="s">
        <v>4960</v>
      </c>
      <c r="I1815" s="431">
        <v>48.279998779296875</v>
      </c>
      <c r="J1815" s="431">
        <v>10</v>
      </c>
      <c r="K1815" s="432">
        <v>482.80999755859375</v>
      </c>
    </row>
    <row r="1816" spans="1:11" ht="14.45" customHeight="1" x14ac:dyDescent="0.2">
      <c r="A1816" s="426" t="s">
        <v>511</v>
      </c>
      <c r="B1816" s="427" t="s">
        <v>512</v>
      </c>
      <c r="C1816" s="428" t="s">
        <v>560</v>
      </c>
      <c r="D1816" s="429" t="s">
        <v>561</v>
      </c>
      <c r="E1816" s="428" t="s">
        <v>2417</v>
      </c>
      <c r="F1816" s="429" t="s">
        <v>2418</v>
      </c>
      <c r="G1816" s="428" t="s">
        <v>4965</v>
      </c>
      <c r="H1816" s="428" t="s">
        <v>4966</v>
      </c>
      <c r="I1816" s="431">
        <v>13527.7998046875</v>
      </c>
      <c r="J1816" s="431">
        <v>1</v>
      </c>
      <c r="K1816" s="432">
        <v>13527.7998046875</v>
      </c>
    </row>
    <row r="1817" spans="1:11" ht="14.45" customHeight="1" x14ac:dyDescent="0.2">
      <c r="A1817" s="426" t="s">
        <v>511</v>
      </c>
      <c r="B1817" s="427" t="s">
        <v>512</v>
      </c>
      <c r="C1817" s="428" t="s">
        <v>560</v>
      </c>
      <c r="D1817" s="429" t="s">
        <v>561</v>
      </c>
      <c r="E1817" s="428" t="s">
        <v>2417</v>
      </c>
      <c r="F1817" s="429" t="s">
        <v>2418</v>
      </c>
      <c r="G1817" s="428" t="s">
        <v>5579</v>
      </c>
      <c r="H1817" s="428" t="s">
        <v>5580</v>
      </c>
      <c r="I1817" s="431">
        <v>96.230003356933594</v>
      </c>
      <c r="J1817" s="431">
        <v>150</v>
      </c>
      <c r="K1817" s="432">
        <v>14434.69970703125</v>
      </c>
    </row>
    <row r="1818" spans="1:11" ht="14.45" customHeight="1" x14ac:dyDescent="0.2">
      <c r="A1818" s="426" t="s">
        <v>511</v>
      </c>
      <c r="B1818" s="427" t="s">
        <v>512</v>
      </c>
      <c r="C1818" s="428" t="s">
        <v>560</v>
      </c>
      <c r="D1818" s="429" t="s">
        <v>561</v>
      </c>
      <c r="E1818" s="428" t="s">
        <v>2417</v>
      </c>
      <c r="F1818" s="429" t="s">
        <v>2418</v>
      </c>
      <c r="G1818" s="428" t="s">
        <v>4975</v>
      </c>
      <c r="H1818" s="428" t="s">
        <v>4976</v>
      </c>
      <c r="I1818" s="431">
        <v>63.220001220703125</v>
      </c>
      <c r="J1818" s="431">
        <v>250</v>
      </c>
      <c r="K1818" s="432">
        <v>15805.6298828125</v>
      </c>
    </row>
    <row r="1819" spans="1:11" ht="14.45" customHeight="1" x14ac:dyDescent="0.2">
      <c r="A1819" s="426" t="s">
        <v>511</v>
      </c>
      <c r="B1819" s="427" t="s">
        <v>512</v>
      </c>
      <c r="C1819" s="428" t="s">
        <v>560</v>
      </c>
      <c r="D1819" s="429" t="s">
        <v>561</v>
      </c>
      <c r="E1819" s="428" t="s">
        <v>2417</v>
      </c>
      <c r="F1819" s="429" t="s">
        <v>2418</v>
      </c>
      <c r="G1819" s="428" t="s">
        <v>4977</v>
      </c>
      <c r="H1819" s="428" t="s">
        <v>4978</v>
      </c>
      <c r="I1819" s="431">
        <v>48.270000457763672</v>
      </c>
      <c r="J1819" s="431">
        <v>1500</v>
      </c>
      <c r="K1819" s="432">
        <v>72405.791015625</v>
      </c>
    </row>
    <row r="1820" spans="1:11" ht="14.45" customHeight="1" x14ac:dyDescent="0.2">
      <c r="A1820" s="426" t="s">
        <v>511</v>
      </c>
      <c r="B1820" s="427" t="s">
        <v>512</v>
      </c>
      <c r="C1820" s="428" t="s">
        <v>560</v>
      </c>
      <c r="D1820" s="429" t="s">
        <v>561</v>
      </c>
      <c r="E1820" s="428" t="s">
        <v>2417</v>
      </c>
      <c r="F1820" s="429" t="s">
        <v>2418</v>
      </c>
      <c r="G1820" s="428" t="s">
        <v>4985</v>
      </c>
      <c r="H1820" s="428" t="s">
        <v>4986</v>
      </c>
      <c r="I1820" s="431">
        <v>37.832501411437988</v>
      </c>
      <c r="J1820" s="431">
        <v>660</v>
      </c>
      <c r="K1820" s="432">
        <v>24969.709716796875</v>
      </c>
    </row>
    <row r="1821" spans="1:11" ht="14.45" customHeight="1" x14ac:dyDescent="0.2">
      <c r="A1821" s="426" t="s">
        <v>511</v>
      </c>
      <c r="B1821" s="427" t="s">
        <v>512</v>
      </c>
      <c r="C1821" s="428" t="s">
        <v>560</v>
      </c>
      <c r="D1821" s="429" t="s">
        <v>561</v>
      </c>
      <c r="E1821" s="428" t="s">
        <v>2417</v>
      </c>
      <c r="F1821" s="429" t="s">
        <v>2418</v>
      </c>
      <c r="G1821" s="428" t="s">
        <v>5581</v>
      </c>
      <c r="H1821" s="428" t="s">
        <v>5582</v>
      </c>
      <c r="I1821" s="431">
        <v>205.69999694824219</v>
      </c>
      <c r="J1821" s="431">
        <v>15</v>
      </c>
      <c r="K1821" s="432">
        <v>3085.5</v>
      </c>
    </row>
    <row r="1822" spans="1:11" ht="14.45" customHeight="1" x14ac:dyDescent="0.2">
      <c r="A1822" s="426" t="s">
        <v>511</v>
      </c>
      <c r="B1822" s="427" t="s">
        <v>512</v>
      </c>
      <c r="C1822" s="428" t="s">
        <v>560</v>
      </c>
      <c r="D1822" s="429" t="s">
        <v>561</v>
      </c>
      <c r="E1822" s="428" t="s">
        <v>2417</v>
      </c>
      <c r="F1822" s="429" t="s">
        <v>2418</v>
      </c>
      <c r="G1822" s="428" t="s">
        <v>5029</v>
      </c>
      <c r="H1822" s="428" t="s">
        <v>5030</v>
      </c>
      <c r="I1822" s="431">
        <v>80.573333740234375</v>
      </c>
      <c r="J1822" s="431">
        <v>564</v>
      </c>
      <c r="K1822" s="432">
        <v>45442.98974609375</v>
      </c>
    </row>
    <row r="1823" spans="1:11" ht="14.45" customHeight="1" x14ac:dyDescent="0.2">
      <c r="A1823" s="426" t="s">
        <v>511</v>
      </c>
      <c r="B1823" s="427" t="s">
        <v>512</v>
      </c>
      <c r="C1823" s="428" t="s">
        <v>560</v>
      </c>
      <c r="D1823" s="429" t="s">
        <v>561</v>
      </c>
      <c r="E1823" s="428" t="s">
        <v>2417</v>
      </c>
      <c r="F1823" s="429" t="s">
        <v>2418</v>
      </c>
      <c r="G1823" s="428" t="s">
        <v>5049</v>
      </c>
      <c r="H1823" s="428" t="s">
        <v>5050</v>
      </c>
      <c r="I1823" s="431">
        <v>4.9800000190734863</v>
      </c>
      <c r="J1823" s="431">
        <v>50</v>
      </c>
      <c r="K1823" s="432">
        <v>249</v>
      </c>
    </row>
    <row r="1824" spans="1:11" ht="14.45" customHeight="1" x14ac:dyDescent="0.2">
      <c r="A1824" s="426" t="s">
        <v>511</v>
      </c>
      <c r="B1824" s="427" t="s">
        <v>512</v>
      </c>
      <c r="C1824" s="428" t="s">
        <v>560</v>
      </c>
      <c r="D1824" s="429" t="s">
        <v>561</v>
      </c>
      <c r="E1824" s="428" t="s">
        <v>2417</v>
      </c>
      <c r="F1824" s="429" t="s">
        <v>2418</v>
      </c>
      <c r="G1824" s="428" t="s">
        <v>5051</v>
      </c>
      <c r="H1824" s="428" t="s">
        <v>5052</v>
      </c>
      <c r="I1824" s="431">
        <v>56.869998931884766</v>
      </c>
      <c r="J1824" s="431">
        <v>50</v>
      </c>
      <c r="K1824" s="432">
        <v>2843.5</v>
      </c>
    </row>
    <row r="1825" spans="1:11" ht="14.45" customHeight="1" x14ac:dyDescent="0.2">
      <c r="A1825" s="426" t="s">
        <v>511</v>
      </c>
      <c r="B1825" s="427" t="s">
        <v>512</v>
      </c>
      <c r="C1825" s="428" t="s">
        <v>560</v>
      </c>
      <c r="D1825" s="429" t="s">
        <v>561</v>
      </c>
      <c r="E1825" s="428" t="s">
        <v>2417</v>
      </c>
      <c r="F1825" s="429" t="s">
        <v>2418</v>
      </c>
      <c r="G1825" s="428" t="s">
        <v>5053</v>
      </c>
      <c r="H1825" s="428" t="s">
        <v>5054</v>
      </c>
      <c r="I1825" s="431">
        <v>71.389999389648438</v>
      </c>
      <c r="J1825" s="431">
        <v>50</v>
      </c>
      <c r="K1825" s="432">
        <v>3569.5</v>
      </c>
    </row>
    <row r="1826" spans="1:11" ht="14.45" customHeight="1" x14ac:dyDescent="0.2">
      <c r="A1826" s="426" t="s">
        <v>511</v>
      </c>
      <c r="B1826" s="427" t="s">
        <v>512</v>
      </c>
      <c r="C1826" s="428" t="s">
        <v>560</v>
      </c>
      <c r="D1826" s="429" t="s">
        <v>561</v>
      </c>
      <c r="E1826" s="428" t="s">
        <v>2417</v>
      </c>
      <c r="F1826" s="429" t="s">
        <v>2418</v>
      </c>
      <c r="G1826" s="428" t="s">
        <v>5055</v>
      </c>
      <c r="H1826" s="428" t="s">
        <v>5056</v>
      </c>
      <c r="I1826" s="431">
        <v>24.200000762939453</v>
      </c>
      <c r="J1826" s="431">
        <v>50</v>
      </c>
      <c r="K1826" s="432">
        <v>1210</v>
      </c>
    </row>
    <row r="1827" spans="1:11" ht="14.45" customHeight="1" x14ac:dyDescent="0.2">
      <c r="A1827" s="426" t="s">
        <v>511</v>
      </c>
      <c r="B1827" s="427" t="s">
        <v>512</v>
      </c>
      <c r="C1827" s="428" t="s">
        <v>560</v>
      </c>
      <c r="D1827" s="429" t="s">
        <v>561</v>
      </c>
      <c r="E1827" s="428" t="s">
        <v>2417</v>
      </c>
      <c r="F1827" s="429" t="s">
        <v>2418</v>
      </c>
      <c r="G1827" s="428" t="s">
        <v>5057</v>
      </c>
      <c r="H1827" s="428" t="s">
        <v>5058</v>
      </c>
      <c r="I1827" s="431">
        <v>23.069999694824219</v>
      </c>
      <c r="J1827" s="431">
        <v>245</v>
      </c>
      <c r="K1827" s="432">
        <v>5652.699951171875</v>
      </c>
    </row>
    <row r="1828" spans="1:11" ht="14.45" customHeight="1" x14ac:dyDescent="0.2">
      <c r="A1828" s="426" t="s">
        <v>511</v>
      </c>
      <c r="B1828" s="427" t="s">
        <v>512</v>
      </c>
      <c r="C1828" s="428" t="s">
        <v>560</v>
      </c>
      <c r="D1828" s="429" t="s">
        <v>561</v>
      </c>
      <c r="E1828" s="428" t="s">
        <v>2417</v>
      </c>
      <c r="F1828" s="429" t="s">
        <v>2418</v>
      </c>
      <c r="G1828" s="428" t="s">
        <v>5061</v>
      </c>
      <c r="H1828" s="428" t="s">
        <v>5062</v>
      </c>
      <c r="I1828" s="431">
        <v>7.7249999046325684</v>
      </c>
      <c r="J1828" s="431">
        <v>600</v>
      </c>
      <c r="K1828" s="432">
        <v>4635.2500610351563</v>
      </c>
    </row>
    <row r="1829" spans="1:11" ht="14.45" customHeight="1" x14ac:dyDescent="0.2">
      <c r="A1829" s="426" t="s">
        <v>511</v>
      </c>
      <c r="B1829" s="427" t="s">
        <v>512</v>
      </c>
      <c r="C1829" s="428" t="s">
        <v>560</v>
      </c>
      <c r="D1829" s="429" t="s">
        <v>561</v>
      </c>
      <c r="E1829" s="428" t="s">
        <v>2417</v>
      </c>
      <c r="F1829" s="429" t="s">
        <v>2418</v>
      </c>
      <c r="G1829" s="428" t="s">
        <v>5063</v>
      </c>
      <c r="H1829" s="428" t="s">
        <v>5064</v>
      </c>
      <c r="I1829" s="431">
        <v>90.050003051757813</v>
      </c>
      <c r="J1829" s="431">
        <v>80</v>
      </c>
      <c r="K1829" s="432">
        <v>7204.240234375</v>
      </c>
    </row>
    <row r="1830" spans="1:11" ht="14.45" customHeight="1" x14ac:dyDescent="0.2">
      <c r="A1830" s="426" t="s">
        <v>511</v>
      </c>
      <c r="B1830" s="427" t="s">
        <v>512</v>
      </c>
      <c r="C1830" s="428" t="s">
        <v>560</v>
      </c>
      <c r="D1830" s="429" t="s">
        <v>561</v>
      </c>
      <c r="E1830" s="428" t="s">
        <v>2417</v>
      </c>
      <c r="F1830" s="429" t="s">
        <v>2418</v>
      </c>
      <c r="G1830" s="428" t="s">
        <v>3304</v>
      </c>
      <c r="H1830" s="428" t="s">
        <v>3305</v>
      </c>
      <c r="I1830" s="431">
        <v>11.733332951863607</v>
      </c>
      <c r="J1830" s="431">
        <v>240</v>
      </c>
      <c r="K1830" s="432">
        <v>2815.6000061035156</v>
      </c>
    </row>
    <row r="1831" spans="1:11" ht="14.45" customHeight="1" x14ac:dyDescent="0.2">
      <c r="A1831" s="426" t="s">
        <v>511</v>
      </c>
      <c r="B1831" s="427" t="s">
        <v>512</v>
      </c>
      <c r="C1831" s="428" t="s">
        <v>560</v>
      </c>
      <c r="D1831" s="429" t="s">
        <v>561</v>
      </c>
      <c r="E1831" s="428" t="s">
        <v>2417</v>
      </c>
      <c r="F1831" s="429" t="s">
        <v>2418</v>
      </c>
      <c r="G1831" s="428" t="s">
        <v>3304</v>
      </c>
      <c r="H1831" s="428" t="s">
        <v>4410</v>
      </c>
      <c r="I1831" s="431">
        <v>11.739999771118164</v>
      </c>
      <c r="J1831" s="431">
        <v>280</v>
      </c>
      <c r="K1831" s="432">
        <v>3286.4800415039063</v>
      </c>
    </row>
    <row r="1832" spans="1:11" ht="14.45" customHeight="1" x14ac:dyDescent="0.2">
      <c r="A1832" s="426" t="s">
        <v>511</v>
      </c>
      <c r="B1832" s="427" t="s">
        <v>512</v>
      </c>
      <c r="C1832" s="428" t="s">
        <v>560</v>
      </c>
      <c r="D1832" s="429" t="s">
        <v>561</v>
      </c>
      <c r="E1832" s="428" t="s">
        <v>2417</v>
      </c>
      <c r="F1832" s="429" t="s">
        <v>2418</v>
      </c>
      <c r="G1832" s="428" t="s">
        <v>5583</v>
      </c>
      <c r="H1832" s="428" t="s">
        <v>5584</v>
      </c>
      <c r="I1832" s="431">
        <v>154.89999389648438</v>
      </c>
      <c r="J1832" s="431">
        <v>40</v>
      </c>
      <c r="K1832" s="432">
        <v>6195.97021484375</v>
      </c>
    </row>
    <row r="1833" spans="1:11" ht="14.45" customHeight="1" x14ac:dyDescent="0.2">
      <c r="A1833" s="426" t="s">
        <v>511</v>
      </c>
      <c r="B1833" s="427" t="s">
        <v>512</v>
      </c>
      <c r="C1833" s="428" t="s">
        <v>560</v>
      </c>
      <c r="D1833" s="429" t="s">
        <v>561</v>
      </c>
      <c r="E1833" s="428" t="s">
        <v>2417</v>
      </c>
      <c r="F1833" s="429" t="s">
        <v>2418</v>
      </c>
      <c r="G1833" s="428" t="s">
        <v>5585</v>
      </c>
      <c r="H1833" s="428" t="s">
        <v>5586</v>
      </c>
      <c r="I1833" s="431">
        <v>101.63999938964844</v>
      </c>
      <c r="J1833" s="431">
        <v>50</v>
      </c>
      <c r="K1833" s="432">
        <v>5082</v>
      </c>
    </row>
    <row r="1834" spans="1:11" ht="14.45" customHeight="1" x14ac:dyDescent="0.2">
      <c r="A1834" s="426" t="s">
        <v>511</v>
      </c>
      <c r="B1834" s="427" t="s">
        <v>512</v>
      </c>
      <c r="C1834" s="428" t="s">
        <v>560</v>
      </c>
      <c r="D1834" s="429" t="s">
        <v>561</v>
      </c>
      <c r="E1834" s="428" t="s">
        <v>2417</v>
      </c>
      <c r="F1834" s="429" t="s">
        <v>2418</v>
      </c>
      <c r="G1834" s="428" t="s">
        <v>5124</v>
      </c>
      <c r="H1834" s="428" t="s">
        <v>5125</v>
      </c>
      <c r="I1834" s="431">
        <v>13.310000419616699</v>
      </c>
      <c r="J1834" s="431">
        <v>37</v>
      </c>
      <c r="K1834" s="432">
        <v>492.46998596191406</v>
      </c>
    </row>
    <row r="1835" spans="1:11" ht="14.45" customHeight="1" x14ac:dyDescent="0.2">
      <c r="A1835" s="426" t="s">
        <v>511</v>
      </c>
      <c r="B1835" s="427" t="s">
        <v>512</v>
      </c>
      <c r="C1835" s="428" t="s">
        <v>560</v>
      </c>
      <c r="D1835" s="429" t="s">
        <v>561</v>
      </c>
      <c r="E1835" s="428" t="s">
        <v>2417</v>
      </c>
      <c r="F1835" s="429" t="s">
        <v>2418</v>
      </c>
      <c r="G1835" s="428" t="s">
        <v>5587</v>
      </c>
      <c r="H1835" s="428" t="s">
        <v>5588</v>
      </c>
      <c r="I1835" s="431">
        <v>13.310000419616699</v>
      </c>
      <c r="J1835" s="431">
        <v>50</v>
      </c>
      <c r="K1835" s="432">
        <v>665.5</v>
      </c>
    </row>
    <row r="1836" spans="1:11" ht="14.45" customHeight="1" x14ac:dyDescent="0.2">
      <c r="A1836" s="426" t="s">
        <v>511</v>
      </c>
      <c r="B1836" s="427" t="s">
        <v>512</v>
      </c>
      <c r="C1836" s="428" t="s">
        <v>560</v>
      </c>
      <c r="D1836" s="429" t="s">
        <v>561</v>
      </c>
      <c r="E1836" s="428" t="s">
        <v>2417</v>
      </c>
      <c r="F1836" s="429" t="s">
        <v>2418</v>
      </c>
      <c r="G1836" s="428" t="s">
        <v>5589</v>
      </c>
      <c r="H1836" s="428" t="s">
        <v>5590</v>
      </c>
      <c r="I1836" s="431">
        <v>508.20001220703125</v>
      </c>
      <c r="J1836" s="431">
        <v>130</v>
      </c>
      <c r="K1836" s="432">
        <v>66066</v>
      </c>
    </row>
    <row r="1837" spans="1:11" ht="14.45" customHeight="1" x14ac:dyDescent="0.2">
      <c r="A1837" s="426" t="s">
        <v>511</v>
      </c>
      <c r="B1837" s="427" t="s">
        <v>512</v>
      </c>
      <c r="C1837" s="428" t="s">
        <v>560</v>
      </c>
      <c r="D1837" s="429" t="s">
        <v>561</v>
      </c>
      <c r="E1837" s="428" t="s">
        <v>2417</v>
      </c>
      <c r="F1837" s="429" t="s">
        <v>2418</v>
      </c>
      <c r="G1837" s="428" t="s">
        <v>5591</v>
      </c>
      <c r="H1837" s="428" t="s">
        <v>5592</v>
      </c>
      <c r="I1837" s="431">
        <v>460.67001342773438</v>
      </c>
      <c r="J1837" s="431">
        <v>10</v>
      </c>
      <c r="K1837" s="432">
        <v>4606.7099609375</v>
      </c>
    </row>
    <row r="1838" spans="1:11" ht="14.45" customHeight="1" x14ac:dyDescent="0.2">
      <c r="A1838" s="426" t="s">
        <v>511</v>
      </c>
      <c r="B1838" s="427" t="s">
        <v>512</v>
      </c>
      <c r="C1838" s="428" t="s">
        <v>560</v>
      </c>
      <c r="D1838" s="429" t="s">
        <v>561</v>
      </c>
      <c r="E1838" s="428" t="s">
        <v>2417</v>
      </c>
      <c r="F1838" s="429" t="s">
        <v>2418</v>
      </c>
      <c r="G1838" s="428" t="s">
        <v>5128</v>
      </c>
      <c r="H1838" s="428" t="s">
        <v>5129</v>
      </c>
      <c r="I1838" s="431">
        <v>46.709999084472656</v>
      </c>
      <c r="J1838" s="431">
        <v>50</v>
      </c>
      <c r="K1838" s="432">
        <v>2335.300048828125</v>
      </c>
    </row>
    <row r="1839" spans="1:11" ht="14.45" customHeight="1" x14ac:dyDescent="0.2">
      <c r="A1839" s="426" t="s">
        <v>511</v>
      </c>
      <c r="B1839" s="427" t="s">
        <v>512</v>
      </c>
      <c r="C1839" s="428" t="s">
        <v>560</v>
      </c>
      <c r="D1839" s="429" t="s">
        <v>561</v>
      </c>
      <c r="E1839" s="428" t="s">
        <v>2417</v>
      </c>
      <c r="F1839" s="429" t="s">
        <v>2418</v>
      </c>
      <c r="G1839" s="428" t="s">
        <v>5593</v>
      </c>
      <c r="H1839" s="428" t="s">
        <v>5594</v>
      </c>
      <c r="I1839" s="431">
        <v>12.100000381469727</v>
      </c>
      <c r="J1839" s="431">
        <v>100</v>
      </c>
      <c r="K1839" s="432">
        <v>1210</v>
      </c>
    </row>
    <row r="1840" spans="1:11" ht="14.45" customHeight="1" x14ac:dyDescent="0.2">
      <c r="A1840" s="426" t="s">
        <v>511</v>
      </c>
      <c r="B1840" s="427" t="s">
        <v>512</v>
      </c>
      <c r="C1840" s="428" t="s">
        <v>560</v>
      </c>
      <c r="D1840" s="429" t="s">
        <v>561</v>
      </c>
      <c r="E1840" s="428" t="s">
        <v>2417</v>
      </c>
      <c r="F1840" s="429" t="s">
        <v>2418</v>
      </c>
      <c r="G1840" s="428" t="s">
        <v>5130</v>
      </c>
      <c r="H1840" s="428" t="s">
        <v>5131</v>
      </c>
      <c r="I1840" s="431">
        <v>313.08999633789063</v>
      </c>
      <c r="J1840" s="431">
        <v>50</v>
      </c>
      <c r="K1840" s="432">
        <v>15654.3798828125</v>
      </c>
    </row>
    <row r="1841" spans="1:11" ht="14.45" customHeight="1" x14ac:dyDescent="0.2">
      <c r="A1841" s="426" t="s">
        <v>511</v>
      </c>
      <c r="B1841" s="427" t="s">
        <v>512</v>
      </c>
      <c r="C1841" s="428" t="s">
        <v>560</v>
      </c>
      <c r="D1841" s="429" t="s">
        <v>561</v>
      </c>
      <c r="E1841" s="428" t="s">
        <v>2417</v>
      </c>
      <c r="F1841" s="429" t="s">
        <v>2418</v>
      </c>
      <c r="G1841" s="428" t="s">
        <v>5132</v>
      </c>
      <c r="H1841" s="428" t="s">
        <v>5133</v>
      </c>
      <c r="I1841" s="431">
        <v>12.100000381469727</v>
      </c>
      <c r="J1841" s="431">
        <v>200</v>
      </c>
      <c r="K1841" s="432">
        <v>2419.699951171875</v>
      </c>
    </row>
    <row r="1842" spans="1:11" ht="14.45" customHeight="1" x14ac:dyDescent="0.2">
      <c r="A1842" s="426" t="s">
        <v>511</v>
      </c>
      <c r="B1842" s="427" t="s">
        <v>512</v>
      </c>
      <c r="C1842" s="428" t="s">
        <v>560</v>
      </c>
      <c r="D1842" s="429" t="s">
        <v>561</v>
      </c>
      <c r="E1842" s="428" t="s">
        <v>2417</v>
      </c>
      <c r="F1842" s="429" t="s">
        <v>2418</v>
      </c>
      <c r="G1842" s="428" t="s">
        <v>4731</v>
      </c>
      <c r="H1842" s="428" t="s">
        <v>4732</v>
      </c>
      <c r="I1842" s="431">
        <v>1.1499999761581421</v>
      </c>
      <c r="J1842" s="431">
        <v>160</v>
      </c>
      <c r="K1842" s="432">
        <v>183.69999694824219</v>
      </c>
    </row>
    <row r="1843" spans="1:11" ht="14.45" customHeight="1" x14ac:dyDescent="0.2">
      <c r="A1843" s="426" t="s">
        <v>511</v>
      </c>
      <c r="B1843" s="427" t="s">
        <v>512</v>
      </c>
      <c r="C1843" s="428" t="s">
        <v>560</v>
      </c>
      <c r="D1843" s="429" t="s">
        <v>561</v>
      </c>
      <c r="E1843" s="428" t="s">
        <v>2417</v>
      </c>
      <c r="F1843" s="429" t="s">
        <v>2418</v>
      </c>
      <c r="G1843" s="428" t="s">
        <v>5595</v>
      </c>
      <c r="H1843" s="428" t="s">
        <v>5596</v>
      </c>
      <c r="I1843" s="431">
        <v>3.440000057220459</v>
      </c>
      <c r="J1843" s="431">
        <v>100</v>
      </c>
      <c r="K1843" s="432">
        <v>343.85000610351563</v>
      </c>
    </row>
    <row r="1844" spans="1:11" ht="14.45" customHeight="1" x14ac:dyDescent="0.2">
      <c r="A1844" s="426" t="s">
        <v>511</v>
      </c>
      <c r="B1844" s="427" t="s">
        <v>512</v>
      </c>
      <c r="C1844" s="428" t="s">
        <v>560</v>
      </c>
      <c r="D1844" s="429" t="s">
        <v>561</v>
      </c>
      <c r="E1844" s="428" t="s">
        <v>2417</v>
      </c>
      <c r="F1844" s="429" t="s">
        <v>2418</v>
      </c>
      <c r="G1844" s="428" t="s">
        <v>5597</v>
      </c>
      <c r="H1844" s="428" t="s">
        <v>5598</v>
      </c>
      <c r="I1844" s="431">
        <v>84.699996948242188</v>
      </c>
      <c r="J1844" s="431">
        <v>60</v>
      </c>
      <c r="K1844" s="432">
        <v>5082</v>
      </c>
    </row>
    <row r="1845" spans="1:11" ht="14.45" customHeight="1" x14ac:dyDescent="0.2">
      <c r="A1845" s="426" t="s">
        <v>511</v>
      </c>
      <c r="B1845" s="427" t="s">
        <v>512</v>
      </c>
      <c r="C1845" s="428" t="s">
        <v>560</v>
      </c>
      <c r="D1845" s="429" t="s">
        <v>561</v>
      </c>
      <c r="E1845" s="428" t="s">
        <v>2417</v>
      </c>
      <c r="F1845" s="429" t="s">
        <v>2418</v>
      </c>
      <c r="G1845" s="428" t="s">
        <v>5170</v>
      </c>
      <c r="H1845" s="428" t="s">
        <v>5176</v>
      </c>
      <c r="I1845" s="431">
        <v>23.709999084472656</v>
      </c>
      <c r="J1845" s="431">
        <v>50</v>
      </c>
      <c r="K1845" s="432">
        <v>1185.5</v>
      </c>
    </row>
    <row r="1846" spans="1:11" ht="14.45" customHeight="1" x14ac:dyDescent="0.2">
      <c r="A1846" s="426" t="s">
        <v>511</v>
      </c>
      <c r="B1846" s="427" t="s">
        <v>512</v>
      </c>
      <c r="C1846" s="428" t="s">
        <v>560</v>
      </c>
      <c r="D1846" s="429" t="s">
        <v>561</v>
      </c>
      <c r="E1846" s="428" t="s">
        <v>5257</v>
      </c>
      <c r="F1846" s="429" t="s">
        <v>5258</v>
      </c>
      <c r="G1846" s="428" t="s">
        <v>5599</v>
      </c>
      <c r="H1846" s="428" t="s">
        <v>5600</v>
      </c>
      <c r="I1846" s="431">
        <v>6125.1298828125</v>
      </c>
      <c r="J1846" s="431">
        <v>4</v>
      </c>
      <c r="K1846" s="432">
        <v>24500.51953125</v>
      </c>
    </row>
    <row r="1847" spans="1:11" ht="14.45" customHeight="1" x14ac:dyDescent="0.2">
      <c r="A1847" s="426" t="s">
        <v>511</v>
      </c>
      <c r="B1847" s="427" t="s">
        <v>512</v>
      </c>
      <c r="C1847" s="428" t="s">
        <v>560</v>
      </c>
      <c r="D1847" s="429" t="s">
        <v>561</v>
      </c>
      <c r="E1847" s="428" t="s">
        <v>5263</v>
      </c>
      <c r="F1847" s="429" t="s">
        <v>5264</v>
      </c>
      <c r="G1847" s="428" t="s">
        <v>5279</v>
      </c>
      <c r="H1847" s="428" t="s">
        <v>5280</v>
      </c>
      <c r="I1847" s="431">
        <v>148.58000183105469</v>
      </c>
      <c r="J1847" s="431">
        <v>24</v>
      </c>
      <c r="K1847" s="432">
        <v>3565.919921875</v>
      </c>
    </row>
    <row r="1848" spans="1:11" ht="14.45" customHeight="1" x14ac:dyDescent="0.2">
      <c r="A1848" s="426" t="s">
        <v>511</v>
      </c>
      <c r="B1848" s="427" t="s">
        <v>512</v>
      </c>
      <c r="C1848" s="428" t="s">
        <v>560</v>
      </c>
      <c r="D1848" s="429" t="s">
        <v>561</v>
      </c>
      <c r="E1848" s="428" t="s">
        <v>5263</v>
      </c>
      <c r="F1848" s="429" t="s">
        <v>5264</v>
      </c>
      <c r="G1848" s="428" t="s">
        <v>5281</v>
      </c>
      <c r="H1848" s="428" t="s">
        <v>5282</v>
      </c>
      <c r="I1848" s="431">
        <v>108.5</v>
      </c>
      <c r="J1848" s="431">
        <v>24</v>
      </c>
      <c r="K1848" s="432">
        <v>2604</v>
      </c>
    </row>
    <row r="1849" spans="1:11" ht="14.45" customHeight="1" x14ac:dyDescent="0.2">
      <c r="A1849" s="426" t="s">
        <v>511</v>
      </c>
      <c r="B1849" s="427" t="s">
        <v>512</v>
      </c>
      <c r="C1849" s="428" t="s">
        <v>560</v>
      </c>
      <c r="D1849" s="429" t="s">
        <v>561</v>
      </c>
      <c r="E1849" s="428" t="s">
        <v>5263</v>
      </c>
      <c r="F1849" s="429" t="s">
        <v>5264</v>
      </c>
      <c r="G1849" s="428" t="s">
        <v>5601</v>
      </c>
      <c r="H1849" s="428" t="s">
        <v>5602</v>
      </c>
      <c r="I1849" s="431">
        <v>90.910003662109375</v>
      </c>
      <c r="J1849" s="431">
        <v>36</v>
      </c>
      <c r="K1849" s="432">
        <v>3272.669921875</v>
      </c>
    </row>
    <row r="1850" spans="1:11" ht="14.45" customHeight="1" x14ac:dyDescent="0.2">
      <c r="A1850" s="426" t="s">
        <v>511</v>
      </c>
      <c r="B1850" s="427" t="s">
        <v>512</v>
      </c>
      <c r="C1850" s="428" t="s">
        <v>560</v>
      </c>
      <c r="D1850" s="429" t="s">
        <v>561</v>
      </c>
      <c r="E1850" s="428" t="s">
        <v>5263</v>
      </c>
      <c r="F1850" s="429" t="s">
        <v>5264</v>
      </c>
      <c r="G1850" s="428" t="s">
        <v>5603</v>
      </c>
      <c r="H1850" s="428" t="s">
        <v>5604</v>
      </c>
      <c r="I1850" s="431">
        <v>98.459999084472656</v>
      </c>
      <c r="J1850" s="431">
        <v>144</v>
      </c>
      <c r="K1850" s="432">
        <v>14178.1201171875</v>
      </c>
    </row>
    <row r="1851" spans="1:11" ht="14.45" customHeight="1" x14ac:dyDescent="0.2">
      <c r="A1851" s="426" t="s">
        <v>511</v>
      </c>
      <c r="B1851" s="427" t="s">
        <v>512</v>
      </c>
      <c r="C1851" s="428" t="s">
        <v>560</v>
      </c>
      <c r="D1851" s="429" t="s">
        <v>561</v>
      </c>
      <c r="E1851" s="428" t="s">
        <v>5263</v>
      </c>
      <c r="F1851" s="429" t="s">
        <v>5264</v>
      </c>
      <c r="G1851" s="428" t="s">
        <v>5302</v>
      </c>
      <c r="H1851" s="428" t="s">
        <v>5303</v>
      </c>
      <c r="I1851" s="431">
        <v>115.41000366210938</v>
      </c>
      <c r="J1851" s="431">
        <v>72</v>
      </c>
      <c r="K1851" s="432">
        <v>8309.4404296875</v>
      </c>
    </row>
    <row r="1852" spans="1:11" ht="14.45" customHeight="1" x14ac:dyDescent="0.2">
      <c r="A1852" s="426" t="s">
        <v>511</v>
      </c>
      <c r="B1852" s="427" t="s">
        <v>512</v>
      </c>
      <c r="C1852" s="428" t="s">
        <v>560</v>
      </c>
      <c r="D1852" s="429" t="s">
        <v>561</v>
      </c>
      <c r="E1852" s="428" t="s">
        <v>5263</v>
      </c>
      <c r="F1852" s="429" t="s">
        <v>5264</v>
      </c>
      <c r="G1852" s="428" t="s">
        <v>5310</v>
      </c>
      <c r="H1852" s="428" t="s">
        <v>5311</v>
      </c>
      <c r="I1852" s="431">
        <v>40.630001068115234</v>
      </c>
      <c r="J1852" s="431">
        <v>180</v>
      </c>
      <c r="K1852" s="432">
        <v>7313.580078125</v>
      </c>
    </row>
    <row r="1853" spans="1:11" ht="14.45" customHeight="1" x14ac:dyDescent="0.2">
      <c r="A1853" s="426" t="s">
        <v>511</v>
      </c>
      <c r="B1853" s="427" t="s">
        <v>512</v>
      </c>
      <c r="C1853" s="428" t="s">
        <v>560</v>
      </c>
      <c r="D1853" s="429" t="s">
        <v>561</v>
      </c>
      <c r="E1853" s="428" t="s">
        <v>5263</v>
      </c>
      <c r="F1853" s="429" t="s">
        <v>5264</v>
      </c>
      <c r="G1853" s="428" t="s">
        <v>5605</v>
      </c>
      <c r="H1853" s="428" t="s">
        <v>5606</v>
      </c>
      <c r="I1853" s="431">
        <v>86.25</v>
      </c>
      <c r="J1853" s="431">
        <v>24</v>
      </c>
      <c r="K1853" s="432">
        <v>2070</v>
      </c>
    </row>
    <row r="1854" spans="1:11" ht="14.45" customHeight="1" x14ac:dyDescent="0.2">
      <c r="A1854" s="426" t="s">
        <v>511</v>
      </c>
      <c r="B1854" s="427" t="s">
        <v>512</v>
      </c>
      <c r="C1854" s="428" t="s">
        <v>560</v>
      </c>
      <c r="D1854" s="429" t="s">
        <v>561</v>
      </c>
      <c r="E1854" s="428" t="s">
        <v>5263</v>
      </c>
      <c r="F1854" s="429" t="s">
        <v>5264</v>
      </c>
      <c r="G1854" s="428" t="s">
        <v>5607</v>
      </c>
      <c r="H1854" s="428" t="s">
        <v>5608</v>
      </c>
      <c r="I1854" s="431">
        <v>45.029998779296875</v>
      </c>
      <c r="J1854" s="431">
        <v>144</v>
      </c>
      <c r="K1854" s="432">
        <v>6483.7001953125</v>
      </c>
    </row>
    <row r="1855" spans="1:11" ht="14.45" customHeight="1" x14ac:dyDescent="0.2">
      <c r="A1855" s="426" t="s">
        <v>511</v>
      </c>
      <c r="B1855" s="427" t="s">
        <v>512</v>
      </c>
      <c r="C1855" s="428" t="s">
        <v>560</v>
      </c>
      <c r="D1855" s="429" t="s">
        <v>561</v>
      </c>
      <c r="E1855" s="428" t="s">
        <v>5263</v>
      </c>
      <c r="F1855" s="429" t="s">
        <v>5264</v>
      </c>
      <c r="G1855" s="428" t="s">
        <v>5335</v>
      </c>
      <c r="H1855" s="428" t="s">
        <v>5336</v>
      </c>
      <c r="I1855" s="431">
        <v>34.159999847412109</v>
      </c>
      <c r="J1855" s="431">
        <v>108</v>
      </c>
      <c r="K1855" s="432">
        <v>3689.090087890625</v>
      </c>
    </row>
    <row r="1856" spans="1:11" ht="14.45" customHeight="1" x14ac:dyDescent="0.2">
      <c r="A1856" s="426" t="s">
        <v>511</v>
      </c>
      <c r="B1856" s="427" t="s">
        <v>512</v>
      </c>
      <c r="C1856" s="428" t="s">
        <v>560</v>
      </c>
      <c r="D1856" s="429" t="s">
        <v>561</v>
      </c>
      <c r="E1856" s="428" t="s">
        <v>5263</v>
      </c>
      <c r="F1856" s="429" t="s">
        <v>5264</v>
      </c>
      <c r="G1856" s="428" t="s">
        <v>5609</v>
      </c>
      <c r="H1856" s="428" t="s">
        <v>5610</v>
      </c>
      <c r="I1856" s="431">
        <v>48.610000610351563</v>
      </c>
      <c r="J1856" s="431">
        <v>108</v>
      </c>
      <c r="K1856" s="432">
        <v>5249.8798828125</v>
      </c>
    </row>
    <row r="1857" spans="1:11" ht="14.45" customHeight="1" x14ac:dyDescent="0.2">
      <c r="A1857" s="426" t="s">
        <v>511</v>
      </c>
      <c r="B1857" s="427" t="s">
        <v>512</v>
      </c>
      <c r="C1857" s="428" t="s">
        <v>560</v>
      </c>
      <c r="D1857" s="429" t="s">
        <v>561</v>
      </c>
      <c r="E1857" s="428" t="s">
        <v>5263</v>
      </c>
      <c r="F1857" s="429" t="s">
        <v>5264</v>
      </c>
      <c r="G1857" s="428" t="s">
        <v>5611</v>
      </c>
      <c r="H1857" s="428" t="s">
        <v>5612</v>
      </c>
      <c r="I1857" s="431">
        <v>59.430000305175781</v>
      </c>
      <c r="J1857" s="431">
        <v>180</v>
      </c>
      <c r="K1857" s="432">
        <v>10697.400390625</v>
      </c>
    </row>
    <row r="1858" spans="1:11" ht="14.45" customHeight="1" x14ac:dyDescent="0.2">
      <c r="A1858" s="426" t="s">
        <v>511</v>
      </c>
      <c r="B1858" s="427" t="s">
        <v>512</v>
      </c>
      <c r="C1858" s="428" t="s">
        <v>560</v>
      </c>
      <c r="D1858" s="429" t="s">
        <v>561</v>
      </c>
      <c r="E1858" s="428" t="s">
        <v>5263</v>
      </c>
      <c r="F1858" s="429" t="s">
        <v>5264</v>
      </c>
      <c r="G1858" s="428" t="s">
        <v>5348</v>
      </c>
      <c r="H1858" s="428" t="s">
        <v>5349</v>
      </c>
      <c r="I1858" s="431">
        <v>74.160003662109375</v>
      </c>
      <c r="J1858" s="431">
        <v>144</v>
      </c>
      <c r="K1858" s="432">
        <v>10678.4501953125</v>
      </c>
    </row>
    <row r="1859" spans="1:11" ht="14.45" customHeight="1" x14ac:dyDescent="0.2">
      <c r="A1859" s="426" t="s">
        <v>511</v>
      </c>
      <c r="B1859" s="427" t="s">
        <v>512</v>
      </c>
      <c r="C1859" s="428" t="s">
        <v>560</v>
      </c>
      <c r="D1859" s="429" t="s">
        <v>561</v>
      </c>
      <c r="E1859" s="428" t="s">
        <v>5263</v>
      </c>
      <c r="F1859" s="429" t="s">
        <v>5264</v>
      </c>
      <c r="G1859" s="428" t="s">
        <v>5350</v>
      </c>
      <c r="H1859" s="428" t="s">
        <v>5351</v>
      </c>
      <c r="I1859" s="431">
        <v>103.40000152587891</v>
      </c>
      <c r="J1859" s="431">
        <v>108</v>
      </c>
      <c r="K1859" s="432">
        <v>11166.9501953125</v>
      </c>
    </row>
    <row r="1860" spans="1:11" ht="14.45" customHeight="1" x14ac:dyDescent="0.2">
      <c r="A1860" s="426" t="s">
        <v>511</v>
      </c>
      <c r="B1860" s="427" t="s">
        <v>512</v>
      </c>
      <c r="C1860" s="428" t="s">
        <v>560</v>
      </c>
      <c r="D1860" s="429" t="s">
        <v>561</v>
      </c>
      <c r="E1860" s="428" t="s">
        <v>5263</v>
      </c>
      <c r="F1860" s="429" t="s">
        <v>5264</v>
      </c>
      <c r="G1860" s="428" t="s">
        <v>5377</v>
      </c>
      <c r="H1860" s="428" t="s">
        <v>5378</v>
      </c>
      <c r="I1860" s="431">
        <v>30.31333287556966</v>
      </c>
      <c r="J1860" s="431">
        <v>132</v>
      </c>
      <c r="K1860" s="432">
        <v>4001.5599365234375</v>
      </c>
    </row>
    <row r="1861" spans="1:11" ht="14.45" customHeight="1" x14ac:dyDescent="0.2">
      <c r="A1861" s="426" t="s">
        <v>511</v>
      </c>
      <c r="B1861" s="427" t="s">
        <v>512</v>
      </c>
      <c r="C1861" s="428" t="s">
        <v>560</v>
      </c>
      <c r="D1861" s="429" t="s">
        <v>561</v>
      </c>
      <c r="E1861" s="428" t="s">
        <v>5263</v>
      </c>
      <c r="F1861" s="429" t="s">
        <v>5264</v>
      </c>
      <c r="G1861" s="428" t="s">
        <v>5379</v>
      </c>
      <c r="H1861" s="428" t="s">
        <v>5380</v>
      </c>
      <c r="I1861" s="431">
        <v>39.740001678466797</v>
      </c>
      <c r="J1861" s="431">
        <v>108</v>
      </c>
      <c r="K1861" s="432">
        <v>4291.759765625</v>
      </c>
    </row>
    <row r="1862" spans="1:11" ht="14.45" customHeight="1" x14ac:dyDescent="0.2">
      <c r="A1862" s="426" t="s">
        <v>511</v>
      </c>
      <c r="B1862" s="427" t="s">
        <v>512</v>
      </c>
      <c r="C1862" s="428" t="s">
        <v>560</v>
      </c>
      <c r="D1862" s="429" t="s">
        <v>561</v>
      </c>
      <c r="E1862" s="428" t="s">
        <v>5263</v>
      </c>
      <c r="F1862" s="429" t="s">
        <v>5264</v>
      </c>
      <c r="G1862" s="428" t="s">
        <v>5383</v>
      </c>
      <c r="H1862" s="428" t="s">
        <v>5384</v>
      </c>
      <c r="I1862" s="431">
        <v>40.139999389648438</v>
      </c>
      <c r="J1862" s="431">
        <v>216</v>
      </c>
      <c r="K1862" s="432">
        <v>8670.240234375</v>
      </c>
    </row>
    <row r="1863" spans="1:11" ht="14.45" customHeight="1" x14ac:dyDescent="0.2">
      <c r="A1863" s="426" t="s">
        <v>511</v>
      </c>
      <c r="B1863" s="427" t="s">
        <v>512</v>
      </c>
      <c r="C1863" s="428" t="s">
        <v>560</v>
      </c>
      <c r="D1863" s="429" t="s">
        <v>561</v>
      </c>
      <c r="E1863" s="428" t="s">
        <v>5263</v>
      </c>
      <c r="F1863" s="429" t="s">
        <v>5264</v>
      </c>
      <c r="G1863" s="428" t="s">
        <v>5387</v>
      </c>
      <c r="H1863" s="428" t="s">
        <v>5388</v>
      </c>
      <c r="I1863" s="431">
        <v>31.340000152587891</v>
      </c>
      <c r="J1863" s="431">
        <v>144</v>
      </c>
      <c r="K1863" s="432">
        <v>4513.35986328125</v>
      </c>
    </row>
    <row r="1864" spans="1:11" ht="14.45" customHeight="1" x14ac:dyDescent="0.2">
      <c r="A1864" s="426" t="s">
        <v>511</v>
      </c>
      <c r="B1864" s="427" t="s">
        <v>512</v>
      </c>
      <c r="C1864" s="428" t="s">
        <v>560</v>
      </c>
      <c r="D1864" s="429" t="s">
        <v>561</v>
      </c>
      <c r="E1864" s="428" t="s">
        <v>5263</v>
      </c>
      <c r="F1864" s="429" t="s">
        <v>5264</v>
      </c>
      <c r="G1864" s="428" t="s">
        <v>5397</v>
      </c>
      <c r="H1864" s="428" t="s">
        <v>5398</v>
      </c>
      <c r="I1864" s="431">
        <v>167.14999389648438</v>
      </c>
      <c r="J1864" s="431">
        <v>24</v>
      </c>
      <c r="K1864" s="432">
        <v>4011.659912109375</v>
      </c>
    </row>
    <row r="1865" spans="1:11" ht="14.45" customHeight="1" x14ac:dyDescent="0.2">
      <c r="A1865" s="426" t="s">
        <v>511</v>
      </c>
      <c r="B1865" s="427" t="s">
        <v>512</v>
      </c>
      <c r="C1865" s="428" t="s">
        <v>560</v>
      </c>
      <c r="D1865" s="429" t="s">
        <v>561</v>
      </c>
      <c r="E1865" s="428" t="s">
        <v>5263</v>
      </c>
      <c r="F1865" s="429" t="s">
        <v>5264</v>
      </c>
      <c r="G1865" s="428" t="s">
        <v>5405</v>
      </c>
      <c r="H1865" s="428" t="s">
        <v>5406</v>
      </c>
      <c r="I1865" s="431">
        <v>216.02999877929688</v>
      </c>
      <c r="J1865" s="431">
        <v>24</v>
      </c>
      <c r="K1865" s="432">
        <v>5184.66015625</v>
      </c>
    </row>
    <row r="1866" spans="1:11" ht="14.45" customHeight="1" x14ac:dyDescent="0.2">
      <c r="A1866" s="426" t="s">
        <v>511</v>
      </c>
      <c r="B1866" s="427" t="s">
        <v>512</v>
      </c>
      <c r="C1866" s="428" t="s">
        <v>560</v>
      </c>
      <c r="D1866" s="429" t="s">
        <v>561</v>
      </c>
      <c r="E1866" s="428" t="s">
        <v>5263</v>
      </c>
      <c r="F1866" s="429" t="s">
        <v>5264</v>
      </c>
      <c r="G1866" s="428" t="s">
        <v>5613</v>
      </c>
      <c r="H1866" s="428" t="s">
        <v>5614</v>
      </c>
      <c r="I1866" s="431">
        <v>106.55000305175781</v>
      </c>
      <c r="J1866" s="431">
        <v>72</v>
      </c>
      <c r="K1866" s="432">
        <v>7671.419921875</v>
      </c>
    </row>
    <row r="1867" spans="1:11" ht="14.45" customHeight="1" x14ac:dyDescent="0.2">
      <c r="A1867" s="426" t="s">
        <v>511</v>
      </c>
      <c r="B1867" s="427" t="s">
        <v>512</v>
      </c>
      <c r="C1867" s="428" t="s">
        <v>560</v>
      </c>
      <c r="D1867" s="429" t="s">
        <v>561</v>
      </c>
      <c r="E1867" s="428" t="s">
        <v>5263</v>
      </c>
      <c r="F1867" s="429" t="s">
        <v>5264</v>
      </c>
      <c r="G1867" s="428" t="s">
        <v>5615</v>
      </c>
      <c r="H1867" s="428" t="s">
        <v>5616</v>
      </c>
      <c r="I1867" s="431">
        <v>108.5</v>
      </c>
      <c r="J1867" s="431">
        <v>72</v>
      </c>
      <c r="K1867" s="432">
        <v>7812.18017578125</v>
      </c>
    </row>
    <row r="1868" spans="1:11" ht="14.45" customHeight="1" x14ac:dyDescent="0.2">
      <c r="A1868" s="426" t="s">
        <v>511</v>
      </c>
      <c r="B1868" s="427" t="s">
        <v>512</v>
      </c>
      <c r="C1868" s="428" t="s">
        <v>560</v>
      </c>
      <c r="D1868" s="429" t="s">
        <v>561</v>
      </c>
      <c r="E1868" s="428" t="s">
        <v>5263</v>
      </c>
      <c r="F1868" s="429" t="s">
        <v>5264</v>
      </c>
      <c r="G1868" s="428" t="s">
        <v>5617</v>
      </c>
      <c r="H1868" s="428" t="s">
        <v>5618</v>
      </c>
      <c r="I1868" s="431">
        <v>176.92999267578125</v>
      </c>
      <c r="J1868" s="431">
        <v>36</v>
      </c>
      <c r="K1868" s="432">
        <v>6369.39013671875</v>
      </c>
    </row>
    <row r="1869" spans="1:11" ht="14.45" customHeight="1" x14ac:dyDescent="0.2">
      <c r="A1869" s="426" t="s">
        <v>511</v>
      </c>
      <c r="B1869" s="427" t="s">
        <v>512</v>
      </c>
      <c r="C1869" s="428" t="s">
        <v>560</v>
      </c>
      <c r="D1869" s="429" t="s">
        <v>561</v>
      </c>
      <c r="E1869" s="428" t="s">
        <v>5263</v>
      </c>
      <c r="F1869" s="429" t="s">
        <v>5264</v>
      </c>
      <c r="G1869" s="428" t="s">
        <v>5619</v>
      </c>
      <c r="H1869" s="428" t="s">
        <v>5620</v>
      </c>
      <c r="I1869" s="431">
        <v>80.160003662109375</v>
      </c>
      <c r="J1869" s="431">
        <v>12</v>
      </c>
      <c r="K1869" s="432">
        <v>961.8599853515625</v>
      </c>
    </row>
    <row r="1870" spans="1:11" ht="14.45" customHeight="1" x14ac:dyDescent="0.2">
      <c r="A1870" s="426" t="s">
        <v>511</v>
      </c>
      <c r="B1870" s="427" t="s">
        <v>512</v>
      </c>
      <c r="C1870" s="428" t="s">
        <v>560</v>
      </c>
      <c r="D1870" s="429" t="s">
        <v>561</v>
      </c>
      <c r="E1870" s="428" t="s">
        <v>5263</v>
      </c>
      <c r="F1870" s="429" t="s">
        <v>5264</v>
      </c>
      <c r="G1870" s="428" t="s">
        <v>5621</v>
      </c>
      <c r="H1870" s="428" t="s">
        <v>5622</v>
      </c>
      <c r="I1870" s="431">
        <v>78.199996948242188</v>
      </c>
      <c r="J1870" s="431">
        <v>24</v>
      </c>
      <c r="K1870" s="432">
        <v>1876.800048828125</v>
      </c>
    </row>
    <row r="1871" spans="1:11" ht="14.45" customHeight="1" x14ac:dyDescent="0.2">
      <c r="A1871" s="426" t="s">
        <v>511</v>
      </c>
      <c r="B1871" s="427" t="s">
        <v>512</v>
      </c>
      <c r="C1871" s="428" t="s">
        <v>560</v>
      </c>
      <c r="D1871" s="429" t="s">
        <v>561</v>
      </c>
      <c r="E1871" s="428" t="s">
        <v>5263</v>
      </c>
      <c r="F1871" s="429" t="s">
        <v>5264</v>
      </c>
      <c r="G1871" s="428" t="s">
        <v>5623</v>
      </c>
      <c r="H1871" s="428" t="s">
        <v>5624</v>
      </c>
      <c r="I1871" s="431">
        <v>341.14999389648438</v>
      </c>
      <c r="J1871" s="431">
        <v>48</v>
      </c>
      <c r="K1871" s="432">
        <v>16375.080078125</v>
      </c>
    </row>
    <row r="1872" spans="1:11" ht="14.45" customHeight="1" x14ac:dyDescent="0.2">
      <c r="A1872" s="426" t="s">
        <v>511</v>
      </c>
      <c r="B1872" s="427" t="s">
        <v>512</v>
      </c>
      <c r="C1872" s="428" t="s">
        <v>560</v>
      </c>
      <c r="D1872" s="429" t="s">
        <v>561</v>
      </c>
      <c r="E1872" s="428" t="s">
        <v>5263</v>
      </c>
      <c r="F1872" s="429" t="s">
        <v>5264</v>
      </c>
      <c r="G1872" s="428" t="s">
        <v>5625</v>
      </c>
      <c r="H1872" s="428" t="s">
        <v>5626</v>
      </c>
      <c r="I1872" s="431">
        <v>356.79000854492188</v>
      </c>
      <c r="J1872" s="431">
        <v>48</v>
      </c>
      <c r="K1872" s="432">
        <v>17125.80078125</v>
      </c>
    </row>
    <row r="1873" spans="1:11" ht="14.45" customHeight="1" x14ac:dyDescent="0.2">
      <c r="A1873" s="426" t="s">
        <v>511</v>
      </c>
      <c r="B1873" s="427" t="s">
        <v>512</v>
      </c>
      <c r="C1873" s="428" t="s">
        <v>560</v>
      </c>
      <c r="D1873" s="429" t="s">
        <v>561</v>
      </c>
      <c r="E1873" s="428" t="s">
        <v>3361</v>
      </c>
      <c r="F1873" s="429" t="s">
        <v>3362</v>
      </c>
      <c r="G1873" s="428" t="s">
        <v>5627</v>
      </c>
      <c r="H1873" s="428" t="s">
        <v>5628</v>
      </c>
      <c r="I1873" s="431">
        <v>33.959999084472656</v>
      </c>
      <c r="J1873" s="431">
        <v>192</v>
      </c>
      <c r="K1873" s="432">
        <v>6520.4501953125</v>
      </c>
    </row>
    <row r="1874" spans="1:11" ht="14.45" customHeight="1" x14ac:dyDescent="0.2">
      <c r="A1874" s="426" t="s">
        <v>511</v>
      </c>
      <c r="B1874" s="427" t="s">
        <v>512</v>
      </c>
      <c r="C1874" s="428" t="s">
        <v>560</v>
      </c>
      <c r="D1874" s="429" t="s">
        <v>561</v>
      </c>
      <c r="E1874" s="428" t="s">
        <v>3361</v>
      </c>
      <c r="F1874" s="429" t="s">
        <v>3362</v>
      </c>
      <c r="G1874" s="428" t="s">
        <v>5476</v>
      </c>
      <c r="H1874" s="428" t="s">
        <v>5477</v>
      </c>
      <c r="I1874" s="431">
        <v>0.30000001192092896</v>
      </c>
      <c r="J1874" s="431">
        <v>200</v>
      </c>
      <c r="K1874" s="432">
        <v>60</v>
      </c>
    </row>
    <row r="1875" spans="1:11" ht="14.45" customHeight="1" x14ac:dyDescent="0.2">
      <c r="A1875" s="426" t="s">
        <v>511</v>
      </c>
      <c r="B1875" s="427" t="s">
        <v>512</v>
      </c>
      <c r="C1875" s="428" t="s">
        <v>560</v>
      </c>
      <c r="D1875" s="429" t="s">
        <v>561</v>
      </c>
      <c r="E1875" s="428" t="s">
        <v>3369</v>
      </c>
      <c r="F1875" s="429" t="s">
        <v>3370</v>
      </c>
      <c r="G1875" s="428" t="s">
        <v>5492</v>
      </c>
      <c r="H1875" s="428" t="s">
        <v>5493</v>
      </c>
      <c r="I1875" s="431">
        <v>18.629999160766602</v>
      </c>
      <c r="J1875" s="431">
        <v>100</v>
      </c>
      <c r="K1875" s="432">
        <v>1863</v>
      </c>
    </row>
    <row r="1876" spans="1:11" ht="14.45" customHeight="1" x14ac:dyDescent="0.2">
      <c r="A1876" s="426" t="s">
        <v>511</v>
      </c>
      <c r="B1876" s="427" t="s">
        <v>512</v>
      </c>
      <c r="C1876" s="428" t="s">
        <v>560</v>
      </c>
      <c r="D1876" s="429" t="s">
        <v>561</v>
      </c>
      <c r="E1876" s="428" t="s">
        <v>3369</v>
      </c>
      <c r="F1876" s="429" t="s">
        <v>3370</v>
      </c>
      <c r="G1876" s="428" t="s">
        <v>5494</v>
      </c>
      <c r="H1876" s="428" t="s">
        <v>5495</v>
      </c>
      <c r="I1876" s="431">
        <v>18.649999618530273</v>
      </c>
      <c r="J1876" s="431">
        <v>100</v>
      </c>
      <c r="K1876" s="432">
        <v>1864.5999755859375</v>
      </c>
    </row>
    <row r="1877" spans="1:11" ht="14.45" customHeight="1" x14ac:dyDescent="0.2">
      <c r="A1877" s="426" t="s">
        <v>511</v>
      </c>
      <c r="B1877" s="427" t="s">
        <v>512</v>
      </c>
      <c r="C1877" s="428" t="s">
        <v>560</v>
      </c>
      <c r="D1877" s="429" t="s">
        <v>561</v>
      </c>
      <c r="E1877" s="428" t="s">
        <v>3369</v>
      </c>
      <c r="F1877" s="429" t="s">
        <v>3370</v>
      </c>
      <c r="G1877" s="428" t="s">
        <v>5629</v>
      </c>
      <c r="H1877" s="428" t="s">
        <v>5630</v>
      </c>
      <c r="I1877" s="431">
        <v>18.629999160766602</v>
      </c>
      <c r="J1877" s="431">
        <v>250</v>
      </c>
      <c r="K1877" s="432">
        <v>4658.5001220703125</v>
      </c>
    </row>
    <row r="1878" spans="1:11" ht="14.45" customHeight="1" x14ac:dyDescent="0.2">
      <c r="A1878" s="426" t="s">
        <v>511</v>
      </c>
      <c r="B1878" s="427" t="s">
        <v>512</v>
      </c>
      <c r="C1878" s="428" t="s">
        <v>560</v>
      </c>
      <c r="D1878" s="429" t="s">
        <v>561</v>
      </c>
      <c r="E1878" s="428" t="s">
        <v>3369</v>
      </c>
      <c r="F1878" s="429" t="s">
        <v>3370</v>
      </c>
      <c r="G1878" s="428" t="s">
        <v>5500</v>
      </c>
      <c r="H1878" s="428" t="s">
        <v>5501</v>
      </c>
      <c r="I1878" s="431">
        <v>17.309999465942383</v>
      </c>
      <c r="J1878" s="431">
        <v>100</v>
      </c>
      <c r="K1878" s="432">
        <v>1730.5999755859375</v>
      </c>
    </row>
    <row r="1879" spans="1:11" ht="14.45" customHeight="1" x14ac:dyDescent="0.2">
      <c r="A1879" s="426" t="s">
        <v>511</v>
      </c>
      <c r="B1879" s="427" t="s">
        <v>512</v>
      </c>
      <c r="C1879" s="428" t="s">
        <v>560</v>
      </c>
      <c r="D1879" s="429" t="s">
        <v>561</v>
      </c>
      <c r="E1879" s="428" t="s">
        <v>3369</v>
      </c>
      <c r="F1879" s="429" t="s">
        <v>3370</v>
      </c>
      <c r="G1879" s="428" t="s">
        <v>5502</v>
      </c>
      <c r="H1879" s="428" t="s">
        <v>5503</v>
      </c>
      <c r="I1879" s="431">
        <v>17.467499732971191</v>
      </c>
      <c r="J1879" s="431">
        <v>1250</v>
      </c>
      <c r="K1879" s="432">
        <v>21732.759765625</v>
      </c>
    </row>
    <row r="1880" spans="1:11" ht="14.45" customHeight="1" x14ac:dyDescent="0.2">
      <c r="A1880" s="426" t="s">
        <v>511</v>
      </c>
      <c r="B1880" s="427" t="s">
        <v>512</v>
      </c>
      <c r="C1880" s="428" t="s">
        <v>560</v>
      </c>
      <c r="D1880" s="429" t="s">
        <v>561</v>
      </c>
      <c r="E1880" s="428" t="s">
        <v>3369</v>
      </c>
      <c r="F1880" s="429" t="s">
        <v>3370</v>
      </c>
      <c r="G1880" s="428" t="s">
        <v>5504</v>
      </c>
      <c r="H1880" s="428" t="s">
        <v>5505</v>
      </c>
      <c r="I1880" s="431">
        <v>17.299999237060547</v>
      </c>
      <c r="J1880" s="431">
        <v>1050</v>
      </c>
      <c r="K1880" s="432">
        <v>18168.110473632813</v>
      </c>
    </row>
    <row r="1881" spans="1:11" ht="14.45" customHeight="1" x14ac:dyDescent="0.2">
      <c r="A1881" s="426" t="s">
        <v>511</v>
      </c>
      <c r="B1881" s="427" t="s">
        <v>512</v>
      </c>
      <c r="C1881" s="428" t="s">
        <v>560</v>
      </c>
      <c r="D1881" s="429" t="s">
        <v>561</v>
      </c>
      <c r="E1881" s="428" t="s">
        <v>3369</v>
      </c>
      <c r="F1881" s="429" t="s">
        <v>3370</v>
      </c>
      <c r="G1881" s="428" t="s">
        <v>5506</v>
      </c>
      <c r="H1881" s="428" t="s">
        <v>5507</v>
      </c>
      <c r="I1881" s="431">
        <v>17.495999526977538</v>
      </c>
      <c r="J1881" s="431">
        <v>1450</v>
      </c>
      <c r="K1881" s="432">
        <v>25190.499755859375</v>
      </c>
    </row>
    <row r="1882" spans="1:11" ht="14.45" customHeight="1" x14ac:dyDescent="0.2">
      <c r="A1882" s="426" t="s">
        <v>511</v>
      </c>
      <c r="B1882" s="427" t="s">
        <v>512</v>
      </c>
      <c r="C1882" s="428" t="s">
        <v>560</v>
      </c>
      <c r="D1882" s="429" t="s">
        <v>561</v>
      </c>
      <c r="E1882" s="428" t="s">
        <v>3369</v>
      </c>
      <c r="F1882" s="429" t="s">
        <v>3370</v>
      </c>
      <c r="G1882" s="428" t="s">
        <v>3371</v>
      </c>
      <c r="H1882" s="428" t="s">
        <v>3372</v>
      </c>
      <c r="I1882" s="431">
        <v>17.643999862670899</v>
      </c>
      <c r="J1882" s="431">
        <v>1500</v>
      </c>
      <c r="K1882" s="432">
        <v>26237.099853515625</v>
      </c>
    </row>
    <row r="1883" spans="1:11" ht="14.45" customHeight="1" x14ac:dyDescent="0.2">
      <c r="A1883" s="426" t="s">
        <v>511</v>
      </c>
      <c r="B1883" s="427" t="s">
        <v>512</v>
      </c>
      <c r="C1883" s="428" t="s">
        <v>560</v>
      </c>
      <c r="D1883" s="429" t="s">
        <v>561</v>
      </c>
      <c r="E1883" s="428" t="s">
        <v>3369</v>
      </c>
      <c r="F1883" s="429" t="s">
        <v>3370</v>
      </c>
      <c r="G1883" s="428" t="s">
        <v>3373</v>
      </c>
      <c r="H1883" s="428" t="s">
        <v>3374</v>
      </c>
      <c r="I1883" s="431">
        <v>17.299999237060547</v>
      </c>
      <c r="J1883" s="431">
        <v>400</v>
      </c>
      <c r="K1883" s="432">
        <v>6921.2001953125</v>
      </c>
    </row>
    <row r="1884" spans="1:11" ht="14.45" customHeight="1" x14ac:dyDescent="0.2">
      <c r="A1884" s="426" t="s">
        <v>511</v>
      </c>
      <c r="B1884" s="427" t="s">
        <v>512</v>
      </c>
      <c r="C1884" s="428" t="s">
        <v>560</v>
      </c>
      <c r="D1884" s="429" t="s">
        <v>561</v>
      </c>
      <c r="E1884" s="428" t="s">
        <v>3369</v>
      </c>
      <c r="F1884" s="429" t="s">
        <v>3370</v>
      </c>
      <c r="G1884" s="428" t="s">
        <v>3375</v>
      </c>
      <c r="H1884" s="428" t="s">
        <v>3376</v>
      </c>
      <c r="I1884" s="431">
        <v>17.299999237060547</v>
      </c>
      <c r="J1884" s="431">
        <v>900</v>
      </c>
      <c r="K1884" s="432">
        <v>15574.229736328125</v>
      </c>
    </row>
    <row r="1885" spans="1:11" ht="14.45" customHeight="1" x14ac:dyDescent="0.2">
      <c r="A1885" s="426" t="s">
        <v>511</v>
      </c>
      <c r="B1885" s="427" t="s">
        <v>512</v>
      </c>
      <c r="C1885" s="428" t="s">
        <v>560</v>
      </c>
      <c r="D1885" s="429" t="s">
        <v>561</v>
      </c>
      <c r="E1885" s="428" t="s">
        <v>3369</v>
      </c>
      <c r="F1885" s="429" t="s">
        <v>3370</v>
      </c>
      <c r="G1885" s="428" t="s">
        <v>5512</v>
      </c>
      <c r="H1885" s="428" t="s">
        <v>5513</v>
      </c>
      <c r="I1885" s="431">
        <v>21.559999465942383</v>
      </c>
      <c r="J1885" s="431">
        <v>150</v>
      </c>
      <c r="K1885" s="432">
        <v>3234.429931640625</v>
      </c>
    </row>
    <row r="1886" spans="1:11" ht="14.45" customHeight="1" x14ac:dyDescent="0.2">
      <c r="A1886" s="426" t="s">
        <v>511</v>
      </c>
      <c r="B1886" s="427" t="s">
        <v>512</v>
      </c>
      <c r="C1886" s="428" t="s">
        <v>560</v>
      </c>
      <c r="D1886" s="429" t="s">
        <v>561</v>
      </c>
      <c r="E1886" s="428" t="s">
        <v>3369</v>
      </c>
      <c r="F1886" s="429" t="s">
        <v>3370</v>
      </c>
      <c r="G1886" s="428" t="s">
        <v>5514</v>
      </c>
      <c r="H1886" s="428" t="s">
        <v>5515</v>
      </c>
      <c r="I1886" s="431">
        <v>21.559999465942383</v>
      </c>
      <c r="J1886" s="431">
        <v>400</v>
      </c>
      <c r="K1886" s="432">
        <v>8625.18017578125</v>
      </c>
    </row>
    <row r="1887" spans="1:11" ht="14.45" customHeight="1" x14ac:dyDescent="0.2">
      <c r="A1887" s="426" t="s">
        <v>511</v>
      </c>
      <c r="B1887" s="427" t="s">
        <v>512</v>
      </c>
      <c r="C1887" s="428" t="s">
        <v>560</v>
      </c>
      <c r="D1887" s="429" t="s">
        <v>561</v>
      </c>
      <c r="E1887" s="428" t="s">
        <v>3369</v>
      </c>
      <c r="F1887" s="429" t="s">
        <v>3370</v>
      </c>
      <c r="G1887" s="428" t="s">
        <v>5526</v>
      </c>
      <c r="H1887" s="428" t="s">
        <v>5527</v>
      </c>
      <c r="I1887" s="431">
        <v>11.75</v>
      </c>
      <c r="J1887" s="431">
        <v>100</v>
      </c>
      <c r="K1887" s="432">
        <v>1175</v>
      </c>
    </row>
    <row r="1888" spans="1:11" ht="14.45" customHeight="1" x14ac:dyDescent="0.2">
      <c r="A1888" s="426" t="s">
        <v>511</v>
      </c>
      <c r="B1888" s="427" t="s">
        <v>512</v>
      </c>
      <c r="C1888" s="428" t="s">
        <v>560</v>
      </c>
      <c r="D1888" s="429" t="s">
        <v>561</v>
      </c>
      <c r="E1888" s="428" t="s">
        <v>3369</v>
      </c>
      <c r="F1888" s="429" t="s">
        <v>3370</v>
      </c>
      <c r="G1888" s="428" t="s">
        <v>5528</v>
      </c>
      <c r="H1888" s="428" t="s">
        <v>5529</v>
      </c>
      <c r="I1888" s="431">
        <v>2.2999999523162842</v>
      </c>
      <c r="J1888" s="431">
        <v>4000</v>
      </c>
      <c r="K1888" s="432">
        <v>9200</v>
      </c>
    </row>
    <row r="1889" spans="1:11" ht="14.45" customHeight="1" x14ac:dyDescent="0.2">
      <c r="A1889" s="426" t="s">
        <v>511</v>
      </c>
      <c r="B1889" s="427" t="s">
        <v>512</v>
      </c>
      <c r="C1889" s="428" t="s">
        <v>560</v>
      </c>
      <c r="D1889" s="429" t="s">
        <v>561</v>
      </c>
      <c r="E1889" s="428" t="s">
        <v>3369</v>
      </c>
      <c r="F1889" s="429" t="s">
        <v>3370</v>
      </c>
      <c r="G1889" s="428" t="s">
        <v>3408</v>
      </c>
      <c r="H1889" s="428" t="s">
        <v>3409</v>
      </c>
      <c r="I1889" s="431">
        <v>2.809999942779541</v>
      </c>
      <c r="J1889" s="431">
        <v>400</v>
      </c>
      <c r="K1889" s="432">
        <v>1124</v>
      </c>
    </row>
    <row r="1890" spans="1:11" ht="14.45" customHeight="1" x14ac:dyDescent="0.2">
      <c r="A1890" s="426" t="s">
        <v>511</v>
      </c>
      <c r="B1890" s="427" t="s">
        <v>512</v>
      </c>
      <c r="C1890" s="428" t="s">
        <v>560</v>
      </c>
      <c r="D1890" s="429" t="s">
        <v>561</v>
      </c>
      <c r="E1890" s="428" t="s">
        <v>5543</v>
      </c>
      <c r="F1890" s="429" t="s">
        <v>5544</v>
      </c>
      <c r="G1890" s="428" t="s">
        <v>5547</v>
      </c>
      <c r="H1890" s="428" t="s">
        <v>5548</v>
      </c>
      <c r="I1890" s="431">
        <v>10.739999771118164</v>
      </c>
      <c r="J1890" s="431">
        <v>150</v>
      </c>
      <c r="K1890" s="432">
        <v>1611.719970703125</v>
      </c>
    </row>
    <row r="1891" spans="1:11" ht="14.45" customHeight="1" x14ac:dyDescent="0.2">
      <c r="A1891" s="426" t="s">
        <v>511</v>
      </c>
      <c r="B1891" s="427" t="s">
        <v>512</v>
      </c>
      <c r="C1891" s="428" t="s">
        <v>560</v>
      </c>
      <c r="D1891" s="429" t="s">
        <v>561</v>
      </c>
      <c r="E1891" s="428" t="s">
        <v>5543</v>
      </c>
      <c r="F1891" s="429" t="s">
        <v>5544</v>
      </c>
      <c r="G1891" s="428" t="s">
        <v>5549</v>
      </c>
      <c r="H1891" s="428" t="s">
        <v>5550</v>
      </c>
      <c r="I1891" s="431">
        <v>13.789999961853027</v>
      </c>
      <c r="J1891" s="431">
        <v>125</v>
      </c>
      <c r="K1891" s="432">
        <v>1724.25</v>
      </c>
    </row>
    <row r="1892" spans="1:11" ht="14.45" customHeight="1" x14ac:dyDescent="0.2">
      <c r="A1892" s="426" t="s">
        <v>511</v>
      </c>
      <c r="B1892" s="427" t="s">
        <v>512</v>
      </c>
      <c r="C1892" s="428" t="s">
        <v>560</v>
      </c>
      <c r="D1892" s="429" t="s">
        <v>561</v>
      </c>
      <c r="E1892" s="428" t="s">
        <v>5543</v>
      </c>
      <c r="F1892" s="429" t="s">
        <v>5544</v>
      </c>
      <c r="G1892" s="428" t="s">
        <v>5555</v>
      </c>
      <c r="H1892" s="428" t="s">
        <v>5556</v>
      </c>
      <c r="I1892" s="431">
        <v>43.319999694824219</v>
      </c>
      <c r="J1892" s="431">
        <v>540</v>
      </c>
      <c r="K1892" s="432">
        <v>24175.80078125</v>
      </c>
    </row>
    <row r="1893" spans="1:11" ht="14.45" customHeight="1" x14ac:dyDescent="0.2">
      <c r="A1893" s="426" t="s">
        <v>511</v>
      </c>
      <c r="B1893" s="427" t="s">
        <v>512</v>
      </c>
      <c r="C1893" s="428" t="s">
        <v>560</v>
      </c>
      <c r="D1893" s="429" t="s">
        <v>561</v>
      </c>
      <c r="E1893" s="428" t="s">
        <v>5559</v>
      </c>
      <c r="F1893" s="429" t="s">
        <v>5560</v>
      </c>
      <c r="G1893" s="428" t="s">
        <v>5631</v>
      </c>
      <c r="H1893" s="428" t="s">
        <v>5632</v>
      </c>
      <c r="I1893" s="431">
        <v>191.58999633789063</v>
      </c>
      <c r="J1893" s="431">
        <v>5</v>
      </c>
      <c r="K1893" s="432">
        <v>957.96002197265625</v>
      </c>
    </row>
    <row r="1894" spans="1:11" ht="14.45" customHeight="1" x14ac:dyDescent="0.2">
      <c r="A1894" s="426" t="s">
        <v>511</v>
      </c>
      <c r="B1894" s="427" t="s">
        <v>512</v>
      </c>
      <c r="C1894" s="428" t="s">
        <v>560</v>
      </c>
      <c r="D1894" s="429" t="s">
        <v>561</v>
      </c>
      <c r="E1894" s="428" t="s">
        <v>3414</v>
      </c>
      <c r="F1894" s="429" t="s">
        <v>3415</v>
      </c>
      <c r="G1894" s="428" t="s">
        <v>5633</v>
      </c>
      <c r="H1894" s="428" t="s">
        <v>5634</v>
      </c>
      <c r="I1894" s="431">
        <v>0.49000000953674316</v>
      </c>
      <c r="J1894" s="431">
        <v>100</v>
      </c>
      <c r="K1894" s="432">
        <v>49</v>
      </c>
    </row>
    <row r="1895" spans="1:11" ht="14.45" customHeight="1" x14ac:dyDescent="0.2">
      <c r="A1895" s="426" t="s">
        <v>5635</v>
      </c>
      <c r="B1895" s="427" t="s">
        <v>5636</v>
      </c>
      <c r="C1895" s="428" t="s">
        <v>5637</v>
      </c>
      <c r="D1895" s="429" t="s">
        <v>5638</v>
      </c>
      <c r="E1895" s="428" t="s">
        <v>2417</v>
      </c>
      <c r="F1895" s="429" t="s">
        <v>2418</v>
      </c>
      <c r="G1895" s="428" t="s">
        <v>5639</v>
      </c>
      <c r="H1895" s="428" t="s">
        <v>5640</v>
      </c>
      <c r="I1895" s="431">
        <v>271.62000528971356</v>
      </c>
      <c r="J1895" s="431">
        <v>30</v>
      </c>
      <c r="K1895" s="432">
        <v>8148.630126953125</v>
      </c>
    </row>
    <row r="1896" spans="1:11" ht="14.45" customHeight="1" x14ac:dyDescent="0.2">
      <c r="A1896" s="426" t="s">
        <v>5635</v>
      </c>
      <c r="B1896" s="427" t="s">
        <v>5636</v>
      </c>
      <c r="C1896" s="428" t="s">
        <v>5641</v>
      </c>
      <c r="D1896" s="429" t="s">
        <v>5642</v>
      </c>
      <c r="E1896" s="428" t="s">
        <v>2395</v>
      </c>
      <c r="F1896" s="429" t="s">
        <v>2396</v>
      </c>
      <c r="G1896" s="428" t="s">
        <v>2397</v>
      </c>
      <c r="H1896" s="428" t="s">
        <v>2398</v>
      </c>
      <c r="I1896" s="431">
        <v>12.955000400543213</v>
      </c>
      <c r="J1896" s="431">
        <v>5</v>
      </c>
      <c r="K1896" s="432">
        <v>64.709999084472656</v>
      </c>
    </row>
    <row r="1897" spans="1:11" ht="14.45" customHeight="1" x14ac:dyDescent="0.2">
      <c r="A1897" s="426" t="s">
        <v>5635</v>
      </c>
      <c r="B1897" s="427" t="s">
        <v>5636</v>
      </c>
      <c r="C1897" s="428" t="s">
        <v>5641</v>
      </c>
      <c r="D1897" s="429" t="s">
        <v>5642</v>
      </c>
      <c r="E1897" s="428" t="s">
        <v>3369</v>
      </c>
      <c r="F1897" s="429" t="s">
        <v>3370</v>
      </c>
      <c r="G1897" s="428" t="s">
        <v>3377</v>
      </c>
      <c r="H1897" s="428" t="s">
        <v>3378</v>
      </c>
      <c r="I1897" s="431">
        <v>2.869999885559082</v>
      </c>
      <c r="J1897" s="431">
        <v>600</v>
      </c>
      <c r="K1897" s="432">
        <v>1722</v>
      </c>
    </row>
    <row r="1898" spans="1:11" ht="14.45" customHeight="1" x14ac:dyDescent="0.2">
      <c r="A1898" s="426" t="s">
        <v>5635</v>
      </c>
      <c r="B1898" s="427" t="s">
        <v>5636</v>
      </c>
      <c r="C1898" s="428" t="s">
        <v>5641</v>
      </c>
      <c r="D1898" s="429" t="s">
        <v>5642</v>
      </c>
      <c r="E1898" s="428" t="s">
        <v>3369</v>
      </c>
      <c r="F1898" s="429" t="s">
        <v>3370</v>
      </c>
      <c r="G1898" s="428" t="s">
        <v>3379</v>
      </c>
      <c r="H1898" s="428" t="s">
        <v>3380</v>
      </c>
      <c r="I1898" s="431">
        <v>2.880000114440918</v>
      </c>
      <c r="J1898" s="431">
        <v>600</v>
      </c>
      <c r="K1898" s="432">
        <v>1728</v>
      </c>
    </row>
    <row r="1899" spans="1:11" ht="14.45" customHeight="1" x14ac:dyDescent="0.2">
      <c r="A1899" s="426" t="s">
        <v>5635</v>
      </c>
      <c r="B1899" s="427" t="s">
        <v>5636</v>
      </c>
      <c r="C1899" s="428" t="s">
        <v>5641</v>
      </c>
      <c r="D1899" s="429" t="s">
        <v>5642</v>
      </c>
      <c r="E1899" s="428" t="s">
        <v>3369</v>
      </c>
      <c r="F1899" s="429" t="s">
        <v>3370</v>
      </c>
      <c r="G1899" s="428" t="s">
        <v>3381</v>
      </c>
      <c r="H1899" s="428" t="s">
        <v>3382</v>
      </c>
      <c r="I1899" s="431">
        <v>2.9000000953674316</v>
      </c>
      <c r="J1899" s="431">
        <v>1200</v>
      </c>
      <c r="K1899" s="432">
        <v>3480</v>
      </c>
    </row>
    <row r="1900" spans="1:11" ht="14.45" customHeight="1" x14ac:dyDescent="0.2">
      <c r="A1900" s="426" t="s">
        <v>5635</v>
      </c>
      <c r="B1900" s="427" t="s">
        <v>5636</v>
      </c>
      <c r="C1900" s="428" t="s">
        <v>5641</v>
      </c>
      <c r="D1900" s="429" t="s">
        <v>5642</v>
      </c>
      <c r="E1900" s="428" t="s">
        <v>3369</v>
      </c>
      <c r="F1900" s="429" t="s">
        <v>3370</v>
      </c>
      <c r="G1900" s="428" t="s">
        <v>4574</v>
      </c>
      <c r="H1900" s="428" t="s">
        <v>4575</v>
      </c>
      <c r="I1900" s="431">
        <v>2.2999999523162842</v>
      </c>
      <c r="J1900" s="431">
        <v>1000</v>
      </c>
      <c r="K1900" s="432">
        <v>2300</v>
      </c>
    </row>
    <row r="1901" spans="1:11" ht="14.45" customHeight="1" x14ac:dyDescent="0.2">
      <c r="A1901" s="426" t="s">
        <v>5635</v>
      </c>
      <c r="B1901" s="427" t="s">
        <v>5636</v>
      </c>
      <c r="C1901" s="428" t="s">
        <v>5641</v>
      </c>
      <c r="D1901" s="429" t="s">
        <v>5642</v>
      </c>
      <c r="E1901" s="428" t="s">
        <v>3369</v>
      </c>
      <c r="F1901" s="429" t="s">
        <v>3370</v>
      </c>
      <c r="G1901" s="428" t="s">
        <v>3383</v>
      </c>
      <c r="H1901" s="428" t="s">
        <v>3384</v>
      </c>
      <c r="I1901" s="431">
        <v>2.2999999523162842</v>
      </c>
      <c r="J1901" s="431">
        <v>800</v>
      </c>
      <c r="K1901" s="432">
        <v>1840</v>
      </c>
    </row>
    <row r="1902" spans="1:11" ht="14.45" customHeight="1" x14ac:dyDescent="0.2">
      <c r="A1902" s="426" t="s">
        <v>5635</v>
      </c>
      <c r="B1902" s="427" t="s">
        <v>5636</v>
      </c>
      <c r="C1902" s="428" t="s">
        <v>5641</v>
      </c>
      <c r="D1902" s="429" t="s">
        <v>5642</v>
      </c>
      <c r="E1902" s="428" t="s">
        <v>3369</v>
      </c>
      <c r="F1902" s="429" t="s">
        <v>3370</v>
      </c>
      <c r="G1902" s="428" t="s">
        <v>3387</v>
      </c>
      <c r="H1902" s="428" t="s">
        <v>3388</v>
      </c>
      <c r="I1902" s="431">
        <v>3.3900001049041748</v>
      </c>
      <c r="J1902" s="431">
        <v>600</v>
      </c>
      <c r="K1902" s="432">
        <v>2034</v>
      </c>
    </row>
    <row r="1903" spans="1:11" ht="14.45" customHeight="1" x14ac:dyDescent="0.2">
      <c r="A1903" s="426" t="s">
        <v>5635</v>
      </c>
      <c r="B1903" s="427" t="s">
        <v>5636</v>
      </c>
      <c r="C1903" s="428" t="s">
        <v>5641</v>
      </c>
      <c r="D1903" s="429" t="s">
        <v>5642</v>
      </c>
      <c r="E1903" s="428" t="s">
        <v>3369</v>
      </c>
      <c r="F1903" s="429" t="s">
        <v>3370</v>
      </c>
      <c r="G1903" s="428" t="s">
        <v>3389</v>
      </c>
      <c r="H1903" s="428" t="s">
        <v>3390</v>
      </c>
      <c r="I1903" s="431">
        <v>3.3900001049041748</v>
      </c>
      <c r="J1903" s="431">
        <v>1000</v>
      </c>
      <c r="K1903" s="432">
        <v>3390</v>
      </c>
    </row>
    <row r="1904" spans="1:11" ht="14.45" customHeight="1" x14ac:dyDescent="0.2">
      <c r="A1904" s="426" t="s">
        <v>5635</v>
      </c>
      <c r="B1904" s="427" t="s">
        <v>5636</v>
      </c>
      <c r="C1904" s="428" t="s">
        <v>5641</v>
      </c>
      <c r="D1904" s="429" t="s">
        <v>5642</v>
      </c>
      <c r="E1904" s="428" t="s">
        <v>3369</v>
      </c>
      <c r="F1904" s="429" t="s">
        <v>3370</v>
      </c>
      <c r="G1904" s="428" t="s">
        <v>5643</v>
      </c>
      <c r="H1904" s="428" t="s">
        <v>5644</v>
      </c>
      <c r="I1904" s="431">
        <v>4.8299999237060547</v>
      </c>
      <c r="J1904" s="431">
        <v>600</v>
      </c>
      <c r="K1904" s="432">
        <v>2898</v>
      </c>
    </row>
    <row r="1905" spans="1:11" ht="14.45" customHeight="1" x14ac:dyDescent="0.2">
      <c r="A1905" s="426" t="s">
        <v>5635</v>
      </c>
      <c r="B1905" s="427" t="s">
        <v>5636</v>
      </c>
      <c r="C1905" s="428" t="s">
        <v>5641</v>
      </c>
      <c r="D1905" s="429" t="s">
        <v>5642</v>
      </c>
      <c r="E1905" s="428" t="s">
        <v>3369</v>
      </c>
      <c r="F1905" s="429" t="s">
        <v>3370</v>
      </c>
      <c r="G1905" s="428" t="s">
        <v>5645</v>
      </c>
      <c r="H1905" s="428" t="s">
        <v>5646</v>
      </c>
      <c r="I1905" s="431">
        <v>4.8299999237060547</v>
      </c>
      <c r="J1905" s="431">
        <v>800</v>
      </c>
      <c r="K1905" s="432">
        <v>3864</v>
      </c>
    </row>
    <row r="1906" spans="1:11" ht="14.45" customHeight="1" x14ac:dyDescent="0.2">
      <c r="A1906" s="426" t="s">
        <v>5635</v>
      </c>
      <c r="B1906" s="427" t="s">
        <v>5636</v>
      </c>
      <c r="C1906" s="428" t="s">
        <v>5641</v>
      </c>
      <c r="D1906" s="429" t="s">
        <v>5642</v>
      </c>
      <c r="E1906" s="428" t="s">
        <v>3369</v>
      </c>
      <c r="F1906" s="429" t="s">
        <v>3370</v>
      </c>
      <c r="G1906" s="428" t="s">
        <v>3393</v>
      </c>
      <c r="H1906" s="428" t="s">
        <v>3394</v>
      </c>
      <c r="I1906" s="431">
        <v>4.119999885559082</v>
      </c>
      <c r="J1906" s="431">
        <v>600</v>
      </c>
      <c r="K1906" s="432">
        <v>2472</v>
      </c>
    </row>
    <row r="1907" spans="1:11" ht="14.45" customHeight="1" x14ac:dyDescent="0.2">
      <c r="A1907" s="426" t="s">
        <v>5635</v>
      </c>
      <c r="B1907" s="427" t="s">
        <v>5636</v>
      </c>
      <c r="C1907" s="428" t="s">
        <v>5641</v>
      </c>
      <c r="D1907" s="429" t="s">
        <v>5642</v>
      </c>
      <c r="E1907" s="428" t="s">
        <v>3369</v>
      </c>
      <c r="F1907" s="429" t="s">
        <v>3370</v>
      </c>
      <c r="G1907" s="428" t="s">
        <v>3395</v>
      </c>
      <c r="H1907" s="428" t="s">
        <v>3396</v>
      </c>
      <c r="I1907" s="431">
        <v>3.0199999809265137</v>
      </c>
      <c r="J1907" s="431">
        <v>800</v>
      </c>
      <c r="K1907" s="432">
        <v>2419.919921875</v>
      </c>
    </row>
    <row r="1908" spans="1:11" ht="14.45" customHeight="1" x14ac:dyDescent="0.2">
      <c r="A1908" s="426" t="s">
        <v>5635</v>
      </c>
      <c r="B1908" s="427" t="s">
        <v>5636</v>
      </c>
      <c r="C1908" s="428" t="s">
        <v>5647</v>
      </c>
      <c r="D1908" s="429" t="s">
        <v>5648</v>
      </c>
      <c r="E1908" s="428" t="s">
        <v>2395</v>
      </c>
      <c r="F1908" s="429" t="s">
        <v>2396</v>
      </c>
      <c r="G1908" s="428" t="s">
        <v>5649</v>
      </c>
      <c r="H1908" s="428" t="s">
        <v>5650</v>
      </c>
      <c r="I1908" s="431">
        <v>0.89999997615814209</v>
      </c>
      <c r="J1908" s="431">
        <v>4000</v>
      </c>
      <c r="K1908" s="432">
        <v>3593.699951171875</v>
      </c>
    </row>
    <row r="1909" spans="1:11" ht="14.45" customHeight="1" x14ac:dyDescent="0.2">
      <c r="A1909" s="426" t="s">
        <v>5635</v>
      </c>
      <c r="B1909" s="427" t="s">
        <v>5636</v>
      </c>
      <c r="C1909" s="428" t="s">
        <v>5647</v>
      </c>
      <c r="D1909" s="429" t="s">
        <v>5648</v>
      </c>
      <c r="E1909" s="428" t="s">
        <v>2395</v>
      </c>
      <c r="F1909" s="429" t="s">
        <v>2396</v>
      </c>
      <c r="G1909" s="428" t="s">
        <v>2397</v>
      </c>
      <c r="H1909" s="428" t="s">
        <v>2398</v>
      </c>
      <c r="I1909" s="431">
        <v>13.020000457763672</v>
      </c>
      <c r="J1909" s="431">
        <v>2</v>
      </c>
      <c r="K1909" s="432">
        <v>26.040000915527344</v>
      </c>
    </row>
    <row r="1910" spans="1:11" ht="14.45" customHeight="1" x14ac:dyDescent="0.2">
      <c r="A1910" s="426" t="s">
        <v>5635</v>
      </c>
      <c r="B1910" s="427" t="s">
        <v>5636</v>
      </c>
      <c r="C1910" s="428" t="s">
        <v>5647</v>
      </c>
      <c r="D1910" s="429" t="s">
        <v>5648</v>
      </c>
      <c r="E1910" s="428" t="s">
        <v>2395</v>
      </c>
      <c r="F1910" s="429" t="s">
        <v>2396</v>
      </c>
      <c r="G1910" s="428" t="s">
        <v>2403</v>
      </c>
      <c r="H1910" s="428" t="s">
        <v>2404</v>
      </c>
      <c r="I1910" s="431">
        <v>0.37999999523162842</v>
      </c>
      <c r="J1910" s="431">
        <v>10</v>
      </c>
      <c r="K1910" s="432">
        <v>3.7999999523162842</v>
      </c>
    </row>
    <row r="1911" spans="1:11" ht="14.45" customHeight="1" x14ac:dyDescent="0.2">
      <c r="A1911" s="426" t="s">
        <v>5635</v>
      </c>
      <c r="B1911" s="427" t="s">
        <v>5636</v>
      </c>
      <c r="C1911" s="428" t="s">
        <v>5647</v>
      </c>
      <c r="D1911" s="429" t="s">
        <v>5648</v>
      </c>
      <c r="E1911" s="428" t="s">
        <v>2395</v>
      </c>
      <c r="F1911" s="429" t="s">
        <v>2396</v>
      </c>
      <c r="G1911" s="428" t="s">
        <v>4383</v>
      </c>
      <c r="H1911" s="428" t="s">
        <v>4384</v>
      </c>
      <c r="I1911" s="431">
        <v>0.57999999324480689</v>
      </c>
      <c r="J1911" s="431">
        <v>18300</v>
      </c>
      <c r="K1911" s="432">
        <v>10753</v>
      </c>
    </row>
    <row r="1912" spans="1:11" ht="14.45" customHeight="1" x14ac:dyDescent="0.2">
      <c r="A1912" s="426" t="s">
        <v>5635</v>
      </c>
      <c r="B1912" s="427" t="s">
        <v>5636</v>
      </c>
      <c r="C1912" s="428" t="s">
        <v>5647</v>
      </c>
      <c r="D1912" s="429" t="s">
        <v>5648</v>
      </c>
      <c r="E1912" s="428" t="s">
        <v>2395</v>
      </c>
      <c r="F1912" s="429" t="s">
        <v>2396</v>
      </c>
      <c r="G1912" s="428" t="s">
        <v>5651</v>
      </c>
      <c r="H1912" s="428" t="s">
        <v>5652</v>
      </c>
      <c r="I1912" s="431">
        <v>2.380000114440918</v>
      </c>
      <c r="J1912" s="431">
        <v>2000</v>
      </c>
      <c r="K1912" s="432">
        <v>4760</v>
      </c>
    </row>
    <row r="1913" spans="1:11" ht="14.45" customHeight="1" x14ac:dyDescent="0.2">
      <c r="A1913" s="426" t="s">
        <v>5635</v>
      </c>
      <c r="B1913" s="427" t="s">
        <v>5636</v>
      </c>
      <c r="C1913" s="428" t="s">
        <v>5647</v>
      </c>
      <c r="D1913" s="429" t="s">
        <v>5648</v>
      </c>
      <c r="E1913" s="428" t="s">
        <v>2395</v>
      </c>
      <c r="F1913" s="429" t="s">
        <v>2396</v>
      </c>
      <c r="G1913" s="428" t="s">
        <v>3286</v>
      </c>
      <c r="H1913" s="428" t="s">
        <v>3287</v>
      </c>
      <c r="I1913" s="431">
        <v>31.420000076293945</v>
      </c>
      <c r="J1913" s="431">
        <v>20</v>
      </c>
      <c r="K1913" s="432">
        <v>628.4000244140625</v>
      </c>
    </row>
    <row r="1914" spans="1:11" ht="14.45" customHeight="1" x14ac:dyDescent="0.2">
      <c r="A1914" s="426" t="s">
        <v>5635</v>
      </c>
      <c r="B1914" s="427" t="s">
        <v>5636</v>
      </c>
      <c r="C1914" s="428" t="s">
        <v>5647</v>
      </c>
      <c r="D1914" s="429" t="s">
        <v>5648</v>
      </c>
      <c r="E1914" s="428" t="s">
        <v>2417</v>
      </c>
      <c r="F1914" s="429" t="s">
        <v>2418</v>
      </c>
      <c r="G1914" s="428" t="s">
        <v>5653</v>
      </c>
      <c r="H1914" s="428" t="s">
        <v>5654</v>
      </c>
      <c r="I1914" s="431">
        <v>0.80000001192092896</v>
      </c>
      <c r="J1914" s="431">
        <v>8000</v>
      </c>
      <c r="K1914" s="432">
        <v>6393.080078125</v>
      </c>
    </row>
    <row r="1915" spans="1:11" ht="14.45" customHeight="1" x14ac:dyDescent="0.2">
      <c r="A1915" s="426" t="s">
        <v>5635</v>
      </c>
      <c r="B1915" s="427" t="s">
        <v>5636</v>
      </c>
      <c r="C1915" s="428" t="s">
        <v>5647</v>
      </c>
      <c r="D1915" s="429" t="s">
        <v>5648</v>
      </c>
      <c r="E1915" s="428" t="s">
        <v>2417</v>
      </c>
      <c r="F1915" s="429" t="s">
        <v>2418</v>
      </c>
      <c r="G1915" s="428" t="s">
        <v>5655</v>
      </c>
      <c r="H1915" s="428" t="s">
        <v>5656</v>
      </c>
      <c r="I1915" s="431">
        <v>54.450000762939453</v>
      </c>
      <c r="J1915" s="431">
        <v>900</v>
      </c>
      <c r="K1915" s="432">
        <v>49005</v>
      </c>
    </row>
    <row r="1916" spans="1:11" ht="14.45" customHeight="1" x14ac:dyDescent="0.2">
      <c r="A1916" s="426" t="s">
        <v>5635</v>
      </c>
      <c r="B1916" s="427" t="s">
        <v>5636</v>
      </c>
      <c r="C1916" s="428" t="s">
        <v>5647</v>
      </c>
      <c r="D1916" s="429" t="s">
        <v>5648</v>
      </c>
      <c r="E1916" s="428" t="s">
        <v>2417</v>
      </c>
      <c r="F1916" s="429" t="s">
        <v>2418</v>
      </c>
      <c r="G1916" s="428" t="s">
        <v>5657</v>
      </c>
      <c r="H1916" s="428" t="s">
        <v>5658</v>
      </c>
      <c r="I1916" s="431">
        <v>15.923333485921225</v>
      </c>
      <c r="J1916" s="431">
        <v>1700</v>
      </c>
      <c r="K1916" s="432">
        <v>27070</v>
      </c>
    </row>
    <row r="1917" spans="1:11" ht="14.45" customHeight="1" x14ac:dyDescent="0.2">
      <c r="A1917" s="426" t="s">
        <v>5635</v>
      </c>
      <c r="B1917" s="427" t="s">
        <v>5636</v>
      </c>
      <c r="C1917" s="428" t="s">
        <v>5647</v>
      </c>
      <c r="D1917" s="429" t="s">
        <v>5648</v>
      </c>
      <c r="E1917" s="428" t="s">
        <v>2417</v>
      </c>
      <c r="F1917" s="429" t="s">
        <v>2418</v>
      </c>
      <c r="G1917" s="428" t="s">
        <v>3304</v>
      </c>
      <c r="H1917" s="428" t="s">
        <v>3305</v>
      </c>
      <c r="I1917" s="431">
        <v>11.739999771118164</v>
      </c>
      <c r="J1917" s="431">
        <v>350</v>
      </c>
      <c r="K1917" s="432">
        <v>4109</v>
      </c>
    </row>
    <row r="1918" spans="1:11" ht="14.45" customHeight="1" x14ac:dyDescent="0.2">
      <c r="A1918" s="426" t="s">
        <v>5635</v>
      </c>
      <c r="B1918" s="427" t="s">
        <v>5636</v>
      </c>
      <c r="C1918" s="428" t="s">
        <v>5647</v>
      </c>
      <c r="D1918" s="429" t="s">
        <v>5648</v>
      </c>
      <c r="E1918" s="428" t="s">
        <v>2417</v>
      </c>
      <c r="F1918" s="429" t="s">
        <v>2418</v>
      </c>
      <c r="G1918" s="428" t="s">
        <v>5659</v>
      </c>
      <c r="H1918" s="428" t="s">
        <v>5660</v>
      </c>
      <c r="I1918" s="431">
        <v>562.6500244140625</v>
      </c>
      <c r="J1918" s="431">
        <v>12</v>
      </c>
      <c r="K1918" s="432">
        <v>6751.7998046875</v>
      </c>
    </row>
    <row r="1919" spans="1:11" ht="14.45" customHeight="1" x14ac:dyDescent="0.2">
      <c r="A1919" s="426" t="s">
        <v>5635</v>
      </c>
      <c r="B1919" s="427" t="s">
        <v>5636</v>
      </c>
      <c r="C1919" s="428" t="s">
        <v>5647</v>
      </c>
      <c r="D1919" s="429" t="s">
        <v>5648</v>
      </c>
      <c r="E1919" s="428" t="s">
        <v>2417</v>
      </c>
      <c r="F1919" s="429" t="s">
        <v>2418</v>
      </c>
      <c r="G1919" s="428" t="s">
        <v>5661</v>
      </c>
      <c r="H1919" s="428" t="s">
        <v>5662</v>
      </c>
      <c r="I1919" s="431">
        <v>562.6500244140625</v>
      </c>
      <c r="J1919" s="431">
        <v>1272</v>
      </c>
      <c r="K1919" s="432">
        <v>715690.8046875</v>
      </c>
    </row>
    <row r="1920" spans="1:11" ht="14.45" customHeight="1" x14ac:dyDescent="0.2">
      <c r="A1920" s="426" t="s">
        <v>5635</v>
      </c>
      <c r="B1920" s="427" t="s">
        <v>5636</v>
      </c>
      <c r="C1920" s="428" t="s">
        <v>5647</v>
      </c>
      <c r="D1920" s="429" t="s">
        <v>5648</v>
      </c>
      <c r="E1920" s="428" t="s">
        <v>2417</v>
      </c>
      <c r="F1920" s="429" t="s">
        <v>2418</v>
      </c>
      <c r="G1920" s="428" t="s">
        <v>5138</v>
      </c>
      <c r="H1920" s="428" t="s">
        <v>5139</v>
      </c>
      <c r="I1920" s="431">
        <v>0.5</v>
      </c>
      <c r="J1920" s="431">
        <v>400</v>
      </c>
      <c r="K1920" s="432">
        <v>200</v>
      </c>
    </row>
    <row r="1921" spans="1:11" ht="14.45" customHeight="1" x14ac:dyDescent="0.2">
      <c r="A1921" s="426" t="s">
        <v>5635</v>
      </c>
      <c r="B1921" s="427" t="s">
        <v>5636</v>
      </c>
      <c r="C1921" s="428" t="s">
        <v>5647</v>
      </c>
      <c r="D1921" s="429" t="s">
        <v>5648</v>
      </c>
      <c r="E1921" s="428" t="s">
        <v>2417</v>
      </c>
      <c r="F1921" s="429" t="s">
        <v>2418</v>
      </c>
      <c r="G1921" s="428" t="s">
        <v>3331</v>
      </c>
      <c r="H1921" s="428" t="s">
        <v>3332</v>
      </c>
      <c r="I1921" s="431">
        <v>0.43999999761581421</v>
      </c>
      <c r="J1921" s="431">
        <v>400</v>
      </c>
      <c r="K1921" s="432">
        <v>176</v>
      </c>
    </row>
    <row r="1922" spans="1:11" ht="14.45" customHeight="1" x14ac:dyDescent="0.2">
      <c r="A1922" s="426" t="s">
        <v>5635</v>
      </c>
      <c r="B1922" s="427" t="s">
        <v>5636</v>
      </c>
      <c r="C1922" s="428" t="s">
        <v>5647</v>
      </c>
      <c r="D1922" s="429" t="s">
        <v>5648</v>
      </c>
      <c r="E1922" s="428" t="s">
        <v>2417</v>
      </c>
      <c r="F1922" s="429" t="s">
        <v>2418</v>
      </c>
      <c r="G1922" s="428" t="s">
        <v>5663</v>
      </c>
      <c r="H1922" s="428" t="s">
        <v>5664</v>
      </c>
      <c r="I1922" s="431">
        <v>11.069999694824219</v>
      </c>
      <c r="J1922" s="431">
        <v>500</v>
      </c>
      <c r="K1922" s="432">
        <v>5535.75</v>
      </c>
    </row>
    <row r="1923" spans="1:11" ht="14.45" customHeight="1" x14ac:dyDescent="0.2">
      <c r="A1923" s="426" t="s">
        <v>5635</v>
      </c>
      <c r="B1923" s="427" t="s">
        <v>5636</v>
      </c>
      <c r="C1923" s="428" t="s">
        <v>5647</v>
      </c>
      <c r="D1923" s="429" t="s">
        <v>5648</v>
      </c>
      <c r="E1923" s="428" t="s">
        <v>2417</v>
      </c>
      <c r="F1923" s="429" t="s">
        <v>2418</v>
      </c>
      <c r="G1923" s="428" t="s">
        <v>5665</v>
      </c>
      <c r="H1923" s="428" t="s">
        <v>5666</v>
      </c>
      <c r="I1923" s="431">
        <v>6.309999942779541</v>
      </c>
      <c r="J1923" s="431">
        <v>5700</v>
      </c>
      <c r="K1923" s="432">
        <v>35974.740234375</v>
      </c>
    </row>
    <row r="1924" spans="1:11" ht="14.45" customHeight="1" x14ac:dyDescent="0.2">
      <c r="A1924" s="426" t="s">
        <v>5635</v>
      </c>
      <c r="B1924" s="427" t="s">
        <v>5636</v>
      </c>
      <c r="C1924" s="428" t="s">
        <v>5647</v>
      </c>
      <c r="D1924" s="429" t="s">
        <v>5648</v>
      </c>
      <c r="E1924" s="428" t="s">
        <v>2417</v>
      </c>
      <c r="F1924" s="429" t="s">
        <v>2418</v>
      </c>
      <c r="G1924" s="428" t="s">
        <v>5665</v>
      </c>
      <c r="H1924" s="428" t="s">
        <v>5667</v>
      </c>
      <c r="I1924" s="431">
        <v>6.309999942779541</v>
      </c>
      <c r="J1924" s="431">
        <v>600</v>
      </c>
      <c r="K1924" s="432">
        <v>3787.030029296875</v>
      </c>
    </row>
    <row r="1925" spans="1:11" ht="14.45" customHeight="1" x14ac:dyDescent="0.2">
      <c r="A1925" s="426" t="s">
        <v>5635</v>
      </c>
      <c r="B1925" s="427" t="s">
        <v>5636</v>
      </c>
      <c r="C1925" s="428" t="s">
        <v>5647</v>
      </c>
      <c r="D1925" s="429" t="s">
        <v>5648</v>
      </c>
      <c r="E1925" s="428" t="s">
        <v>2417</v>
      </c>
      <c r="F1925" s="429" t="s">
        <v>2418</v>
      </c>
      <c r="G1925" s="428" t="s">
        <v>5668</v>
      </c>
      <c r="H1925" s="428" t="s">
        <v>5669</v>
      </c>
      <c r="I1925" s="431">
        <v>9.1472725434736777</v>
      </c>
      <c r="J1925" s="431">
        <v>9400</v>
      </c>
      <c r="K1925" s="432">
        <v>85984</v>
      </c>
    </row>
    <row r="1926" spans="1:11" ht="14.45" customHeight="1" x14ac:dyDescent="0.2">
      <c r="A1926" s="426" t="s">
        <v>5635</v>
      </c>
      <c r="B1926" s="427" t="s">
        <v>5636</v>
      </c>
      <c r="C1926" s="428" t="s">
        <v>5647</v>
      </c>
      <c r="D1926" s="429" t="s">
        <v>5648</v>
      </c>
      <c r="E1926" s="428" t="s">
        <v>2417</v>
      </c>
      <c r="F1926" s="429" t="s">
        <v>2418</v>
      </c>
      <c r="G1926" s="428" t="s">
        <v>5670</v>
      </c>
      <c r="H1926" s="428" t="s">
        <v>5671</v>
      </c>
      <c r="I1926" s="431">
        <v>4.309999942779541</v>
      </c>
      <c r="J1926" s="431">
        <v>2600</v>
      </c>
      <c r="K1926" s="432">
        <v>11201.68017578125</v>
      </c>
    </row>
    <row r="1927" spans="1:11" ht="14.45" customHeight="1" x14ac:dyDescent="0.2">
      <c r="A1927" s="426" t="s">
        <v>5635</v>
      </c>
      <c r="B1927" s="427" t="s">
        <v>5636</v>
      </c>
      <c r="C1927" s="428" t="s">
        <v>5647</v>
      </c>
      <c r="D1927" s="429" t="s">
        <v>5648</v>
      </c>
      <c r="E1927" s="428" t="s">
        <v>2417</v>
      </c>
      <c r="F1927" s="429" t="s">
        <v>2418</v>
      </c>
      <c r="G1927" s="428" t="s">
        <v>5672</v>
      </c>
      <c r="H1927" s="428" t="s">
        <v>5673</v>
      </c>
      <c r="I1927" s="431">
        <v>14.650832970937094</v>
      </c>
      <c r="J1927" s="431">
        <v>5800</v>
      </c>
      <c r="K1927" s="432">
        <v>84986.759765625</v>
      </c>
    </row>
    <row r="1928" spans="1:11" ht="14.45" customHeight="1" x14ac:dyDescent="0.2">
      <c r="A1928" s="426" t="s">
        <v>5635</v>
      </c>
      <c r="B1928" s="427" t="s">
        <v>5636</v>
      </c>
      <c r="C1928" s="428" t="s">
        <v>5647</v>
      </c>
      <c r="D1928" s="429" t="s">
        <v>5648</v>
      </c>
      <c r="E1928" s="428" t="s">
        <v>2417</v>
      </c>
      <c r="F1928" s="429" t="s">
        <v>2418</v>
      </c>
      <c r="G1928" s="428" t="s">
        <v>5674</v>
      </c>
      <c r="H1928" s="428" t="s">
        <v>5675</v>
      </c>
      <c r="I1928" s="431">
        <v>5.4200000762939453</v>
      </c>
      <c r="J1928" s="431">
        <v>4800</v>
      </c>
      <c r="K1928" s="432">
        <v>26008.980102539063</v>
      </c>
    </row>
    <row r="1929" spans="1:11" ht="14.45" customHeight="1" x14ac:dyDescent="0.2">
      <c r="A1929" s="426" t="s">
        <v>5635</v>
      </c>
      <c r="B1929" s="427" t="s">
        <v>5636</v>
      </c>
      <c r="C1929" s="428" t="s">
        <v>5647</v>
      </c>
      <c r="D1929" s="429" t="s">
        <v>5648</v>
      </c>
      <c r="E1929" s="428" t="s">
        <v>2417</v>
      </c>
      <c r="F1929" s="429" t="s">
        <v>2418</v>
      </c>
      <c r="G1929" s="428" t="s">
        <v>5676</v>
      </c>
      <c r="H1929" s="428" t="s">
        <v>5677</v>
      </c>
      <c r="I1929" s="431">
        <v>7.5236362110484727</v>
      </c>
      <c r="J1929" s="431">
        <v>7400</v>
      </c>
      <c r="K1929" s="432">
        <v>55600</v>
      </c>
    </row>
    <row r="1930" spans="1:11" ht="14.45" customHeight="1" x14ac:dyDescent="0.2">
      <c r="A1930" s="426" t="s">
        <v>5635</v>
      </c>
      <c r="B1930" s="427" t="s">
        <v>5636</v>
      </c>
      <c r="C1930" s="428" t="s">
        <v>5647</v>
      </c>
      <c r="D1930" s="429" t="s">
        <v>5648</v>
      </c>
      <c r="E1930" s="428" t="s">
        <v>2417</v>
      </c>
      <c r="F1930" s="429" t="s">
        <v>2418</v>
      </c>
      <c r="G1930" s="428" t="s">
        <v>5678</v>
      </c>
      <c r="H1930" s="428" t="s">
        <v>5679</v>
      </c>
      <c r="I1930" s="431">
        <v>8.7600002288818359</v>
      </c>
      <c r="J1930" s="431">
        <v>1600</v>
      </c>
      <c r="K1930" s="432">
        <v>14016.419799804688</v>
      </c>
    </row>
    <row r="1931" spans="1:11" ht="14.45" customHeight="1" x14ac:dyDescent="0.2">
      <c r="A1931" s="426" t="s">
        <v>5635</v>
      </c>
      <c r="B1931" s="427" t="s">
        <v>5636</v>
      </c>
      <c r="C1931" s="428" t="s">
        <v>5647</v>
      </c>
      <c r="D1931" s="429" t="s">
        <v>5648</v>
      </c>
      <c r="E1931" s="428" t="s">
        <v>2417</v>
      </c>
      <c r="F1931" s="429" t="s">
        <v>2418</v>
      </c>
      <c r="G1931" s="428" t="s">
        <v>5655</v>
      </c>
      <c r="H1931" s="428" t="s">
        <v>5680</v>
      </c>
      <c r="I1931" s="431">
        <v>54.450000762939453</v>
      </c>
      <c r="J1931" s="431">
        <v>400</v>
      </c>
      <c r="K1931" s="432">
        <v>21780</v>
      </c>
    </row>
    <row r="1932" spans="1:11" ht="14.45" customHeight="1" x14ac:dyDescent="0.2">
      <c r="A1932" s="426" t="s">
        <v>5635</v>
      </c>
      <c r="B1932" s="427" t="s">
        <v>5636</v>
      </c>
      <c r="C1932" s="428" t="s">
        <v>5647</v>
      </c>
      <c r="D1932" s="429" t="s">
        <v>5648</v>
      </c>
      <c r="E1932" s="428" t="s">
        <v>2417</v>
      </c>
      <c r="F1932" s="429" t="s">
        <v>2418</v>
      </c>
      <c r="G1932" s="428" t="s">
        <v>5657</v>
      </c>
      <c r="H1932" s="428" t="s">
        <v>5681</v>
      </c>
      <c r="I1932" s="431">
        <v>15.920000076293945</v>
      </c>
      <c r="J1932" s="431">
        <v>1000</v>
      </c>
      <c r="K1932" s="432">
        <v>15920</v>
      </c>
    </row>
    <row r="1933" spans="1:11" ht="14.45" customHeight="1" x14ac:dyDescent="0.2">
      <c r="A1933" s="426" t="s">
        <v>5635</v>
      </c>
      <c r="B1933" s="427" t="s">
        <v>5636</v>
      </c>
      <c r="C1933" s="428" t="s">
        <v>5647</v>
      </c>
      <c r="D1933" s="429" t="s">
        <v>5648</v>
      </c>
      <c r="E1933" s="428" t="s">
        <v>2417</v>
      </c>
      <c r="F1933" s="429" t="s">
        <v>2418</v>
      </c>
      <c r="G1933" s="428" t="s">
        <v>5682</v>
      </c>
      <c r="H1933" s="428" t="s">
        <v>5683</v>
      </c>
      <c r="I1933" s="431">
        <v>71.389999389648438</v>
      </c>
      <c r="J1933" s="431">
        <v>550</v>
      </c>
      <c r="K1933" s="432">
        <v>39264.5</v>
      </c>
    </row>
    <row r="1934" spans="1:11" ht="14.45" customHeight="1" x14ac:dyDescent="0.2">
      <c r="A1934" s="426" t="s">
        <v>5635</v>
      </c>
      <c r="B1934" s="427" t="s">
        <v>5636</v>
      </c>
      <c r="C1934" s="428" t="s">
        <v>5647</v>
      </c>
      <c r="D1934" s="429" t="s">
        <v>5648</v>
      </c>
      <c r="E1934" s="428" t="s">
        <v>2417</v>
      </c>
      <c r="F1934" s="429" t="s">
        <v>2418</v>
      </c>
      <c r="G1934" s="428" t="s">
        <v>5166</v>
      </c>
      <c r="H1934" s="428" t="s">
        <v>5167</v>
      </c>
      <c r="I1934" s="431">
        <v>0.49333332479000092</v>
      </c>
      <c r="J1934" s="431">
        <v>6000</v>
      </c>
      <c r="K1934" s="432">
        <v>2960</v>
      </c>
    </row>
    <row r="1935" spans="1:11" ht="14.45" customHeight="1" x14ac:dyDescent="0.2">
      <c r="A1935" s="426" t="s">
        <v>5635</v>
      </c>
      <c r="B1935" s="427" t="s">
        <v>5636</v>
      </c>
      <c r="C1935" s="428" t="s">
        <v>5647</v>
      </c>
      <c r="D1935" s="429" t="s">
        <v>5648</v>
      </c>
      <c r="E1935" s="428" t="s">
        <v>2417</v>
      </c>
      <c r="F1935" s="429" t="s">
        <v>2418</v>
      </c>
      <c r="G1935" s="428" t="s">
        <v>5684</v>
      </c>
      <c r="H1935" s="428" t="s">
        <v>5685</v>
      </c>
      <c r="I1935" s="431">
        <v>0.4699999988079071</v>
      </c>
      <c r="J1935" s="431">
        <v>1000</v>
      </c>
      <c r="K1935" s="432">
        <v>470</v>
      </c>
    </row>
    <row r="1936" spans="1:11" ht="14.45" customHeight="1" x14ac:dyDescent="0.2">
      <c r="A1936" s="426" t="s">
        <v>5635</v>
      </c>
      <c r="B1936" s="427" t="s">
        <v>5636</v>
      </c>
      <c r="C1936" s="428" t="s">
        <v>5647</v>
      </c>
      <c r="D1936" s="429" t="s">
        <v>5648</v>
      </c>
      <c r="E1936" s="428" t="s">
        <v>5257</v>
      </c>
      <c r="F1936" s="429" t="s">
        <v>5258</v>
      </c>
      <c r="G1936" s="428" t="s">
        <v>5686</v>
      </c>
      <c r="H1936" s="428" t="s">
        <v>5687</v>
      </c>
      <c r="I1936" s="431">
        <v>72.599998474121094</v>
      </c>
      <c r="J1936" s="431">
        <v>120</v>
      </c>
      <c r="K1936" s="432">
        <v>8712</v>
      </c>
    </row>
    <row r="1937" spans="1:11" ht="14.45" customHeight="1" x14ac:dyDescent="0.2">
      <c r="A1937" s="426" t="s">
        <v>5635</v>
      </c>
      <c r="B1937" s="427" t="s">
        <v>5636</v>
      </c>
      <c r="C1937" s="428" t="s">
        <v>5647</v>
      </c>
      <c r="D1937" s="429" t="s">
        <v>5648</v>
      </c>
      <c r="E1937" s="428" t="s">
        <v>5257</v>
      </c>
      <c r="F1937" s="429" t="s">
        <v>5258</v>
      </c>
      <c r="G1937" s="428" t="s">
        <v>5688</v>
      </c>
      <c r="H1937" s="428" t="s">
        <v>5689</v>
      </c>
      <c r="I1937" s="431">
        <v>56.869998931884766</v>
      </c>
      <c r="J1937" s="431">
        <v>120</v>
      </c>
      <c r="K1937" s="432">
        <v>6824.39990234375</v>
      </c>
    </row>
    <row r="1938" spans="1:11" ht="14.45" customHeight="1" x14ac:dyDescent="0.2">
      <c r="A1938" s="426" t="s">
        <v>5635</v>
      </c>
      <c r="B1938" s="427" t="s">
        <v>5636</v>
      </c>
      <c r="C1938" s="428" t="s">
        <v>5647</v>
      </c>
      <c r="D1938" s="429" t="s">
        <v>5648</v>
      </c>
      <c r="E1938" s="428" t="s">
        <v>5257</v>
      </c>
      <c r="F1938" s="429" t="s">
        <v>5258</v>
      </c>
      <c r="G1938" s="428" t="s">
        <v>5690</v>
      </c>
      <c r="H1938" s="428" t="s">
        <v>5691</v>
      </c>
      <c r="I1938" s="431">
        <v>11.220000267028809</v>
      </c>
      <c r="J1938" s="431">
        <v>120</v>
      </c>
      <c r="K1938" s="432">
        <v>1346</v>
      </c>
    </row>
    <row r="1939" spans="1:11" ht="14.45" customHeight="1" x14ac:dyDescent="0.2">
      <c r="A1939" s="426" t="s">
        <v>5635</v>
      </c>
      <c r="B1939" s="427" t="s">
        <v>5636</v>
      </c>
      <c r="C1939" s="428" t="s">
        <v>5647</v>
      </c>
      <c r="D1939" s="429" t="s">
        <v>5648</v>
      </c>
      <c r="E1939" s="428" t="s">
        <v>5257</v>
      </c>
      <c r="F1939" s="429" t="s">
        <v>5258</v>
      </c>
      <c r="G1939" s="428" t="s">
        <v>5692</v>
      </c>
      <c r="H1939" s="428" t="s">
        <v>5693</v>
      </c>
      <c r="I1939" s="431">
        <v>62.640832901000977</v>
      </c>
      <c r="J1939" s="431">
        <v>18500</v>
      </c>
      <c r="K1939" s="432">
        <v>1158874.8359375</v>
      </c>
    </row>
    <row r="1940" spans="1:11" ht="14.45" customHeight="1" x14ac:dyDescent="0.2">
      <c r="A1940" s="426" t="s">
        <v>5635</v>
      </c>
      <c r="B1940" s="427" t="s">
        <v>5636</v>
      </c>
      <c r="C1940" s="428" t="s">
        <v>5647</v>
      </c>
      <c r="D1940" s="429" t="s">
        <v>5648</v>
      </c>
      <c r="E1940" s="428" t="s">
        <v>5257</v>
      </c>
      <c r="F1940" s="429" t="s">
        <v>5258</v>
      </c>
      <c r="G1940" s="428" t="s">
        <v>5694</v>
      </c>
      <c r="H1940" s="428" t="s">
        <v>5695</v>
      </c>
      <c r="I1940" s="431">
        <v>143.38750076293945</v>
      </c>
      <c r="J1940" s="431">
        <v>6600</v>
      </c>
      <c r="K1940" s="432">
        <v>946340</v>
      </c>
    </row>
    <row r="1941" spans="1:11" ht="14.45" customHeight="1" x14ac:dyDescent="0.2">
      <c r="A1941" s="426" t="s">
        <v>5635</v>
      </c>
      <c r="B1941" s="427" t="s">
        <v>5636</v>
      </c>
      <c r="C1941" s="428" t="s">
        <v>5647</v>
      </c>
      <c r="D1941" s="429" t="s">
        <v>5648</v>
      </c>
      <c r="E1941" s="428" t="s">
        <v>5257</v>
      </c>
      <c r="F1941" s="429" t="s">
        <v>5258</v>
      </c>
      <c r="G1941" s="428" t="s">
        <v>5696</v>
      </c>
      <c r="H1941" s="428" t="s">
        <v>5697</v>
      </c>
      <c r="I1941" s="431">
        <v>94.681667327880859</v>
      </c>
      <c r="J1941" s="431">
        <v>2800</v>
      </c>
      <c r="K1941" s="432">
        <v>265111</v>
      </c>
    </row>
    <row r="1942" spans="1:11" ht="14.45" customHeight="1" x14ac:dyDescent="0.2">
      <c r="A1942" s="426" t="s">
        <v>5635</v>
      </c>
      <c r="B1942" s="427" t="s">
        <v>5636</v>
      </c>
      <c r="C1942" s="428" t="s">
        <v>5647</v>
      </c>
      <c r="D1942" s="429" t="s">
        <v>5648</v>
      </c>
      <c r="E1942" s="428" t="s">
        <v>5257</v>
      </c>
      <c r="F1942" s="429" t="s">
        <v>5258</v>
      </c>
      <c r="G1942" s="428" t="s">
        <v>5259</v>
      </c>
      <c r="H1942" s="428" t="s">
        <v>5260</v>
      </c>
      <c r="I1942" s="431">
        <v>10.171666622161865</v>
      </c>
      <c r="J1942" s="431">
        <v>800</v>
      </c>
      <c r="K1942" s="432">
        <v>8140</v>
      </c>
    </row>
    <row r="1943" spans="1:11" ht="14.45" customHeight="1" x14ac:dyDescent="0.2">
      <c r="A1943" s="426" t="s">
        <v>5635</v>
      </c>
      <c r="B1943" s="427" t="s">
        <v>5636</v>
      </c>
      <c r="C1943" s="428" t="s">
        <v>5647</v>
      </c>
      <c r="D1943" s="429" t="s">
        <v>5648</v>
      </c>
      <c r="E1943" s="428" t="s">
        <v>5257</v>
      </c>
      <c r="F1943" s="429" t="s">
        <v>5258</v>
      </c>
      <c r="G1943" s="428" t="s">
        <v>5698</v>
      </c>
      <c r="H1943" s="428" t="s">
        <v>5699</v>
      </c>
      <c r="I1943" s="431">
        <v>676.89997863769531</v>
      </c>
      <c r="J1943" s="431">
        <v>80</v>
      </c>
      <c r="K1943" s="432">
        <v>54151.609375</v>
      </c>
    </row>
    <row r="1944" spans="1:11" ht="14.45" customHeight="1" x14ac:dyDescent="0.2">
      <c r="A1944" s="426" t="s">
        <v>5635</v>
      </c>
      <c r="B1944" s="427" t="s">
        <v>5636</v>
      </c>
      <c r="C1944" s="428" t="s">
        <v>5647</v>
      </c>
      <c r="D1944" s="429" t="s">
        <v>5648</v>
      </c>
      <c r="E1944" s="428" t="s">
        <v>3361</v>
      </c>
      <c r="F1944" s="429" t="s">
        <v>3362</v>
      </c>
      <c r="G1944" s="428" t="s">
        <v>5700</v>
      </c>
      <c r="H1944" s="428" t="s">
        <v>5701</v>
      </c>
      <c r="I1944" s="431">
        <v>8.3500003814697266</v>
      </c>
      <c r="J1944" s="431">
        <v>4750</v>
      </c>
      <c r="K1944" s="432">
        <v>39657.75</v>
      </c>
    </row>
    <row r="1945" spans="1:11" ht="14.45" customHeight="1" x14ac:dyDescent="0.2">
      <c r="A1945" s="426" t="s">
        <v>5635</v>
      </c>
      <c r="B1945" s="427" t="s">
        <v>5636</v>
      </c>
      <c r="C1945" s="428" t="s">
        <v>5647</v>
      </c>
      <c r="D1945" s="429" t="s">
        <v>5648</v>
      </c>
      <c r="E1945" s="428" t="s">
        <v>3361</v>
      </c>
      <c r="F1945" s="429" t="s">
        <v>3362</v>
      </c>
      <c r="G1945" s="428" t="s">
        <v>5702</v>
      </c>
      <c r="H1945" s="428" t="s">
        <v>5703</v>
      </c>
      <c r="I1945" s="431">
        <v>0.47999998927116394</v>
      </c>
      <c r="J1945" s="431">
        <v>100</v>
      </c>
      <c r="K1945" s="432">
        <v>48</v>
      </c>
    </row>
    <row r="1946" spans="1:11" ht="14.45" customHeight="1" x14ac:dyDescent="0.2">
      <c r="A1946" s="426" t="s">
        <v>5635</v>
      </c>
      <c r="B1946" s="427" t="s">
        <v>5636</v>
      </c>
      <c r="C1946" s="428" t="s">
        <v>5647</v>
      </c>
      <c r="D1946" s="429" t="s">
        <v>5648</v>
      </c>
      <c r="E1946" s="428" t="s">
        <v>3361</v>
      </c>
      <c r="F1946" s="429" t="s">
        <v>3362</v>
      </c>
      <c r="G1946" s="428" t="s">
        <v>3365</v>
      </c>
      <c r="H1946" s="428" t="s">
        <v>3366</v>
      </c>
      <c r="I1946" s="431">
        <v>0.54363638162612915</v>
      </c>
      <c r="J1946" s="431">
        <v>25000</v>
      </c>
      <c r="K1946" s="432">
        <v>13590</v>
      </c>
    </row>
    <row r="1947" spans="1:11" ht="14.45" customHeight="1" x14ac:dyDescent="0.2">
      <c r="A1947" s="426" t="s">
        <v>5635</v>
      </c>
      <c r="B1947" s="427" t="s">
        <v>5636</v>
      </c>
      <c r="C1947" s="428" t="s">
        <v>5647</v>
      </c>
      <c r="D1947" s="429" t="s">
        <v>5648</v>
      </c>
      <c r="E1947" s="428" t="s">
        <v>3361</v>
      </c>
      <c r="F1947" s="429" t="s">
        <v>3362</v>
      </c>
      <c r="G1947" s="428" t="s">
        <v>5704</v>
      </c>
      <c r="H1947" s="428" t="s">
        <v>5705</v>
      </c>
      <c r="I1947" s="431">
        <v>0.99000000953674316</v>
      </c>
      <c r="J1947" s="431">
        <v>3000</v>
      </c>
      <c r="K1947" s="432">
        <v>2976.6000366210938</v>
      </c>
    </row>
    <row r="1948" spans="1:11" ht="14.45" customHeight="1" x14ac:dyDescent="0.2">
      <c r="A1948" s="426" t="s">
        <v>5635</v>
      </c>
      <c r="B1948" s="427" t="s">
        <v>5636</v>
      </c>
      <c r="C1948" s="428" t="s">
        <v>5647</v>
      </c>
      <c r="D1948" s="429" t="s">
        <v>5648</v>
      </c>
      <c r="E1948" s="428" t="s">
        <v>3361</v>
      </c>
      <c r="F1948" s="429" t="s">
        <v>3362</v>
      </c>
      <c r="G1948" s="428" t="s">
        <v>5706</v>
      </c>
      <c r="H1948" s="428" t="s">
        <v>5707</v>
      </c>
      <c r="I1948" s="431">
        <v>23.110000610351563</v>
      </c>
      <c r="J1948" s="431">
        <v>300</v>
      </c>
      <c r="K1948" s="432">
        <v>6933.2998046875</v>
      </c>
    </row>
    <row r="1949" spans="1:11" ht="14.45" customHeight="1" x14ac:dyDescent="0.2">
      <c r="A1949" s="426" t="s">
        <v>5635</v>
      </c>
      <c r="B1949" s="427" t="s">
        <v>5636</v>
      </c>
      <c r="C1949" s="428" t="s">
        <v>5647</v>
      </c>
      <c r="D1949" s="429" t="s">
        <v>5648</v>
      </c>
      <c r="E1949" s="428" t="s">
        <v>3369</v>
      </c>
      <c r="F1949" s="429" t="s">
        <v>3370</v>
      </c>
      <c r="G1949" s="428" t="s">
        <v>5486</v>
      </c>
      <c r="H1949" s="428" t="s">
        <v>5487</v>
      </c>
      <c r="I1949" s="431">
        <v>35.695000648498535</v>
      </c>
      <c r="J1949" s="431">
        <v>200</v>
      </c>
      <c r="K1949" s="432">
        <v>7139</v>
      </c>
    </row>
    <row r="1950" spans="1:11" ht="14.45" customHeight="1" x14ac:dyDescent="0.2">
      <c r="A1950" s="426" t="s">
        <v>5635</v>
      </c>
      <c r="B1950" s="427" t="s">
        <v>5636</v>
      </c>
      <c r="C1950" s="428" t="s">
        <v>5647</v>
      </c>
      <c r="D1950" s="429" t="s">
        <v>5648</v>
      </c>
      <c r="E1950" s="428" t="s">
        <v>3369</v>
      </c>
      <c r="F1950" s="429" t="s">
        <v>3370</v>
      </c>
      <c r="G1950" s="428" t="s">
        <v>5504</v>
      </c>
      <c r="H1950" s="428" t="s">
        <v>5505</v>
      </c>
      <c r="I1950" s="431">
        <v>17.277499675750732</v>
      </c>
      <c r="J1950" s="431">
        <v>1000</v>
      </c>
      <c r="K1950" s="432">
        <v>17180</v>
      </c>
    </row>
    <row r="1951" spans="1:11" ht="14.45" customHeight="1" x14ac:dyDescent="0.2">
      <c r="A1951" s="426" t="s">
        <v>5635</v>
      </c>
      <c r="B1951" s="427" t="s">
        <v>5636</v>
      </c>
      <c r="C1951" s="428" t="s">
        <v>5647</v>
      </c>
      <c r="D1951" s="429" t="s">
        <v>5648</v>
      </c>
      <c r="E1951" s="428" t="s">
        <v>3369</v>
      </c>
      <c r="F1951" s="429" t="s">
        <v>3370</v>
      </c>
      <c r="G1951" s="428" t="s">
        <v>5506</v>
      </c>
      <c r="H1951" s="428" t="s">
        <v>5507</v>
      </c>
      <c r="I1951" s="431">
        <v>17.405713762555802</v>
      </c>
      <c r="J1951" s="431">
        <v>1600</v>
      </c>
      <c r="K1951" s="432">
        <v>27713</v>
      </c>
    </row>
    <row r="1952" spans="1:11" ht="14.45" customHeight="1" x14ac:dyDescent="0.2">
      <c r="A1952" s="426" t="s">
        <v>5635</v>
      </c>
      <c r="B1952" s="427" t="s">
        <v>5636</v>
      </c>
      <c r="C1952" s="428" t="s">
        <v>5647</v>
      </c>
      <c r="D1952" s="429" t="s">
        <v>5648</v>
      </c>
      <c r="E1952" s="428" t="s">
        <v>3369</v>
      </c>
      <c r="F1952" s="429" t="s">
        <v>3370</v>
      </c>
      <c r="G1952" s="428" t="s">
        <v>3373</v>
      </c>
      <c r="H1952" s="428" t="s">
        <v>3374</v>
      </c>
      <c r="I1952" s="431">
        <v>18.090000152587891</v>
      </c>
      <c r="J1952" s="431">
        <v>50</v>
      </c>
      <c r="K1952" s="432">
        <v>904.5</v>
      </c>
    </row>
    <row r="1953" spans="1:11" ht="14.45" customHeight="1" x14ac:dyDescent="0.2">
      <c r="A1953" s="426" t="s">
        <v>5635</v>
      </c>
      <c r="B1953" s="427" t="s">
        <v>5636</v>
      </c>
      <c r="C1953" s="428" t="s">
        <v>5647</v>
      </c>
      <c r="D1953" s="429" t="s">
        <v>5648</v>
      </c>
      <c r="E1953" s="428" t="s">
        <v>3369</v>
      </c>
      <c r="F1953" s="429" t="s">
        <v>3370</v>
      </c>
      <c r="G1953" s="428" t="s">
        <v>3375</v>
      </c>
      <c r="H1953" s="428" t="s">
        <v>3376</v>
      </c>
      <c r="I1953" s="431">
        <v>17.497999954223634</v>
      </c>
      <c r="J1953" s="431">
        <v>900</v>
      </c>
      <c r="K1953" s="432">
        <v>15750</v>
      </c>
    </row>
    <row r="1954" spans="1:11" ht="14.45" customHeight="1" x14ac:dyDescent="0.2">
      <c r="A1954" s="426" t="s">
        <v>5635</v>
      </c>
      <c r="B1954" s="427" t="s">
        <v>5636</v>
      </c>
      <c r="C1954" s="428" t="s">
        <v>5647</v>
      </c>
      <c r="D1954" s="429" t="s">
        <v>5648</v>
      </c>
      <c r="E1954" s="428" t="s">
        <v>3369</v>
      </c>
      <c r="F1954" s="429" t="s">
        <v>3370</v>
      </c>
      <c r="G1954" s="428" t="s">
        <v>5708</v>
      </c>
      <c r="H1954" s="428" t="s">
        <v>5709</v>
      </c>
      <c r="I1954" s="431">
        <v>11.689999580383301</v>
      </c>
      <c r="J1954" s="431">
        <v>50</v>
      </c>
      <c r="K1954" s="432">
        <v>584.42999267578125</v>
      </c>
    </row>
    <row r="1955" spans="1:11" ht="14.45" customHeight="1" x14ac:dyDescent="0.2">
      <c r="A1955" s="426" t="s">
        <v>5635</v>
      </c>
      <c r="B1955" s="427" t="s">
        <v>5636</v>
      </c>
      <c r="C1955" s="428" t="s">
        <v>5647</v>
      </c>
      <c r="D1955" s="429" t="s">
        <v>5648</v>
      </c>
      <c r="E1955" s="428" t="s">
        <v>3369</v>
      </c>
      <c r="F1955" s="429" t="s">
        <v>3370</v>
      </c>
      <c r="G1955" s="428" t="s">
        <v>5522</v>
      </c>
      <c r="H1955" s="428" t="s">
        <v>5523</v>
      </c>
      <c r="I1955" s="431">
        <v>30.384445190429688</v>
      </c>
      <c r="J1955" s="431">
        <v>1650</v>
      </c>
      <c r="K1955" s="432">
        <v>52514</v>
      </c>
    </row>
    <row r="1956" spans="1:11" ht="14.45" customHeight="1" x14ac:dyDescent="0.2">
      <c r="A1956" s="426" t="s">
        <v>5635</v>
      </c>
      <c r="B1956" s="427" t="s">
        <v>5636</v>
      </c>
      <c r="C1956" s="428" t="s">
        <v>5647</v>
      </c>
      <c r="D1956" s="429" t="s">
        <v>5648</v>
      </c>
      <c r="E1956" s="428" t="s">
        <v>3369</v>
      </c>
      <c r="F1956" s="429" t="s">
        <v>3370</v>
      </c>
      <c r="G1956" s="428" t="s">
        <v>5524</v>
      </c>
      <c r="H1956" s="428" t="s">
        <v>5525</v>
      </c>
      <c r="I1956" s="431">
        <v>39.820000561800867</v>
      </c>
      <c r="J1956" s="431">
        <v>3100</v>
      </c>
      <c r="K1956" s="432">
        <v>126082</v>
      </c>
    </row>
    <row r="1957" spans="1:11" ht="14.45" customHeight="1" x14ac:dyDescent="0.2">
      <c r="A1957" s="426" t="s">
        <v>5635</v>
      </c>
      <c r="B1957" s="427" t="s">
        <v>5636</v>
      </c>
      <c r="C1957" s="428" t="s">
        <v>5647</v>
      </c>
      <c r="D1957" s="429" t="s">
        <v>5648</v>
      </c>
      <c r="E1957" s="428" t="s">
        <v>3369</v>
      </c>
      <c r="F1957" s="429" t="s">
        <v>3370</v>
      </c>
      <c r="G1957" s="428" t="s">
        <v>3377</v>
      </c>
      <c r="H1957" s="428" t="s">
        <v>3378</v>
      </c>
      <c r="I1957" s="431">
        <v>2.880000114440918</v>
      </c>
      <c r="J1957" s="431">
        <v>400</v>
      </c>
      <c r="K1957" s="432">
        <v>1152</v>
      </c>
    </row>
    <row r="1958" spans="1:11" ht="14.45" customHeight="1" x14ac:dyDescent="0.2">
      <c r="A1958" s="426" t="s">
        <v>5635</v>
      </c>
      <c r="B1958" s="427" t="s">
        <v>5636</v>
      </c>
      <c r="C1958" s="428" t="s">
        <v>5647</v>
      </c>
      <c r="D1958" s="429" t="s">
        <v>5648</v>
      </c>
      <c r="E1958" s="428" t="s">
        <v>3369</v>
      </c>
      <c r="F1958" s="429" t="s">
        <v>3370</v>
      </c>
      <c r="G1958" s="428" t="s">
        <v>3379</v>
      </c>
      <c r="H1958" s="428" t="s">
        <v>3380</v>
      </c>
      <c r="I1958" s="431">
        <v>2.9333333969116211</v>
      </c>
      <c r="J1958" s="431">
        <v>2400</v>
      </c>
      <c r="K1958" s="432">
        <v>7040</v>
      </c>
    </row>
    <row r="1959" spans="1:11" ht="14.45" customHeight="1" x14ac:dyDescent="0.2">
      <c r="A1959" s="426" t="s">
        <v>5635</v>
      </c>
      <c r="B1959" s="427" t="s">
        <v>5636</v>
      </c>
      <c r="C1959" s="428" t="s">
        <v>5647</v>
      </c>
      <c r="D1959" s="429" t="s">
        <v>5648</v>
      </c>
      <c r="E1959" s="428" t="s">
        <v>3369</v>
      </c>
      <c r="F1959" s="429" t="s">
        <v>3370</v>
      </c>
      <c r="G1959" s="428" t="s">
        <v>3381</v>
      </c>
      <c r="H1959" s="428" t="s">
        <v>3382</v>
      </c>
      <c r="I1959" s="431">
        <v>2.93666672706604</v>
      </c>
      <c r="J1959" s="431">
        <v>1900</v>
      </c>
      <c r="K1959" s="432">
        <v>5561</v>
      </c>
    </row>
    <row r="1960" spans="1:11" ht="14.45" customHeight="1" x14ac:dyDescent="0.2">
      <c r="A1960" s="426" t="s">
        <v>5635</v>
      </c>
      <c r="B1960" s="427" t="s">
        <v>5636</v>
      </c>
      <c r="C1960" s="428" t="s">
        <v>5647</v>
      </c>
      <c r="D1960" s="429" t="s">
        <v>5648</v>
      </c>
      <c r="E1960" s="428" t="s">
        <v>3369</v>
      </c>
      <c r="F1960" s="429" t="s">
        <v>3370</v>
      </c>
      <c r="G1960" s="428" t="s">
        <v>3383</v>
      </c>
      <c r="H1960" s="428" t="s">
        <v>3384</v>
      </c>
      <c r="I1960" s="431">
        <v>2.2999999523162842</v>
      </c>
      <c r="J1960" s="431">
        <v>800</v>
      </c>
      <c r="K1960" s="432">
        <v>1840</v>
      </c>
    </row>
    <row r="1961" spans="1:11" ht="14.45" customHeight="1" x14ac:dyDescent="0.2">
      <c r="A1961" s="426" t="s">
        <v>5635</v>
      </c>
      <c r="B1961" s="427" t="s">
        <v>5636</v>
      </c>
      <c r="C1961" s="428" t="s">
        <v>5647</v>
      </c>
      <c r="D1961" s="429" t="s">
        <v>5648</v>
      </c>
      <c r="E1961" s="428" t="s">
        <v>3369</v>
      </c>
      <c r="F1961" s="429" t="s">
        <v>3370</v>
      </c>
      <c r="G1961" s="428" t="s">
        <v>3385</v>
      </c>
      <c r="H1961" s="428" t="s">
        <v>3386</v>
      </c>
      <c r="I1961" s="431">
        <v>2.2949999570846558</v>
      </c>
      <c r="J1961" s="431">
        <v>2000</v>
      </c>
      <c r="K1961" s="432">
        <v>4590</v>
      </c>
    </row>
    <row r="1962" spans="1:11" ht="14.45" customHeight="1" x14ac:dyDescent="0.2">
      <c r="A1962" s="426" t="s">
        <v>5635</v>
      </c>
      <c r="B1962" s="427" t="s">
        <v>5636</v>
      </c>
      <c r="C1962" s="428" t="s">
        <v>5647</v>
      </c>
      <c r="D1962" s="429" t="s">
        <v>5648</v>
      </c>
      <c r="E1962" s="428" t="s">
        <v>3369</v>
      </c>
      <c r="F1962" s="429" t="s">
        <v>3370</v>
      </c>
      <c r="G1962" s="428" t="s">
        <v>5528</v>
      </c>
      <c r="H1962" s="428" t="s">
        <v>5529</v>
      </c>
      <c r="I1962" s="431">
        <v>2.2999999523162842</v>
      </c>
      <c r="J1962" s="431">
        <v>200</v>
      </c>
      <c r="K1962" s="432">
        <v>460</v>
      </c>
    </row>
    <row r="1963" spans="1:11" ht="14.45" customHeight="1" x14ac:dyDescent="0.2">
      <c r="A1963" s="426" t="s">
        <v>5635</v>
      </c>
      <c r="B1963" s="427" t="s">
        <v>5636</v>
      </c>
      <c r="C1963" s="428" t="s">
        <v>5647</v>
      </c>
      <c r="D1963" s="429" t="s">
        <v>5648</v>
      </c>
      <c r="E1963" s="428" t="s">
        <v>3369</v>
      </c>
      <c r="F1963" s="429" t="s">
        <v>3370</v>
      </c>
      <c r="G1963" s="428" t="s">
        <v>3387</v>
      </c>
      <c r="H1963" s="428" t="s">
        <v>3388</v>
      </c>
      <c r="I1963" s="431">
        <v>3.380000114440918</v>
      </c>
      <c r="J1963" s="431">
        <v>400</v>
      </c>
      <c r="K1963" s="432">
        <v>1352</v>
      </c>
    </row>
    <row r="1964" spans="1:11" ht="14.45" customHeight="1" x14ac:dyDescent="0.2">
      <c r="A1964" s="426" t="s">
        <v>5635</v>
      </c>
      <c r="B1964" s="427" t="s">
        <v>5636</v>
      </c>
      <c r="C1964" s="428" t="s">
        <v>5647</v>
      </c>
      <c r="D1964" s="429" t="s">
        <v>5648</v>
      </c>
      <c r="E1964" s="428" t="s">
        <v>3369</v>
      </c>
      <c r="F1964" s="429" t="s">
        <v>3370</v>
      </c>
      <c r="G1964" s="428" t="s">
        <v>5645</v>
      </c>
      <c r="H1964" s="428" t="s">
        <v>5646</v>
      </c>
      <c r="I1964" s="431">
        <v>4.8299999237060547</v>
      </c>
      <c r="J1964" s="431">
        <v>1000</v>
      </c>
      <c r="K1964" s="432">
        <v>4830</v>
      </c>
    </row>
    <row r="1965" spans="1:11" ht="14.45" customHeight="1" x14ac:dyDescent="0.2">
      <c r="A1965" s="426" t="s">
        <v>5635</v>
      </c>
      <c r="B1965" s="427" t="s">
        <v>5636</v>
      </c>
      <c r="C1965" s="428" t="s">
        <v>5647</v>
      </c>
      <c r="D1965" s="429" t="s">
        <v>5648</v>
      </c>
      <c r="E1965" s="428" t="s">
        <v>3369</v>
      </c>
      <c r="F1965" s="429" t="s">
        <v>3370</v>
      </c>
      <c r="G1965" s="428" t="s">
        <v>3393</v>
      </c>
      <c r="H1965" s="428" t="s">
        <v>3394</v>
      </c>
      <c r="I1965" s="431">
        <v>3.5699999332427979</v>
      </c>
      <c r="J1965" s="431">
        <v>1600</v>
      </c>
      <c r="K1965" s="432">
        <v>5932</v>
      </c>
    </row>
    <row r="1966" spans="1:11" ht="14.45" customHeight="1" x14ac:dyDescent="0.2">
      <c r="A1966" s="426" t="s">
        <v>5635</v>
      </c>
      <c r="B1966" s="427" t="s">
        <v>5636</v>
      </c>
      <c r="C1966" s="428" t="s">
        <v>5647</v>
      </c>
      <c r="D1966" s="429" t="s">
        <v>5648</v>
      </c>
      <c r="E1966" s="428" t="s">
        <v>3369</v>
      </c>
      <c r="F1966" s="429" t="s">
        <v>3370</v>
      </c>
      <c r="G1966" s="428" t="s">
        <v>3395</v>
      </c>
      <c r="H1966" s="428" t="s">
        <v>3396</v>
      </c>
      <c r="I1966" s="431">
        <v>3.0299999713897705</v>
      </c>
      <c r="J1966" s="431">
        <v>1000</v>
      </c>
      <c r="K1966" s="432">
        <v>3030</v>
      </c>
    </row>
    <row r="1967" spans="1:11" ht="14.45" customHeight="1" x14ac:dyDescent="0.2">
      <c r="A1967" s="426" t="s">
        <v>5635</v>
      </c>
      <c r="B1967" s="427" t="s">
        <v>5636</v>
      </c>
      <c r="C1967" s="428" t="s">
        <v>5647</v>
      </c>
      <c r="D1967" s="429" t="s">
        <v>5648</v>
      </c>
      <c r="E1967" s="428" t="s">
        <v>3369</v>
      </c>
      <c r="F1967" s="429" t="s">
        <v>3370</v>
      </c>
      <c r="G1967" s="428" t="s">
        <v>3397</v>
      </c>
      <c r="H1967" s="428" t="s">
        <v>3398</v>
      </c>
      <c r="I1967" s="431">
        <v>3.869999885559082</v>
      </c>
      <c r="J1967" s="431">
        <v>1000</v>
      </c>
      <c r="K1967" s="432">
        <v>3870</v>
      </c>
    </row>
    <row r="1968" spans="1:11" ht="14.45" customHeight="1" x14ac:dyDescent="0.2">
      <c r="A1968" s="426" t="s">
        <v>5635</v>
      </c>
      <c r="B1968" s="427" t="s">
        <v>5636</v>
      </c>
      <c r="C1968" s="428" t="s">
        <v>5647</v>
      </c>
      <c r="D1968" s="429" t="s">
        <v>5648</v>
      </c>
      <c r="E1968" s="428" t="s">
        <v>3369</v>
      </c>
      <c r="F1968" s="429" t="s">
        <v>3370</v>
      </c>
      <c r="G1968" s="428" t="s">
        <v>3399</v>
      </c>
      <c r="H1968" s="428" t="s">
        <v>3401</v>
      </c>
      <c r="I1968" s="431">
        <v>3.869999885559082</v>
      </c>
      <c r="J1968" s="431">
        <v>1000</v>
      </c>
      <c r="K1968" s="432">
        <v>3870</v>
      </c>
    </row>
    <row r="1969" spans="1:11" ht="14.45" customHeight="1" x14ac:dyDescent="0.2">
      <c r="A1969" s="426" t="s">
        <v>5635</v>
      </c>
      <c r="B1969" s="427" t="s">
        <v>5636</v>
      </c>
      <c r="C1969" s="428" t="s">
        <v>5647</v>
      </c>
      <c r="D1969" s="429" t="s">
        <v>5648</v>
      </c>
      <c r="E1969" s="428" t="s">
        <v>3369</v>
      </c>
      <c r="F1969" s="429" t="s">
        <v>3370</v>
      </c>
      <c r="G1969" s="428" t="s">
        <v>3402</v>
      </c>
      <c r="H1969" s="428" t="s">
        <v>3403</v>
      </c>
      <c r="I1969" s="431">
        <v>3.1400001049041748</v>
      </c>
      <c r="J1969" s="431">
        <v>800</v>
      </c>
      <c r="K1969" s="432">
        <v>2512</v>
      </c>
    </row>
    <row r="1970" spans="1:11" ht="14.45" customHeight="1" x14ac:dyDescent="0.2">
      <c r="A1970" s="426" t="s">
        <v>5635</v>
      </c>
      <c r="B1970" s="427" t="s">
        <v>5636</v>
      </c>
      <c r="C1970" s="428" t="s">
        <v>5647</v>
      </c>
      <c r="D1970" s="429" t="s">
        <v>5648</v>
      </c>
      <c r="E1970" s="428" t="s">
        <v>3369</v>
      </c>
      <c r="F1970" s="429" t="s">
        <v>3370</v>
      </c>
      <c r="G1970" s="428" t="s">
        <v>5710</v>
      </c>
      <c r="H1970" s="428" t="s">
        <v>5711</v>
      </c>
      <c r="I1970" s="431">
        <v>3.0249999761581421</v>
      </c>
      <c r="J1970" s="431">
        <v>1600</v>
      </c>
      <c r="K1970" s="432">
        <v>4842</v>
      </c>
    </row>
    <row r="1971" spans="1:11" ht="14.45" customHeight="1" x14ac:dyDescent="0.2">
      <c r="A1971" s="426" t="s">
        <v>5635</v>
      </c>
      <c r="B1971" s="427" t="s">
        <v>5636</v>
      </c>
      <c r="C1971" s="428" t="s">
        <v>5647</v>
      </c>
      <c r="D1971" s="429" t="s">
        <v>5648</v>
      </c>
      <c r="E1971" s="428" t="s">
        <v>3369</v>
      </c>
      <c r="F1971" s="429" t="s">
        <v>3370</v>
      </c>
      <c r="G1971" s="428" t="s">
        <v>3408</v>
      </c>
      <c r="H1971" s="428" t="s">
        <v>3409</v>
      </c>
      <c r="I1971" s="431">
        <v>2.809999942779541</v>
      </c>
      <c r="J1971" s="431">
        <v>1000</v>
      </c>
      <c r="K1971" s="432">
        <v>2810</v>
      </c>
    </row>
    <row r="1972" spans="1:11" ht="14.45" customHeight="1" x14ac:dyDescent="0.2">
      <c r="A1972" s="426" t="s">
        <v>5635</v>
      </c>
      <c r="B1972" s="427" t="s">
        <v>5636</v>
      </c>
      <c r="C1972" s="428" t="s">
        <v>5647</v>
      </c>
      <c r="D1972" s="429" t="s">
        <v>5648</v>
      </c>
      <c r="E1972" s="428" t="s">
        <v>3414</v>
      </c>
      <c r="F1972" s="429" t="s">
        <v>3415</v>
      </c>
      <c r="G1972" s="428" t="s">
        <v>3416</v>
      </c>
      <c r="H1972" s="428" t="s">
        <v>3417</v>
      </c>
      <c r="I1972" s="431">
        <v>0.49000000953674316</v>
      </c>
      <c r="J1972" s="431">
        <v>300</v>
      </c>
      <c r="K1972" s="432">
        <v>147</v>
      </c>
    </row>
    <row r="1973" spans="1:11" ht="14.45" customHeight="1" x14ac:dyDescent="0.2">
      <c r="A1973" s="426" t="s">
        <v>5635</v>
      </c>
      <c r="B1973" s="427" t="s">
        <v>5636</v>
      </c>
      <c r="C1973" s="428" t="s">
        <v>5712</v>
      </c>
      <c r="D1973" s="429" t="s">
        <v>5713</v>
      </c>
      <c r="E1973" s="428" t="s">
        <v>3180</v>
      </c>
      <c r="F1973" s="429" t="s">
        <v>3181</v>
      </c>
      <c r="G1973" s="428" t="s">
        <v>5714</v>
      </c>
      <c r="H1973" s="428" t="s">
        <v>5715</v>
      </c>
      <c r="I1973" s="431">
        <v>116.16000366210938</v>
      </c>
      <c r="J1973" s="431">
        <v>3</v>
      </c>
      <c r="K1973" s="432">
        <v>348.48001098632813</v>
      </c>
    </row>
    <row r="1974" spans="1:11" ht="14.45" customHeight="1" x14ac:dyDescent="0.2">
      <c r="A1974" s="426" t="s">
        <v>5635</v>
      </c>
      <c r="B1974" s="427" t="s">
        <v>5636</v>
      </c>
      <c r="C1974" s="428" t="s">
        <v>5712</v>
      </c>
      <c r="D1974" s="429" t="s">
        <v>5713</v>
      </c>
      <c r="E1974" s="428" t="s">
        <v>3180</v>
      </c>
      <c r="F1974" s="429" t="s">
        <v>3181</v>
      </c>
      <c r="G1974" s="428" t="s">
        <v>5716</v>
      </c>
      <c r="H1974" s="428" t="s">
        <v>5717</v>
      </c>
      <c r="I1974" s="431">
        <v>131.88999938964844</v>
      </c>
      <c r="J1974" s="431">
        <v>2</v>
      </c>
      <c r="K1974" s="432">
        <v>263.77999877929688</v>
      </c>
    </row>
    <row r="1975" spans="1:11" ht="14.45" customHeight="1" x14ac:dyDescent="0.2">
      <c r="A1975" s="426" t="s">
        <v>5635</v>
      </c>
      <c r="B1975" s="427" t="s">
        <v>5636</v>
      </c>
      <c r="C1975" s="428" t="s">
        <v>5712</v>
      </c>
      <c r="D1975" s="429" t="s">
        <v>5713</v>
      </c>
      <c r="E1975" s="428" t="s">
        <v>3180</v>
      </c>
      <c r="F1975" s="429" t="s">
        <v>3181</v>
      </c>
      <c r="G1975" s="428" t="s">
        <v>5718</v>
      </c>
      <c r="H1975" s="428" t="s">
        <v>5719</v>
      </c>
      <c r="I1975" s="431">
        <v>739.30999755859375</v>
      </c>
      <c r="J1975" s="431">
        <v>2</v>
      </c>
      <c r="K1975" s="432">
        <v>1478.6199951171875</v>
      </c>
    </row>
    <row r="1976" spans="1:11" ht="14.45" customHeight="1" x14ac:dyDescent="0.2">
      <c r="A1976" s="426" t="s">
        <v>5635</v>
      </c>
      <c r="B1976" s="427" t="s">
        <v>5636</v>
      </c>
      <c r="C1976" s="428" t="s">
        <v>5712</v>
      </c>
      <c r="D1976" s="429" t="s">
        <v>5713</v>
      </c>
      <c r="E1976" s="428" t="s">
        <v>3180</v>
      </c>
      <c r="F1976" s="429" t="s">
        <v>3181</v>
      </c>
      <c r="G1976" s="428" t="s">
        <v>5720</v>
      </c>
      <c r="H1976" s="428" t="s">
        <v>5721</v>
      </c>
      <c r="I1976" s="431">
        <v>452.05999755859375</v>
      </c>
      <c r="J1976" s="431">
        <v>7</v>
      </c>
      <c r="K1976" s="432">
        <v>3164.3900146484375</v>
      </c>
    </row>
    <row r="1977" spans="1:11" ht="14.45" customHeight="1" x14ac:dyDescent="0.2">
      <c r="A1977" s="426" t="s">
        <v>5635</v>
      </c>
      <c r="B1977" s="427" t="s">
        <v>5636</v>
      </c>
      <c r="C1977" s="428" t="s">
        <v>5712</v>
      </c>
      <c r="D1977" s="429" t="s">
        <v>5713</v>
      </c>
      <c r="E1977" s="428" t="s">
        <v>2417</v>
      </c>
      <c r="F1977" s="429" t="s">
        <v>2418</v>
      </c>
      <c r="G1977" s="428" t="s">
        <v>5653</v>
      </c>
      <c r="H1977" s="428" t="s">
        <v>5654</v>
      </c>
      <c r="I1977" s="431">
        <v>0.80000001192092896</v>
      </c>
      <c r="J1977" s="431">
        <v>1000</v>
      </c>
      <c r="K1977" s="432">
        <v>799.1400146484375</v>
      </c>
    </row>
    <row r="1978" spans="1:11" ht="14.45" customHeight="1" x14ac:dyDescent="0.2">
      <c r="A1978" s="426" t="s">
        <v>5635</v>
      </c>
      <c r="B1978" s="427" t="s">
        <v>5636</v>
      </c>
      <c r="C1978" s="428" t="s">
        <v>5712</v>
      </c>
      <c r="D1978" s="429" t="s">
        <v>5713</v>
      </c>
      <c r="E1978" s="428" t="s">
        <v>2417</v>
      </c>
      <c r="F1978" s="429" t="s">
        <v>2418</v>
      </c>
      <c r="G1978" s="428" t="s">
        <v>5657</v>
      </c>
      <c r="H1978" s="428" t="s">
        <v>5658</v>
      </c>
      <c r="I1978" s="431">
        <v>15.920000076293945</v>
      </c>
      <c r="J1978" s="431">
        <v>400</v>
      </c>
      <c r="K1978" s="432">
        <v>6368</v>
      </c>
    </row>
    <row r="1979" spans="1:11" ht="14.45" customHeight="1" x14ac:dyDescent="0.2">
      <c r="A1979" s="426" t="s">
        <v>5635</v>
      </c>
      <c r="B1979" s="427" t="s">
        <v>5636</v>
      </c>
      <c r="C1979" s="428" t="s">
        <v>5712</v>
      </c>
      <c r="D1979" s="429" t="s">
        <v>5713</v>
      </c>
      <c r="E1979" s="428" t="s">
        <v>2417</v>
      </c>
      <c r="F1979" s="429" t="s">
        <v>2418</v>
      </c>
      <c r="G1979" s="428" t="s">
        <v>4413</v>
      </c>
      <c r="H1979" s="428" t="s">
        <v>4414</v>
      </c>
      <c r="I1979" s="431">
        <v>25.530000686645508</v>
      </c>
      <c r="J1979" s="431">
        <v>40</v>
      </c>
      <c r="K1979" s="432">
        <v>1021.2000122070313</v>
      </c>
    </row>
    <row r="1980" spans="1:11" ht="14.45" customHeight="1" x14ac:dyDescent="0.2">
      <c r="A1980" s="426" t="s">
        <v>5635</v>
      </c>
      <c r="B1980" s="427" t="s">
        <v>5636</v>
      </c>
      <c r="C1980" s="428" t="s">
        <v>5712</v>
      </c>
      <c r="D1980" s="429" t="s">
        <v>5713</v>
      </c>
      <c r="E1980" s="428" t="s">
        <v>2417</v>
      </c>
      <c r="F1980" s="429" t="s">
        <v>2418</v>
      </c>
      <c r="G1980" s="428" t="s">
        <v>5722</v>
      </c>
      <c r="H1980" s="428" t="s">
        <v>5723</v>
      </c>
      <c r="I1980" s="431">
        <v>145.19999694824219</v>
      </c>
      <c r="J1980" s="431">
        <v>100</v>
      </c>
      <c r="K1980" s="432">
        <v>14520</v>
      </c>
    </row>
    <row r="1981" spans="1:11" ht="14.45" customHeight="1" x14ac:dyDescent="0.2">
      <c r="A1981" s="426" t="s">
        <v>5635</v>
      </c>
      <c r="B1981" s="427" t="s">
        <v>5636</v>
      </c>
      <c r="C1981" s="428" t="s">
        <v>5712</v>
      </c>
      <c r="D1981" s="429" t="s">
        <v>5713</v>
      </c>
      <c r="E1981" s="428" t="s">
        <v>2417</v>
      </c>
      <c r="F1981" s="429" t="s">
        <v>2418</v>
      </c>
      <c r="G1981" s="428" t="s">
        <v>5724</v>
      </c>
      <c r="H1981" s="428" t="s">
        <v>5725</v>
      </c>
      <c r="I1981" s="431">
        <v>151.25</v>
      </c>
      <c r="J1981" s="431">
        <v>150</v>
      </c>
      <c r="K1981" s="432">
        <v>22687.5</v>
      </c>
    </row>
    <row r="1982" spans="1:11" ht="14.45" customHeight="1" x14ac:dyDescent="0.2">
      <c r="A1982" s="426" t="s">
        <v>5635</v>
      </c>
      <c r="B1982" s="427" t="s">
        <v>5636</v>
      </c>
      <c r="C1982" s="428" t="s">
        <v>5712</v>
      </c>
      <c r="D1982" s="429" t="s">
        <v>5713</v>
      </c>
      <c r="E1982" s="428" t="s">
        <v>2417</v>
      </c>
      <c r="F1982" s="429" t="s">
        <v>2418</v>
      </c>
      <c r="G1982" s="428" t="s">
        <v>5726</v>
      </c>
      <c r="H1982" s="428" t="s">
        <v>5727</v>
      </c>
      <c r="I1982" s="431">
        <v>2178</v>
      </c>
      <c r="J1982" s="431">
        <v>50</v>
      </c>
      <c r="K1982" s="432">
        <v>108900</v>
      </c>
    </row>
    <row r="1983" spans="1:11" ht="14.45" customHeight="1" x14ac:dyDescent="0.2">
      <c r="A1983" s="426" t="s">
        <v>5635</v>
      </c>
      <c r="B1983" s="427" t="s">
        <v>5636</v>
      </c>
      <c r="C1983" s="428" t="s">
        <v>5712</v>
      </c>
      <c r="D1983" s="429" t="s">
        <v>5713</v>
      </c>
      <c r="E1983" s="428" t="s">
        <v>2417</v>
      </c>
      <c r="F1983" s="429" t="s">
        <v>2418</v>
      </c>
      <c r="G1983" s="428" t="s">
        <v>5728</v>
      </c>
      <c r="H1983" s="428" t="s">
        <v>5729</v>
      </c>
      <c r="I1983" s="431">
        <v>145.19999694824219</v>
      </c>
      <c r="J1983" s="431">
        <v>200</v>
      </c>
      <c r="K1983" s="432">
        <v>29040</v>
      </c>
    </row>
    <row r="1984" spans="1:11" ht="14.45" customHeight="1" x14ac:dyDescent="0.2">
      <c r="A1984" s="426" t="s">
        <v>5635</v>
      </c>
      <c r="B1984" s="427" t="s">
        <v>5636</v>
      </c>
      <c r="C1984" s="428" t="s">
        <v>5712</v>
      </c>
      <c r="D1984" s="429" t="s">
        <v>5713</v>
      </c>
      <c r="E1984" s="428" t="s">
        <v>2417</v>
      </c>
      <c r="F1984" s="429" t="s">
        <v>2418</v>
      </c>
      <c r="G1984" s="428" t="s">
        <v>5730</v>
      </c>
      <c r="H1984" s="428" t="s">
        <v>5731</v>
      </c>
      <c r="I1984" s="431">
        <v>1.309999942779541</v>
      </c>
      <c r="J1984" s="431">
        <v>200</v>
      </c>
      <c r="K1984" s="432">
        <v>261.3599853515625</v>
      </c>
    </row>
    <row r="1985" spans="1:11" ht="14.45" customHeight="1" x14ac:dyDescent="0.2">
      <c r="A1985" s="426" t="s">
        <v>5635</v>
      </c>
      <c r="B1985" s="427" t="s">
        <v>5636</v>
      </c>
      <c r="C1985" s="428" t="s">
        <v>5712</v>
      </c>
      <c r="D1985" s="429" t="s">
        <v>5713</v>
      </c>
      <c r="E1985" s="428" t="s">
        <v>2417</v>
      </c>
      <c r="F1985" s="429" t="s">
        <v>2418</v>
      </c>
      <c r="G1985" s="428" t="s">
        <v>5732</v>
      </c>
      <c r="H1985" s="428" t="s">
        <v>5733</v>
      </c>
      <c r="I1985" s="431">
        <v>0.64999999105930328</v>
      </c>
      <c r="J1985" s="431">
        <v>800</v>
      </c>
      <c r="K1985" s="432">
        <v>556.46000671386719</v>
      </c>
    </row>
    <row r="1986" spans="1:11" ht="14.45" customHeight="1" x14ac:dyDescent="0.2">
      <c r="A1986" s="426" t="s">
        <v>5635</v>
      </c>
      <c r="B1986" s="427" t="s">
        <v>5636</v>
      </c>
      <c r="C1986" s="428" t="s">
        <v>5712</v>
      </c>
      <c r="D1986" s="429" t="s">
        <v>5713</v>
      </c>
      <c r="E1986" s="428" t="s">
        <v>2417</v>
      </c>
      <c r="F1986" s="429" t="s">
        <v>2418</v>
      </c>
      <c r="G1986" s="428" t="s">
        <v>5663</v>
      </c>
      <c r="H1986" s="428" t="s">
        <v>5664</v>
      </c>
      <c r="I1986" s="431">
        <v>11.069999694824219</v>
      </c>
      <c r="J1986" s="431">
        <v>200</v>
      </c>
      <c r="K1986" s="432">
        <v>2214.300048828125</v>
      </c>
    </row>
    <row r="1987" spans="1:11" ht="14.45" customHeight="1" x14ac:dyDescent="0.2">
      <c r="A1987" s="426" t="s">
        <v>5635</v>
      </c>
      <c r="B1987" s="427" t="s">
        <v>5636</v>
      </c>
      <c r="C1987" s="428" t="s">
        <v>5712</v>
      </c>
      <c r="D1987" s="429" t="s">
        <v>5713</v>
      </c>
      <c r="E1987" s="428" t="s">
        <v>2417</v>
      </c>
      <c r="F1987" s="429" t="s">
        <v>2418</v>
      </c>
      <c r="G1987" s="428" t="s">
        <v>5734</v>
      </c>
      <c r="H1987" s="428" t="s">
        <v>5735</v>
      </c>
      <c r="I1987" s="431">
        <v>2.630000114440918</v>
      </c>
      <c r="J1987" s="431">
        <v>700</v>
      </c>
      <c r="K1987" s="432">
        <v>1841</v>
      </c>
    </row>
    <row r="1988" spans="1:11" ht="14.45" customHeight="1" x14ac:dyDescent="0.2">
      <c r="A1988" s="426" t="s">
        <v>5635</v>
      </c>
      <c r="B1988" s="427" t="s">
        <v>5636</v>
      </c>
      <c r="C1988" s="428" t="s">
        <v>5712</v>
      </c>
      <c r="D1988" s="429" t="s">
        <v>5713</v>
      </c>
      <c r="E1988" s="428" t="s">
        <v>2417</v>
      </c>
      <c r="F1988" s="429" t="s">
        <v>2418</v>
      </c>
      <c r="G1988" s="428" t="s">
        <v>5665</v>
      </c>
      <c r="H1988" s="428" t="s">
        <v>5666</v>
      </c>
      <c r="I1988" s="431">
        <v>6.309999942779541</v>
      </c>
      <c r="J1988" s="431">
        <v>300</v>
      </c>
      <c r="K1988" s="432">
        <v>1893.52001953125</v>
      </c>
    </row>
    <row r="1989" spans="1:11" ht="14.45" customHeight="1" x14ac:dyDescent="0.2">
      <c r="A1989" s="426" t="s">
        <v>5635</v>
      </c>
      <c r="B1989" s="427" t="s">
        <v>5636</v>
      </c>
      <c r="C1989" s="428" t="s">
        <v>5712</v>
      </c>
      <c r="D1989" s="429" t="s">
        <v>5713</v>
      </c>
      <c r="E1989" s="428" t="s">
        <v>2417</v>
      </c>
      <c r="F1989" s="429" t="s">
        <v>2418</v>
      </c>
      <c r="G1989" s="428" t="s">
        <v>5668</v>
      </c>
      <c r="H1989" s="428" t="s">
        <v>5669</v>
      </c>
      <c r="I1989" s="431">
        <v>9.1449999809265137</v>
      </c>
      <c r="J1989" s="431">
        <v>600</v>
      </c>
      <c r="K1989" s="432">
        <v>5487</v>
      </c>
    </row>
    <row r="1990" spans="1:11" ht="14.45" customHeight="1" x14ac:dyDescent="0.2">
      <c r="A1990" s="426" t="s">
        <v>5635</v>
      </c>
      <c r="B1990" s="427" t="s">
        <v>5636</v>
      </c>
      <c r="C1990" s="428" t="s">
        <v>5712</v>
      </c>
      <c r="D1990" s="429" t="s">
        <v>5713</v>
      </c>
      <c r="E1990" s="428" t="s">
        <v>2417</v>
      </c>
      <c r="F1990" s="429" t="s">
        <v>2418</v>
      </c>
      <c r="G1990" s="428" t="s">
        <v>5670</v>
      </c>
      <c r="H1990" s="428" t="s">
        <v>5671</v>
      </c>
      <c r="I1990" s="431">
        <v>4.3079999923706058</v>
      </c>
      <c r="J1990" s="431">
        <v>1700</v>
      </c>
      <c r="K1990" s="432">
        <v>7321.4801025390625</v>
      </c>
    </row>
    <row r="1991" spans="1:11" ht="14.45" customHeight="1" x14ac:dyDescent="0.2">
      <c r="A1991" s="426" t="s">
        <v>5635</v>
      </c>
      <c r="B1991" s="427" t="s">
        <v>5636</v>
      </c>
      <c r="C1991" s="428" t="s">
        <v>5712</v>
      </c>
      <c r="D1991" s="429" t="s">
        <v>5713</v>
      </c>
      <c r="E1991" s="428" t="s">
        <v>2417</v>
      </c>
      <c r="F1991" s="429" t="s">
        <v>2418</v>
      </c>
      <c r="G1991" s="428" t="s">
        <v>5672</v>
      </c>
      <c r="H1991" s="428" t="s">
        <v>5673</v>
      </c>
      <c r="I1991" s="431">
        <v>14.649999618530273</v>
      </c>
      <c r="J1991" s="431">
        <v>200</v>
      </c>
      <c r="K1991" s="432">
        <v>2930.52001953125</v>
      </c>
    </row>
    <row r="1992" spans="1:11" ht="14.45" customHeight="1" x14ac:dyDescent="0.2">
      <c r="A1992" s="426" t="s">
        <v>5635</v>
      </c>
      <c r="B1992" s="427" t="s">
        <v>5636</v>
      </c>
      <c r="C1992" s="428" t="s">
        <v>5712</v>
      </c>
      <c r="D1992" s="429" t="s">
        <v>5713</v>
      </c>
      <c r="E1992" s="428" t="s">
        <v>2417</v>
      </c>
      <c r="F1992" s="429" t="s">
        <v>2418</v>
      </c>
      <c r="G1992" s="428" t="s">
        <v>5676</v>
      </c>
      <c r="H1992" s="428" t="s">
        <v>5677</v>
      </c>
      <c r="I1992" s="431">
        <v>7.429999828338623</v>
      </c>
      <c r="J1992" s="431">
        <v>1400</v>
      </c>
      <c r="K1992" s="432">
        <v>10402</v>
      </c>
    </row>
    <row r="1993" spans="1:11" ht="14.45" customHeight="1" x14ac:dyDescent="0.2">
      <c r="A1993" s="426" t="s">
        <v>5635</v>
      </c>
      <c r="B1993" s="427" t="s">
        <v>5636</v>
      </c>
      <c r="C1993" s="428" t="s">
        <v>5712</v>
      </c>
      <c r="D1993" s="429" t="s">
        <v>5713</v>
      </c>
      <c r="E1993" s="428" t="s">
        <v>2417</v>
      </c>
      <c r="F1993" s="429" t="s">
        <v>2418</v>
      </c>
      <c r="G1993" s="428" t="s">
        <v>5657</v>
      </c>
      <c r="H1993" s="428" t="s">
        <v>5681</v>
      </c>
      <c r="I1993" s="431">
        <v>15.930000305175781</v>
      </c>
      <c r="J1993" s="431">
        <v>200</v>
      </c>
      <c r="K1993" s="432">
        <v>3186</v>
      </c>
    </row>
    <row r="1994" spans="1:11" ht="14.45" customHeight="1" x14ac:dyDescent="0.2">
      <c r="A1994" s="426" t="s">
        <v>5635</v>
      </c>
      <c r="B1994" s="427" t="s">
        <v>5636</v>
      </c>
      <c r="C1994" s="428" t="s">
        <v>5712</v>
      </c>
      <c r="D1994" s="429" t="s">
        <v>5713</v>
      </c>
      <c r="E1994" s="428" t="s">
        <v>2417</v>
      </c>
      <c r="F1994" s="429" t="s">
        <v>2418</v>
      </c>
      <c r="G1994" s="428" t="s">
        <v>5736</v>
      </c>
      <c r="H1994" s="428" t="s">
        <v>5737</v>
      </c>
      <c r="I1994" s="431">
        <v>92.44000244140625</v>
      </c>
      <c r="J1994" s="431">
        <v>50</v>
      </c>
      <c r="K1994" s="432">
        <v>4622.2001953125</v>
      </c>
    </row>
    <row r="1995" spans="1:11" ht="14.45" customHeight="1" x14ac:dyDescent="0.2">
      <c r="A1995" s="426" t="s">
        <v>5635</v>
      </c>
      <c r="B1995" s="427" t="s">
        <v>5636</v>
      </c>
      <c r="C1995" s="428" t="s">
        <v>5712</v>
      </c>
      <c r="D1995" s="429" t="s">
        <v>5713</v>
      </c>
      <c r="E1995" s="428" t="s">
        <v>2417</v>
      </c>
      <c r="F1995" s="429" t="s">
        <v>2418</v>
      </c>
      <c r="G1995" s="428" t="s">
        <v>5738</v>
      </c>
      <c r="H1995" s="428" t="s">
        <v>5739</v>
      </c>
      <c r="I1995" s="431">
        <v>84.699996948242188</v>
      </c>
      <c r="J1995" s="431">
        <v>360</v>
      </c>
      <c r="K1995" s="432">
        <v>30492</v>
      </c>
    </row>
    <row r="1996" spans="1:11" ht="14.45" customHeight="1" x14ac:dyDescent="0.2">
      <c r="A1996" s="426" t="s">
        <v>5635</v>
      </c>
      <c r="B1996" s="427" t="s">
        <v>5636</v>
      </c>
      <c r="C1996" s="428" t="s">
        <v>5712</v>
      </c>
      <c r="D1996" s="429" t="s">
        <v>5713</v>
      </c>
      <c r="E1996" s="428" t="s">
        <v>2417</v>
      </c>
      <c r="F1996" s="429" t="s">
        <v>2418</v>
      </c>
      <c r="G1996" s="428" t="s">
        <v>5682</v>
      </c>
      <c r="H1996" s="428" t="s">
        <v>5683</v>
      </c>
      <c r="I1996" s="431">
        <v>71.389999389648438</v>
      </c>
      <c r="J1996" s="431">
        <v>250</v>
      </c>
      <c r="K1996" s="432">
        <v>17847.5</v>
      </c>
    </row>
    <row r="1997" spans="1:11" ht="14.45" customHeight="1" x14ac:dyDescent="0.2">
      <c r="A1997" s="426" t="s">
        <v>5635</v>
      </c>
      <c r="B1997" s="427" t="s">
        <v>5636</v>
      </c>
      <c r="C1997" s="428" t="s">
        <v>5712</v>
      </c>
      <c r="D1997" s="429" t="s">
        <v>5713</v>
      </c>
      <c r="E1997" s="428" t="s">
        <v>2417</v>
      </c>
      <c r="F1997" s="429" t="s">
        <v>2418</v>
      </c>
      <c r="G1997" s="428" t="s">
        <v>5740</v>
      </c>
      <c r="H1997" s="428" t="s">
        <v>5741</v>
      </c>
      <c r="I1997" s="431">
        <v>87.120002746582031</v>
      </c>
      <c r="J1997" s="431">
        <v>1225</v>
      </c>
      <c r="K1997" s="432">
        <v>106721.99755859375</v>
      </c>
    </row>
    <row r="1998" spans="1:11" ht="14.45" customHeight="1" x14ac:dyDescent="0.2">
      <c r="A1998" s="426" t="s">
        <v>5635</v>
      </c>
      <c r="B1998" s="427" t="s">
        <v>5636</v>
      </c>
      <c r="C1998" s="428" t="s">
        <v>5712</v>
      </c>
      <c r="D1998" s="429" t="s">
        <v>5713</v>
      </c>
      <c r="E1998" s="428" t="s">
        <v>2417</v>
      </c>
      <c r="F1998" s="429" t="s">
        <v>2418</v>
      </c>
      <c r="G1998" s="428" t="s">
        <v>5742</v>
      </c>
      <c r="H1998" s="428" t="s">
        <v>5743</v>
      </c>
      <c r="I1998" s="431">
        <v>71.389999389648438</v>
      </c>
      <c r="J1998" s="431">
        <v>150</v>
      </c>
      <c r="K1998" s="432">
        <v>10708.5</v>
      </c>
    </row>
    <row r="1999" spans="1:11" ht="14.45" customHeight="1" x14ac:dyDescent="0.2">
      <c r="A1999" s="426" t="s">
        <v>5635</v>
      </c>
      <c r="B1999" s="427" t="s">
        <v>5636</v>
      </c>
      <c r="C1999" s="428" t="s">
        <v>5712</v>
      </c>
      <c r="D1999" s="429" t="s">
        <v>5713</v>
      </c>
      <c r="E1999" s="428" t="s">
        <v>2417</v>
      </c>
      <c r="F1999" s="429" t="s">
        <v>2418</v>
      </c>
      <c r="G1999" s="428" t="s">
        <v>5744</v>
      </c>
      <c r="H1999" s="428" t="s">
        <v>5745</v>
      </c>
      <c r="I1999" s="431">
        <v>71.389999389648438</v>
      </c>
      <c r="J1999" s="431">
        <v>200</v>
      </c>
      <c r="K1999" s="432">
        <v>14278</v>
      </c>
    </row>
    <row r="2000" spans="1:11" ht="14.45" customHeight="1" x14ac:dyDescent="0.2">
      <c r="A2000" s="426" t="s">
        <v>5635</v>
      </c>
      <c r="B2000" s="427" t="s">
        <v>5636</v>
      </c>
      <c r="C2000" s="428" t="s">
        <v>5712</v>
      </c>
      <c r="D2000" s="429" t="s">
        <v>5713</v>
      </c>
      <c r="E2000" s="428" t="s">
        <v>2417</v>
      </c>
      <c r="F2000" s="429" t="s">
        <v>2418</v>
      </c>
      <c r="G2000" s="428" t="s">
        <v>5166</v>
      </c>
      <c r="H2000" s="428" t="s">
        <v>5167</v>
      </c>
      <c r="I2000" s="431">
        <v>0.47499999403953552</v>
      </c>
      <c r="J2000" s="431">
        <v>2000</v>
      </c>
      <c r="K2000" s="432">
        <v>950</v>
      </c>
    </row>
    <row r="2001" spans="1:11" ht="14.45" customHeight="1" x14ac:dyDescent="0.2">
      <c r="A2001" s="426" t="s">
        <v>5635</v>
      </c>
      <c r="B2001" s="427" t="s">
        <v>5636</v>
      </c>
      <c r="C2001" s="428" t="s">
        <v>5712</v>
      </c>
      <c r="D2001" s="429" t="s">
        <v>5713</v>
      </c>
      <c r="E2001" s="428" t="s">
        <v>3361</v>
      </c>
      <c r="F2001" s="429" t="s">
        <v>3362</v>
      </c>
      <c r="G2001" s="428" t="s">
        <v>3365</v>
      </c>
      <c r="H2001" s="428" t="s">
        <v>3366</v>
      </c>
      <c r="I2001" s="431">
        <v>0.54666668176651001</v>
      </c>
      <c r="J2001" s="431">
        <v>2900</v>
      </c>
      <c r="K2001" s="432">
        <v>1585</v>
      </c>
    </row>
    <row r="2002" spans="1:11" ht="14.45" customHeight="1" x14ac:dyDescent="0.2">
      <c r="A2002" s="426" t="s">
        <v>5635</v>
      </c>
      <c r="B2002" s="427" t="s">
        <v>5636</v>
      </c>
      <c r="C2002" s="428" t="s">
        <v>5712</v>
      </c>
      <c r="D2002" s="429" t="s">
        <v>5713</v>
      </c>
      <c r="E2002" s="428" t="s">
        <v>3369</v>
      </c>
      <c r="F2002" s="429" t="s">
        <v>3370</v>
      </c>
      <c r="G2002" s="428" t="s">
        <v>5504</v>
      </c>
      <c r="H2002" s="428" t="s">
        <v>5505</v>
      </c>
      <c r="I2002" s="431">
        <v>17.374443901909721</v>
      </c>
      <c r="J2002" s="431">
        <v>1650</v>
      </c>
      <c r="K2002" s="432">
        <v>28686</v>
      </c>
    </row>
    <row r="2003" spans="1:11" ht="14.45" customHeight="1" x14ac:dyDescent="0.2">
      <c r="A2003" s="426" t="s">
        <v>5635</v>
      </c>
      <c r="B2003" s="427" t="s">
        <v>5636</v>
      </c>
      <c r="C2003" s="428" t="s">
        <v>5712</v>
      </c>
      <c r="D2003" s="429" t="s">
        <v>5713</v>
      </c>
      <c r="E2003" s="428" t="s">
        <v>3369</v>
      </c>
      <c r="F2003" s="429" t="s">
        <v>3370</v>
      </c>
      <c r="G2003" s="428" t="s">
        <v>5506</v>
      </c>
      <c r="H2003" s="428" t="s">
        <v>5507</v>
      </c>
      <c r="I2003" s="431">
        <v>17.355713980538503</v>
      </c>
      <c r="J2003" s="431">
        <v>1000</v>
      </c>
      <c r="K2003" s="432">
        <v>17372</v>
      </c>
    </row>
    <row r="2004" spans="1:11" ht="14.45" customHeight="1" x14ac:dyDescent="0.2">
      <c r="A2004" s="426" t="s">
        <v>5635</v>
      </c>
      <c r="B2004" s="427" t="s">
        <v>5636</v>
      </c>
      <c r="C2004" s="428" t="s">
        <v>5712</v>
      </c>
      <c r="D2004" s="429" t="s">
        <v>5713</v>
      </c>
      <c r="E2004" s="428" t="s">
        <v>3369</v>
      </c>
      <c r="F2004" s="429" t="s">
        <v>3370</v>
      </c>
      <c r="G2004" s="428" t="s">
        <v>3371</v>
      </c>
      <c r="H2004" s="428" t="s">
        <v>3372</v>
      </c>
      <c r="I2004" s="431">
        <v>17.75</v>
      </c>
      <c r="J2004" s="431">
        <v>100</v>
      </c>
      <c r="K2004" s="432">
        <v>1775</v>
      </c>
    </row>
    <row r="2005" spans="1:11" ht="14.45" customHeight="1" x14ac:dyDescent="0.2">
      <c r="A2005" s="426" t="s">
        <v>5635</v>
      </c>
      <c r="B2005" s="427" t="s">
        <v>5636</v>
      </c>
      <c r="C2005" s="428" t="s">
        <v>5712</v>
      </c>
      <c r="D2005" s="429" t="s">
        <v>5713</v>
      </c>
      <c r="E2005" s="428" t="s">
        <v>3369</v>
      </c>
      <c r="F2005" s="429" t="s">
        <v>3370</v>
      </c>
      <c r="G2005" s="428" t="s">
        <v>3375</v>
      </c>
      <c r="H2005" s="428" t="s">
        <v>3376</v>
      </c>
      <c r="I2005" s="431">
        <v>17.835000038146973</v>
      </c>
      <c r="J2005" s="431">
        <v>500</v>
      </c>
      <c r="K2005" s="432">
        <v>8883</v>
      </c>
    </row>
    <row r="2006" spans="1:11" ht="14.45" customHeight="1" x14ac:dyDescent="0.2">
      <c r="A2006" s="426" t="s">
        <v>5635</v>
      </c>
      <c r="B2006" s="427" t="s">
        <v>5636</v>
      </c>
      <c r="C2006" s="428" t="s">
        <v>5712</v>
      </c>
      <c r="D2006" s="429" t="s">
        <v>5713</v>
      </c>
      <c r="E2006" s="428" t="s">
        <v>3369</v>
      </c>
      <c r="F2006" s="429" t="s">
        <v>3370</v>
      </c>
      <c r="G2006" s="428" t="s">
        <v>3377</v>
      </c>
      <c r="H2006" s="428" t="s">
        <v>3378</v>
      </c>
      <c r="I2006" s="431">
        <v>2.880000114440918</v>
      </c>
      <c r="J2006" s="431">
        <v>1000</v>
      </c>
      <c r="K2006" s="432">
        <v>2880</v>
      </c>
    </row>
    <row r="2007" spans="1:11" ht="14.45" customHeight="1" x14ac:dyDescent="0.2">
      <c r="A2007" s="426" t="s">
        <v>5635</v>
      </c>
      <c r="B2007" s="427" t="s">
        <v>5636</v>
      </c>
      <c r="C2007" s="428" t="s">
        <v>5712</v>
      </c>
      <c r="D2007" s="429" t="s">
        <v>5713</v>
      </c>
      <c r="E2007" s="428" t="s">
        <v>3369</v>
      </c>
      <c r="F2007" s="429" t="s">
        <v>3370</v>
      </c>
      <c r="G2007" s="428" t="s">
        <v>3379</v>
      </c>
      <c r="H2007" s="428" t="s">
        <v>3380</v>
      </c>
      <c r="I2007" s="431">
        <v>2.8900001049041748</v>
      </c>
      <c r="J2007" s="431">
        <v>300</v>
      </c>
      <c r="K2007" s="432">
        <v>867</v>
      </c>
    </row>
    <row r="2008" spans="1:11" ht="14.45" customHeight="1" x14ac:dyDescent="0.2">
      <c r="A2008" s="426" t="s">
        <v>5635</v>
      </c>
      <c r="B2008" s="427" t="s">
        <v>5636</v>
      </c>
      <c r="C2008" s="428" t="s">
        <v>5712</v>
      </c>
      <c r="D2008" s="429" t="s">
        <v>5713</v>
      </c>
      <c r="E2008" s="428" t="s">
        <v>3369</v>
      </c>
      <c r="F2008" s="429" t="s">
        <v>3370</v>
      </c>
      <c r="G2008" s="428" t="s">
        <v>3383</v>
      </c>
      <c r="H2008" s="428" t="s">
        <v>4463</v>
      </c>
      <c r="I2008" s="431">
        <v>2.2899999618530273</v>
      </c>
      <c r="J2008" s="431">
        <v>1000</v>
      </c>
      <c r="K2008" s="432">
        <v>2290</v>
      </c>
    </row>
    <row r="2009" spans="1:11" ht="14.45" customHeight="1" x14ac:dyDescent="0.2">
      <c r="A2009" s="426" t="s">
        <v>5635</v>
      </c>
      <c r="B2009" s="427" t="s">
        <v>5636</v>
      </c>
      <c r="C2009" s="428" t="s">
        <v>5746</v>
      </c>
      <c r="D2009" s="429" t="s">
        <v>5747</v>
      </c>
      <c r="E2009" s="428" t="s">
        <v>2423</v>
      </c>
      <c r="F2009" s="429" t="s">
        <v>2424</v>
      </c>
      <c r="G2009" s="428" t="s">
        <v>5748</v>
      </c>
      <c r="H2009" s="428" t="s">
        <v>5749</v>
      </c>
      <c r="I2009" s="431">
        <v>104.05999755859375</v>
      </c>
      <c r="J2009" s="431">
        <v>1</v>
      </c>
      <c r="K2009" s="432">
        <v>104.05999755859375</v>
      </c>
    </row>
    <row r="2010" spans="1:11" ht="14.45" customHeight="1" x14ac:dyDescent="0.2">
      <c r="A2010" s="426" t="s">
        <v>5635</v>
      </c>
      <c r="B2010" s="427" t="s">
        <v>5636</v>
      </c>
      <c r="C2010" s="428" t="s">
        <v>5746</v>
      </c>
      <c r="D2010" s="429" t="s">
        <v>5747</v>
      </c>
      <c r="E2010" s="428" t="s">
        <v>2423</v>
      </c>
      <c r="F2010" s="429" t="s">
        <v>2424</v>
      </c>
      <c r="G2010" s="428" t="s">
        <v>5750</v>
      </c>
      <c r="H2010" s="428" t="s">
        <v>5751</v>
      </c>
      <c r="I2010" s="431">
        <v>114.16499710083008</v>
      </c>
      <c r="J2010" s="431">
        <v>2</v>
      </c>
      <c r="K2010" s="432">
        <v>228.32999420166016</v>
      </c>
    </row>
    <row r="2011" spans="1:11" ht="14.45" customHeight="1" x14ac:dyDescent="0.2">
      <c r="A2011" s="426" t="s">
        <v>5635</v>
      </c>
      <c r="B2011" s="427" t="s">
        <v>5636</v>
      </c>
      <c r="C2011" s="428" t="s">
        <v>5746</v>
      </c>
      <c r="D2011" s="429" t="s">
        <v>5747</v>
      </c>
      <c r="E2011" s="428" t="s">
        <v>2423</v>
      </c>
      <c r="F2011" s="429" t="s">
        <v>2424</v>
      </c>
      <c r="G2011" s="428" t="s">
        <v>5752</v>
      </c>
      <c r="H2011" s="428" t="s">
        <v>5753</v>
      </c>
      <c r="I2011" s="431">
        <v>261.3599853515625</v>
      </c>
      <c r="J2011" s="431">
        <v>1</v>
      </c>
      <c r="K2011" s="432">
        <v>261.3599853515625</v>
      </c>
    </row>
    <row r="2012" spans="1:11" ht="14.45" customHeight="1" x14ac:dyDescent="0.2">
      <c r="A2012" s="426" t="s">
        <v>5635</v>
      </c>
      <c r="B2012" s="427" t="s">
        <v>5636</v>
      </c>
      <c r="C2012" s="428" t="s">
        <v>5746</v>
      </c>
      <c r="D2012" s="429" t="s">
        <v>5747</v>
      </c>
      <c r="E2012" s="428" t="s">
        <v>2423</v>
      </c>
      <c r="F2012" s="429" t="s">
        <v>2424</v>
      </c>
      <c r="G2012" s="428" t="s">
        <v>5754</v>
      </c>
      <c r="H2012" s="428" t="s">
        <v>5755</v>
      </c>
      <c r="I2012" s="431">
        <v>712.69000244140625</v>
      </c>
      <c r="J2012" s="431">
        <v>1</v>
      </c>
      <c r="K2012" s="432">
        <v>712.69000244140625</v>
      </c>
    </row>
    <row r="2013" spans="1:11" ht="14.45" customHeight="1" x14ac:dyDescent="0.2">
      <c r="A2013" s="426" t="s">
        <v>5635</v>
      </c>
      <c r="B2013" s="427" t="s">
        <v>5636</v>
      </c>
      <c r="C2013" s="428" t="s">
        <v>5746</v>
      </c>
      <c r="D2013" s="429" t="s">
        <v>5747</v>
      </c>
      <c r="E2013" s="428" t="s">
        <v>2423</v>
      </c>
      <c r="F2013" s="429" t="s">
        <v>2424</v>
      </c>
      <c r="G2013" s="428" t="s">
        <v>5756</v>
      </c>
      <c r="H2013" s="428" t="s">
        <v>5757</v>
      </c>
      <c r="I2013" s="431">
        <v>893.59002685546875</v>
      </c>
      <c r="J2013" s="431">
        <v>2</v>
      </c>
      <c r="K2013" s="432">
        <v>1787.1700439453125</v>
      </c>
    </row>
    <row r="2014" spans="1:11" ht="14.45" customHeight="1" x14ac:dyDescent="0.2">
      <c r="A2014" s="426" t="s">
        <v>5635</v>
      </c>
      <c r="B2014" s="427" t="s">
        <v>5636</v>
      </c>
      <c r="C2014" s="428" t="s">
        <v>5746</v>
      </c>
      <c r="D2014" s="429" t="s">
        <v>5747</v>
      </c>
      <c r="E2014" s="428" t="s">
        <v>2423</v>
      </c>
      <c r="F2014" s="429" t="s">
        <v>2424</v>
      </c>
      <c r="G2014" s="428" t="s">
        <v>5758</v>
      </c>
      <c r="H2014" s="428" t="s">
        <v>5759</v>
      </c>
      <c r="I2014" s="431">
        <v>893.59002685546875</v>
      </c>
      <c r="J2014" s="431">
        <v>2</v>
      </c>
      <c r="K2014" s="432">
        <v>1787.1700439453125</v>
      </c>
    </row>
    <row r="2015" spans="1:11" ht="14.45" customHeight="1" x14ac:dyDescent="0.2">
      <c r="A2015" s="426" t="s">
        <v>5635</v>
      </c>
      <c r="B2015" s="427" t="s">
        <v>5636</v>
      </c>
      <c r="C2015" s="428" t="s">
        <v>5746</v>
      </c>
      <c r="D2015" s="429" t="s">
        <v>5747</v>
      </c>
      <c r="E2015" s="428" t="s">
        <v>2423</v>
      </c>
      <c r="F2015" s="429" t="s">
        <v>2424</v>
      </c>
      <c r="G2015" s="428" t="s">
        <v>5760</v>
      </c>
      <c r="H2015" s="428" t="s">
        <v>5761</v>
      </c>
      <c r="I2015" s="431">
        <v>558.03997802734375</v>
      </c>
      <c r="J2015" s="431">
        <v>2</v>
      </c>
      <c r="K2015" s="432">
        <v>1116.0799560546875</v>
      </c>
    </row>
    <row r="2016" spans="1:11" ht="14.45" customHeight="1" x14ac:dyDescent="0.2">
      <c r="A2016" s="426" t="s">
        <v>5635</v>
      </c>
      <c r="B2016" s="427" t="s">
        <v>5636</v>
      </c>
      <c r="C2016" s="428" t="s">
        <v>5746</v>
      </c>
      <c r="D2016" s="429" t="s">
        <v>5747</v>
      </c>
      <c r="E2016" s="428" t="s">
        <v>2423</v>
      </c>
      <c r="F2016" s="429" t="s">
        <v>2424</v>
      </c>
      <c r="G2016" s="428" t="s">
        <v>5762</v>
      </c>
      <c r="H2016" s="428" t="s">
        <v>5763</v>
      </c>
      <c r="I2016" s="431">
        <v>136.72999572753906</v>
      </c>
      <c r="J2016" s="431">
        <v>1</v>
      </c>
      <c r="K2016" s="432">
        <v>136.72999572753906</v>
      </c>
    </row>
    <row r="2017" spans="1:11" ht="14.45" customHeight="1" x14ac:dyDescent="0.2">
      <c r="A2017" s="426" t="s">
        <v>5635</v>
      </c>
      <c r="B2017" s="427" t="s">
        <v>5636</v>
      </c>
      <c r="C2017" s="428" t="s">
        <v>5746</v>
      </c>
      <c r="D2017" s="429" t="s">
        <v>5747</v>
      </c>
      <c r="E2017" s="428" t="s">
        <v>2423</v>
      </c>
      <c r="F2017" s="429" t="s">
        <v>2424</v>
      </c>
      <c r="G2017" s="428" t="s">
        <v>2793</v>
      </c>
      <c r="H2017" s="428" t="s">
        <v>2794</v>
      </c>
      <c r="I2017" s="431">
        <v>75.019996643066406</v>
      </c>
      <c r="J2017" s="431">
        <v>1</v>
      </c>
      <c r="K2017" s="432">
        <v>75.019996643066406</v>
      </c>
    </row>
    <row r="2018" spans="1:11" ht="14.45" customHeight="1" x14ac:dyDescent="0.2">
      <c r="A2018" s="426" t="s">
        <v>5635</v>
      </c>
      <c r="B2018" s="427" t="s">
        <v>5636</v>
      </c>
      <c r="C2018" s="428" t="s">
        <v>5746</v>
      </c>
      <c r="D2018" s="429" t="s">
        <v>5747</v>
      </c>
      <c r="E2018" s="428" t="s">
        <v>2423</v>
      </c>
      <c r="F2018" s="429" t="s">
        <v>2424</v>
      </c>
      <c r="G2018" s="428" t="s">
        <v>5764</v>
      </c>
      <c r="H2018" s="428" t="s">
        <v>5765</v>
      </c>
      <c r="I2018" s="431">
        <v>133.10000610351563</v>
      </c>
      <c r="J2018" s="431">
        <v>3</v>
      </c>
      <c r="K2018" s="432">
        <v>399.30001831054688</v>
      </c>
    </row>
    <row r="2019" spans="1:11" ht="14.45" customHeight="1" x14ac:dyDescent="0.2">
      <c r="A2019" s="426" t="s">
        <v>5635</v>
      </c>
      <c r="B2019" s="427" t="s">
        <v>5636</v>
      </c>
      <c r="C2019" s="428" t="s">
        <v>5746</v>
      </c>
      <c r="D2019" s="429" t="s">
        <v>5747</v>
      </c>
      <c r="E2019" s="428" t="s">
        <v>2423</v>
      </c>
      <c r="F2019" s="429" t="s">
        <v>2424</v>
      </c>
      <c r="G2019" s="428" t="s">
        <v>5766</v>
      </c>
      <c r="H2019" s="428" t="s">
        <v>5767</v>
      </c>
      <c r="I2019" s="431">
        <v>1057.5999755859375</v>
      </c>
      <c r="J2019" s="431">
        <v>1</v>
      </c>
      <c r="K2019" s="432">
        <v>1057.5999755859375</v>
      </c>
    </row>
    <row r="2020" spans="1:11" ht="14.45" customHeight="1" x14ac:dyDescent="0.2">
      <c r="A2020" s="426" t="s">
        <v>5635</v>
      </c>
      <c r="B2020" s="427" t="s">
        <v>5636</v>
      </c>
      <c r="C2020" s="428" t="s">
        <v>5746</v>
      </c>
      <c r="D2020" s="429" t="s">
        <v>5747</v>
      </c>
      <c r="E2020" s="428" t="s">
        <v>2423</v>
      </c>
      <c r="F2020" s="429" t="s">
        <v>2424</v>
      </c>
      <c r="G2020" s="428" t="s">
        <v>5768</v>
      </c>
      <c r="H2020" s="428" t="s">
        <v>5769</v>
      </c>
      <c r="I2020" s="431">
        <v>638.1500244140625</v>
      </c>
      <c r="J2020" s="431">
        <v>1</v>
      </c>
      <c r="K2020" s="432">
        <v>638.1500244140625</v>
      </c>
    </row>
    <row r="2021" spans="1:11" ht="14.45" customHeight="1" x14ac:dyDescent="0.2">
      <c r="A2021" s="426" t="s">
        <v>5635</v>
      </c>
      <c r="B2021" s="427" t="s">
        <v>5636</v>
      </c>
      <c r="C2021" s="428" t="s">
        <v>5746</v>
      </c>
      <c r="D2021" s="429" t="s">
        <v>5747</v>
      </c>
      <c r="E2021" s="428" t="s">
        <v>2423</v>
      </c>
      <c r="F2021" s="429" t="s">
        <v>2424</v>
      </c>
      <c r="G2021" s="428" t="s">
        <v>5770</v>
      </c>
      <c r="H2021" s="428" t="s">
        <v>5771</v>
      </c>
      <c r="I2021" s="431">
        <v>222.63999938964844</v>
      </c>
      <c r="J2021" s="431">
        <v>1</v>
      </c>
      <c r="K2021" s="432">
        <v>222.63999938964844</v>
      </c>
    </row>
    <row r="2022" spans="1:11" ht="14.45" customHeight="1" x14ac:dyDescent="0.2">
      <c r="A2022" s="426" t="s">
        <v>5635</v>
      </c>
      <c r="B2022" s="427" t="s">
        <v>5636</v>
      </c>
      <c r="C2022" s="428" t="s">
        <v>5746</v>
      </c>
      <c r="D2022" s="429" t="s">
        <v>5747</v>
      </c>
      <c r="E2022" s="428" t="s">
        <v>2423</v>
      </c>
      <c r="F2022" s="429" t="s">
        <v>2424</v>
      </c>
      <c r="G2022" s="428" t="s">
        <v>5772</v>
      </c>
      <c r="H2022" s="428" t="s">
        <v>5773</v>
      </c>
      <c r="I2022" s="431">
        <v>180.77000427246094</v>
      </c>
      <c r="J2022" s="431">
        <v>3</v>
      </c>
      <c r="K2022" s="432">
        <v>542.31001281738281</v>
      </c>
    </row>
    <row r="2023" spans="1:11" ht="14.45" customHeight="1" x14ac:dyDescent="0.2">
      <c r="A2023" s="426" t="s">
        <v>5635</v>
      </c>
      <c r="B2023" s="427" t="s">
        <v>5636</v>
      </c>
      <c r="C2023" s="428" t="s">
        <v>5746</v>
      </c>
      <c r="D2023" s="429" t="s">
        <v>5747</v>
      </c>
      <c r="E2023" s="428" t="s">
        <v>2423</v>
      </c>
      <c r="F2023" s="429" t="s">
        <v>2424</v>
      </c>
      <c r="G2023" s="428" t="s">
        <v>5774</v>
      </c>
      <c r="H2023" s="428" t="s">
        <v>5775</v>
      </c>
      <c r="I2023" s="431">
        <v>12.739999771118164</v>
      </c>
      <c r="J2023" s="431">
        <v>100</v>
      </c>
      <c r="K2023" s="432">
        <v>1274.1300048828125</v>
      </c>
    </row>
    <row r="2024" spans="1:11" ht="14.45" customHeight="1" x14ac:dyDescent="0.2">
      <c r="A2024" s="426" t="s">
        <v>5635</v>
      </c>
      <c r="B2024" s="427" t="s">
        <v>5636</v>
      </c>
      <c r="C2024" s="428" t="s">
        <v>5746</v>
      </c>
      <c r="D2024" s="429" t="s">
        <v>5747</v>
      </c>
      <c r="E2024" s="428" t="s">
        <v>2423</v>
      </c>
      <c r="F2024" s="429" t="s">
        <v>2424</v>
      </c>
      <c r="G2024" s="428" t="s">
        <v>5776</v>
      </c>
      <c r="H2024" s="428" t="s">
        <v>5777</v>
      </c>
      <c r="I2024" s="431">
        <v>702.77001953125</v>
      </c>
      <c r="J2024" s="431">
        <v>1</v>
      </c>
      <c r="K2024" s="432">
        <v>702.77001953125</v>
      </c>
    </row>
    <row r="2025" spans="1:11" ht="14.45" customHeight="1" x14ac:dyDescent="0.2">
      <c r="A2025" s="426" t="s">
        <v>5635</v>
      </c>
      <c r="B2025" s="427" t="s">
        <v>5636</v>
      </c>
      <c r="C2025" s="428" t="s">
        <v>5746</v>
      </c>
      <c r="D2025" s="429" t="s">
        <v>5747</v>
      </c>
      <c r="E2025" s="428" t="s">
        <v>2423</v>
      </c>
      <c r="F2025" s="429" t="s">
        <v>2424</v>
      </c>
      <c r="G2025" s="428" t="s">
        <v>5778</v>
      </c>
      <c r="H2025" s="428" t="s">
        <v>5779</v>
      </c>
      <c r="I2025" s="431">
        <v>174.24000549316406</v>
      </c>
      <c r="J2025" s="431">
        <v>1</v>
      </c>
      <c r="K2025" s="432">
        <v>174.24000549316406</v>
      </c>
    </row>
    <row r="2026" spans="1:11" ht="14.45" customHeight="1" x14ac:dyDescent="0.2">
      <c r="A2026" s="426" t="s">
        <v>5635</v>
      </c>
      <c r="B2026" s="427" t="s">
        <v>5636</v>
      </c>
      <c r="C2026" s="428" t="s">
        <v>5746</v>
      </c>
      <c r="D2026" s="429" t="s">
        <v>5747</v>
      </c>
      <c r="E2026" s="428" t="s">
        <v>3180</v>
      </c>
      <c r="F2026" s="429" t="s">
        <v>3181</v>
      </c>
      <c r="G2026" s="428" t="s">
        <v>5780</v>
      </c>
      <c r="H2026" s="428" t="s">
        <v>5781</v>
      </c>
      <c r="I2026" s="431">
        <v>284.35000610351563</v>
      </c>
      <c r="J2026" s="431">
        <v>3</v>
      </c>
      <c r="K2026" s="432">
        <v>853.04998779296875</v>
      </c>
    </row>
    <row r="2027" spans="1:11" ht="14.45" customHeight="1" x14ac:dyDescent="0.2">
      <c r="A2027" s="426" t="s">
        <v>5635</v>
      </c>
      <c r="B2027" s="427" t="s">
        <v>5636</v>
      </c>
      <c r="C2027" s="428" t="s">
        <v>5746</v>
      </c>
      <c r="D2027" s="429" t="s">
        <v>5747</v>
      </c>
      <c r="E2027" s="428" t="s">
        <v>3180</v>
      </c>
      <c r="F2027" s="429" t="s">
        <v>3181</v>
      </c>
      <c r="G2027" s="428" t="s">
        <v>5782</v>
      </c>
      <c r="H2027" s="428" t="s">
        <v>5783</v>
      </c>
      <c r="I2027" s="431">
        <v>62.919998168945313</v>
      </c>
      <c r="J2027" s="431">
        <v>5</v>
      </c>
      <c r="K2027" s="432">
        <v>314.60000610351563</v>
      </c>
    </row>
    <row r="2028" spans="1:11" ht="14.45" customHeight="1" x14ac:dyDescent="0.2">
      <c r="A2028" s="426" t="s">
        <v>5635</v>
      </c>
      <c r="B2028" s="427" t="s">
        <v>5636</v>
      </c>
      <c r="C2028" s="428" t="s">
        <v>5746</v>
      </c>
      <c r="D2028" s="429" t="s">
        <v>5747</v>
      </c>
      <c r="E2028" s="428" t="s">
        <v>3180</v>
      </c>
      <c r="F2028" s="429" t="s">
        <v>3181</v>
      </c>
      <c r="G2028" s="428" t="s">
        <v>5784</v>
      </c>
      <c r="H2028" s="428" t="s">
        <v>5785</v>
      </c>
      <c r="I2028" s="431">
        <v>27.829999923706055</v>
      </c>
      <c r="J2028" s="431">
        <v>5</v>
      </c>
      <c r="K2028" s="432">
        <v>139.14999389648438</v>
      </c>
    </row>
    <row r="2029" spans="1:11" ht="14.45" customHeight="1" x14ac:dyDescent="0.2">
      <c r="A2029" s="426" t="s">
        <v>5635</v>
      </c>
      <c r="B2029" s="427" t="s">
        <v>5636</v>
      </c>
      <c r="C2029" s="428" t="s">
        <v>5746</v>
      </c>
      <c r="D2029" s="429" t="s">
        <v>5747</v>
      </c>
      <c r="E2029" s="428" t="s">
        <v>3180</v>
      </c>
      <c r="F2029" s="429" t="s">
        <v>3181</v>
      </c>
      <c r="G2029" s="428" t="s">
        <v>5786</v>
      </c>
      <c r="H2029" s="428" t="s">
        <v>5787</v>
      </c>
      <c r="I2029" s="431">
        <v>890.32000732421875</v>
      </c>
      <c r="J2029" s="431">
        <v>2</v>
      </c>
      <c r="K2029" s="432">
        <v>1780.6400146484375</v>
      </c>
    </row>
    <row r="2030" spans="1:11" ht="14.45" customHeight="1" x14ac:dyDescent="0.2">
      <c r="A2030" s="426" t="s">
        <v>5635</v>
      </c>
      <c r="B2030" s="427" t="s">
        <v>5636</v>
      </c>
      <c r="C2030" s="428" t="s">
        <v>5746</v>
      </c>
      <c r="D2030" s="429" t="s">
        <v>5747</v>
      </c>
      <c r="E2030" s="428" t="s">
        <v>3180</v>
      </c>
      <c r="F2030" s="429" t="s">
        <v>3181</v>
      </c>
      <c r="G2030" s="428" t="s">
        <v>5788</v>
      </c>
      <c r="H2030" s="428" t="s">
        <v>5789</v>
      </c>
      <c r="I2030" s="431">
        <v>45.5</v>
      </c>
      <c r="J2030" s="431">
        <v>5</v>
      </c>
      <c r="K2030" s="432">
        <v>227.47999572753906</v>
      </c>
    </row>
    <row r="2031" spans="1:11" ht="14.45" customHeight="1" x14ac:dyDescent="0.2">
      <c r="A2031" s="426" t="s">
        <v>5635</v>
      </c>
      <c r="B2031" s="427" t="s">
        <v>5636</v>
      </c>
      <c r="C2031" s="428" t="s">
        <v>5746</v>
      </c>
      <c r="D2031" s="429" t="s">
        <v>5747</v>
      </c>
      <c r="E2031" s="428" t="s">
        <v>3180</v>
      </c>
      <c r="F2031" s="429" t="s">
        <v>3181</v>
      </c>
      <c r="G2031" s="428" t="s">
        <v>5790</v>
      </c>
      <c r="H2031" s="428" t="s">
        <v>5791</v>
      </c>
      <c r="I2031" s="431">
        <v>101.63999938964844</v>
      </c>
      <c r="J2031" s="431">
        <v>10</v>
      </c>
      <c r="K2031" s="432">
        <v>1016.4000244140625</v>
      </c>
    </row>
    <row r="2032" spans="1:11" ht="14.45" customHeight="1" x14ac:dyDescent="0.2">
      <c r="A2032" s="426" t="s">
        <v>5635</v>
      </c>
      <c r="B2032" s="427" t="s">
        <v>5636</v>
      </c>
      <c r="C2032" s="428" t="s">
        <v>5746</v>
      </c>
      <c r="D2032" s="429" t="s">
        <v>5747</v>
      </c>
      <c r="E2032" s="428" t="s">
        <v>3180</v>
      </c>
      <c r="F2032" s="429" t="s">
        <v>3181</v>
      </c>
      <c r="G2032" s="428" t="s">
        <v>5792</v>
      </c>
      <c r="H2032" s="428" t="s">
        <v>5793</v>
      </c>
      <c r="I2032" s="431">
        <v>112.52999877929688</v>
      </c>
      <c r="J2032" s="431">
        <v>10</v>
      </c>
      <c r="K2032" s="432">
        <v>1125.300048828125</v>
      </c>
    </row>
    <row r="2033" spans="1:11" ht="14.45" customHeight="1" x14ac:dyDescent="0.2">
      <c r="A2033" s="426" t="s">
        <v>5635</v>
      </c>
      <c r="B2033" s="427" t="s">
        <v>5636</v>
      </c>
      <c r="C2033" s="428" t="s">
        <v>5746</v>
      </c>
      <c r="D2033" s="429" t="s">
        <v>5747</v>
      </c>
      <c r="E2033" s="428" t="s">
        <v>2395</v>
      </c>
      <c r="F2033" s="429" t="s">
        <v>2396</v>
      </c>
      <c r="G2033" s="428" t="s">
        <v>4368</v>
      </c>
      <c r="H2033" s="428" t="s">
        <v>4369</v>
      </c>
      <c r="I2033" s="431">
        <v>1.3500000238418579</v>
      </c>
      <c r="J2033" s="431">
        <v>6</v>
      </c>
      <c r="K2033" s="432">
        <v>8.1000003814697266</v>
      </c>
    </row>
    <row r="2034" spans="1:11" ht="14.45" customHeight="1" x14ac:dyDescent="0.2">
      <c r="A2034" s="426" t="s">
        <v>5635</v>
      </c>
      <c r="B2034" s="427" t="s">
        <v>5636</v>
      </c>
      <c r="C2034" s="428" t="s">
        <v>5746</v>
      </c>
      <c r="D2034" s="429" t="s">
        <v>5747</v>
      </c>
      <c r="E2034" s="428" t="s">
        <v>2395</v>
      </c>
      <c r="F2034" s="429" t="s">
        <v>2396</v>
      </c>
      <c r="G2034" s="428" t="s">
        <v>2401</v>
      </c>
      <c r="H2034" s="428" t="s">
        <v>2402</v>
      </c>
      <c r="I2034" s="431">
        <v>15.029999732971191</v>
      </c>
      <c r="J2034" s="431">
        <v>24</v>
      </c>
      <c r="K2034" s="432">
        <v>360.6199951171875</v>
      </c>
    </row>
    <row r="2035" spans="1:11" ht="14.45" customHeight="1" x14ac:dyDescent="0.2">
      <c r="A2035" s="426" t="s">
        <v>5635</v>
      </c>
      <c r="B2035" s="427" t="s">
        <v>5636</v>
      </c>
      <c r="C2035" s="428" t="s">
        <v>5746</v>
      </c>
      <c r="D2035" s="429" t="s">
        <v>5747</v>
      </c>
      <c r="E2035" s="428" t="s">
        <v>2395</v>
      </c>
      <c r="F2035" s="429" t="s">
        <v>2396</v>
      </c>
      <c r="G2035" s="428" t="s">
        <v>2405</v>
      </c>
      <c r="H2035" s="428" t="s">
        <v>2406</v>
      </c>
      <c r="I2035" s="431">
        <v>7.820000171661377</v>
      </c>
      <c r="J2035" s="431">
        <v>1</v>
      </c>
      <c r="K2035" s="432">
        <v>7.820000171661377</v>
      </c>
    </row>
    <row r="2036" spans="1:11" ht="14.45" customHeight="1" x14ac:dyDescent="0.2">
      <c r="A2036" s="426" t="s">
        <v>5635</v>
      </c>
      <c r="B2036" s="427" t="s">
        <v>5636</v>
      </c>
      <c r="C2036" s="428" t="s">
        <v>5746</v>
      </c>
      <c r="D2036" s="429" t="s">
        <v>5747</v>
      </c>
      <c r="E2036" s="428" t="s">
        <v>2395</v>
      </c>
      <c r="F2036" s="429" t="s">
        <v>2396</v>
      </c>
      <c r="G2036" s="428" t="s">
        <v>2407</v>
      </c>
      <c r="H2036" s="428" t="s">
        <v>2408</v>
      </c>
      <c r="I2036" s="431">
        <v>7.1100001335144043</v>
      </c>
      <c r="J2036" s="431">
        <v>2</v>
      </c>
      <c r="K2036" s="432">
        <v>14.210000038146973</v>
      </c>
    </row>
    <row r="2037" spans="1:11" ht="14.45" customHeight="1" x14ac:dyDescent="0.2">
      <c r="A2037" s="426" t="s">
        <v>5635</v>
      </c>
      <c r="B2037" s="427" t="s">
        <v>5636</v>
      </c>
      <c r="C2037" s="428" t="s">
        <v>5746</v>
      </c>
      <c r="D2037" s="429" t="s">
        <v>5747</v>
      </c>
      <c r="E2037" s="428" t="s">
        <v>2395</v>
      </c>
      <c r="F2037" s="429" t="s">
        <v>2396</v>
      </c>
      <c r="G2037" s="428" t="s">
        <v>2409</v>
      </c>
      <c r="H2037" s="428" t="s">
        <v>2410</v>
      </c>
      <c r="I2037" s="431">
        <v>8.3299999237060547</v>
      </c>
      <c r="J2037" s="431">
        <v>2</v>
      </c>
      <c r="K2037" s="432">
        <v>16.649999618530273</v>
      </c>
    </row>
    <row r="2038" spans="1:11" ht="14.45" customHeight="1" x14ac:dyDescent="0.2">
      <c r="A2038" s="426" t="s">
        <v>5635</v>
      </c>
      <c r="B2038" s="427" t="s">
        <v>5636</v>
      </c>
      <c r="C2038" s="428" t="s">
        <v>5746</v>
      </c>
      <c r="D2038" s="429" t="s">
        <v>5747</v>
      </c>
      <c r="E2038" s="428" t="s">
        <v>2395</v>
      </c>
      <c r="F2038" s="429" t="s">
        <v>2396</v>
      </c>
      <c r="G2038" s="428" t="s">
        <v>2411</v>
      </c>
      <c r="H2038" s="428" t="s">
        <v>2412</v>
      </c>
      <c r="I2038" s="431">
        <v>9.5900001525878906</v>
      </c>
      <c r="J2038" s="431">
        <v>2</v>
      </c>
      <c r="K2038" s="432">
        <v>19.180000305175781</v>
      </c>
    </row>
    <row r="2039" spans="1:11" ht="14.45" customHeight="1" x14ac:dyDescent="0.2">
      <c r="A2039" s="426" t="s">
        <v>5635</v>
      </c>
      <c r="B2039" s="427" t="s">
        <v>5636</v>
      </c>
      <c r="C2039" s="428" t="s">
        <v>5746</v>
      </c>
      <c r="D2039" s="429" t="s">
        <v>5747</v>
      </c>
      <c r="E2039" s="428" t="s">
        <v>2395</v>
      </c>
      <c r="F2039" s="429" t="s">
        <v>2396</v>
      </c>
      <c r="G2039" s="428" t="s">
        <v>4381</v>
      </c>
      <c r="H2039" s="428" t="s">
        <v>4382</v>
      </c>
      <c r="I2039" s="431">
        <v>19.959999084472656</v>
      </c>
      <c r="J2039" s="431">
        <v>1</v>
      </c>
      <c r="K2039" s="432">
        <v>19.959999084472656</v>
      </c>
    </row>
    <row r="2040" spans="1:11" ht="14.45" customHeight="1" x14ac:dyDescent="0.2">
      <c r="A2040" s="426" t="s">
        <v>5635</v>
      </c>
      <c r="B2040" s="427" t="s">
        <v>5636</v>
      </c>
      <c r="C2040" s="428" t="s">
        <v>5746</v>
      </c>
      <c r="D2040" s="429" t="s">
        <v>5747</v>
      </c>
      <c r="E2040" s="428" t="s">
        <v>2395</v>
      </c>
      <c r="F2040" s="429" t="s">
        <v>2396</v>
      </c>
      <c r="G2040" s="428" t="s">
        <v>2413</v>
      </c>
      <c r="H2040" s="428" t="s">
        <v>2414</v>
      </c>
      <c r="I2040" s="431">
        <v>25.239999771118164</v>
      </c>
      <c r="J2040" s="431">
        <v>1</v>
      </c>
      <c r="K2040" s="432">
        <v>25.239999771118164</v>
      </c>
    </row>
    <row r="2041" spans="1:11" ht="14.45" customHeight="1" x14ac:dyDescent="0.2">
      <c r="A2041" s="426" t="s">
        <v>5635</v>
      </c>
      <c r="B2041" s="427" t="s">
        <v>5636</v>
      </c>
      <c r="C2041" s="428" t="s">
        <v>5746</v>
      </c>
      <c r="D2041" s="429" t="s">
        <v>5747</v>
      </c>
      <c r="E2041" s="428" t="s">
        <v>2395</v>
      </c>
      <c r="F2041" s="429" t="s">
        <v>2396</v>
      </c>
      <c r="G2041" s="428" t="s">
        <v>3286</v>
      </c>
      <c r="H2041" s="428" t="s">
        <v>3287</v>
      </c>
      <c r="I2041" s="431">
        <v>31.420000076293945</v>
      </c>
      <c r="J2041" s="431">
        <v>2</v>
      </c>
      <c r="K2041" s="432">
        <v>62.840000152587891</v>
      </c>
    </row>
    <row r="2042" spans="1:11" ht="14.45" customHeight="1" x14ac:dyDescent="0.2">
      <c r="A2042" s="426" t="s">
        <v>5635</v>
      </c>
      <c r="B2042" s="427" t="s">
        <v>5636</v>
      </c>
      <c r="C2042" s="428" t="s">
        <v>5746</v>
      </c>
      <c r="D2042" s="429" t="s">
        <v>5747</v>
      </c>
      <c r="E2042" s="428" t="s">
        <v>2395</v>
      </c>
      <c r="F2042" s="429" t="s">
        <v>2396</v>
      </c>
      <c r="G2042" s="428" t="s">
        <v>5794</v>
      </c>
      <c r="H2042" s="428" t="s">
        <v>5795</v>
      </c>
      <c r="I2042" s="431">
        <v>260.29998779296875</v>
      </c>
      <c r="J2042" s="431">
        <v>2</v>
      </c>
      <c r="K2042" s="432">
        <v>520.5999755859375</v>
      </c>
    </row>
    <row r="2043" spans="1:11" ht="14.45" customHeight="1" x14ac:dyDescent="0.2">
      <c r="A2043" s="426" t="s">
        <v>5635</v>
      </c>
      <c r="B2043" s="427" t="s">
        <v>5636</v>
      </c>
      <c r="C2043" s="428" t="s">
        <v>5746</v>
      </c>
      <c r="D2043" s="429" t="s">
        <v>5747</v>
      </c>
      <c r="E2043" s="428" t="s">
        <v>2395</v>
      </c>
      <c r="F2043" s="429" t="s">
        <v>2396</v>
      </c>
      <c r="G2043" s="428" t="s">
        <v>2415</v>
      </c>
      <c r="H2043" s="428" t="s">
        <v>2416</v>
      </c>
      <c r="I2043" s="431">
        <v>10.350000381469727</v>
      </c>
      <c r="J2043" s="431">
        <v>1</v>
      </c>
      <c r="K2043" s="432">
        <v>10.350000381469727</v>
      </c>
    </row>
    <row r="2044" spans="1:11" ht="14.45" customHeight="1" x14ac:dyDescent="0.2">
      <c r="A2044" s="426" t="s">
        <v>5635</v>
      </c>
      <c r="B2044" s="427" t="s">
        <v>5636</v>
      </c>
      <c r="C2044" s="428" t="s">
        <v>5746</v>
      </c>
      <c r="D2044" s="429" t="s">
        <v>5747</v>
      </c>
      <c r="E2044" s="428" t="s">
        <v>2417</v>
      </c>
      <c r="F2044" s="429" t="s">
        <v>2418</v>
      </c>
      <c r="G2044" s="428" t="s">
        <v>5796</v>
      </c>
      <c r="H2044" s="428" t="s">
        <v>5797</v>
      </c>
      <c r="I2044" s="431">
        <v>178.16999816894531</v>
      </c>
      <c r="J2044" s="431">
        <v>1</v>
      </c>
      <c r="K2044" s="432">
        <v>178.16999816894531</v>
      </c>
    </row>
    <row r="2045" spans="1:11" ht="14.45" customHeight="1" x14ac:dyDescent="0.2">
      <c r="A2045" s="426" t="s">
        <v>5635</v>
      </c>
      <c r="B2045" s="427" t="s">
        <v>5636</v>
      </c>
      <c r="C2045" s="428" t="s">
        <v>5746</v>
      </c>
      <c r="D2045" s="429" t="s">
        <v>5747</v>
      </c>
      <c r="E2045" s="428" t="s">
        <v>2417</v>
      </c>
      <c r="F2045" s="429" t="s">
        <v>2418</v>
      </c>
      <c r="G2045" s="428" t="s">
        <v>5798</v>
      </c>
      <c r="H2045" s="428" t="s">
        <v>5799</v>
      </c>
      <c r="I2045" s="431">
        <v>200.94000244140625</v>
      </c>
      <c r="J2045" s="431">
        <v>1</v>
      </c>
      <c r="K2045" s="432">
        <v>200.94000244140625</v>
      </c>
    </row>
    <row r="2046" spans="1:11" ht="14.45" customHeight="1" x14ac:dyDescent="0.2">
      <c r="A2046" s="426" t="s">
        <v>5635</v>
      </c>
      <c r="B2046" s="427" t="s">
        <v>5636</v>
      </c>
      <c r="C2046" s="428" t="s">
        <v>5746</v>
      </c>
      <c r="D2046" s="429" t="s">
        <v>5747</v>
      </c>
      <c r="E2046" s="428" t="s">
        <v>2417</v>
      </c>
      <c r="F2046" s="429" t="s">
        <v>2418</v>
      </c>
      <c r="G2046" s="428" t="s">
        <v>5800</v>
      </c>
      <c r="H2046" s="428" t="s">
        <v>5801</v>
      </c>
      <c r="I2046" s="431">
        <v>200.94000244140625</v>
      </c>
      <c r="J2046" s="431">
        <v>1</v>
      </c>
      <c r="K2046" s="432">
        <v>200.94000244140625</v>
      </c>
    </row>
    <row r="2047" spans="1:11" ht="14.45" customHeight="1" x14ac:dyDescent="0.2">
      <c r="A2047" s="426" t="s">
        <v>5635</v>
      </c>
      <c r="B2047" s="427" t="s">
        <v>5636</v>
      </c>
      <c r="C2047" s="428" t="s">
        <v>5746</v>
      </c>
      <c r="D2047" s="429" t="s">
        <v>5747</v>
      </c>
      <c r="E2047" s="428" t="s">
        <v>2417</v>
      </c>
      <c r="F2047" s="429" t="s">
        <v>2418</v>
      </c>
      <c r="G2047" s="428" t="s">
        <v>2419</v>
      </c>
      <c r="H2047" s="428" t="s">
        <v>2420</v>
      </c>
      <c r="I2047" s="431">
        <v>33.880001068115234</v>
      </c>
      <c r="J2047" s="431">
        <v>1</v>
      </c>
      <c r="K2047" s="432">
        <v>33.880001068115234</v>
      </c>
    </row>
    <row r="2048" spans="1:11" ht="14.45" customHeight="1" x14ac:dyDescent="0.2">
      <c r="A2048" s="426" t="s">
        <v>5635</v>
      </c>
      <c r="B2048" s="427" t="s">
        <v>5636</v>
      </c>
      <c r="C2048" s="428" t="s">
        <v>5746</v>
      </c>
      <c r="D2048" s="429" t="s">
        <v>5747</v>
      </c>
      <c r="E2048" s="428" t="s">
        <v>2417</v>
      </c>
      <c r="F2048" s="429" t="s">
        <v>2418</v>
      </c>
      <c r="G2048" s="428" t="s">
        <v>5802</v>
      </c>
      <c r="H2048" s="428" t="s">
        <v>5803</v>
      </c>
      <c r="I2048" s="431">
        <v>303.22000122070313</v>
      </c>
      <c r="J2048" s="431">
        <v>2</v>
      </c>
      <c r="K2048" s="432">
        <v>606.42999267578125</v>
      </c>
    </row>
    <row r="2049" spans="1:11" ht="14.45" customHeight="1" x14ac:dyDescent="0.2">
      <c r="A2049" s="426" t="s">
        <v>5635</v>
      </c>
      <c r="B2049" s="427" t="s">
        <v>5636</v>
      </c>
      <c r="C2049" s="428" t="s">
        <v>5746</v>
      </c>
      <c r="D2049" s="429" t="s">
        <v>5747</v>
      </c>
      <c r="E2049" s="428" t="s">
        <v>2417</v>
      </c>
      <c r="F2049" s="429" t="s">
        <v>2418</v>
      </c>
      <c r="G2049" s="428" t="s">
        <v>4421</v>
      </c>
      <c r="H2049" s="428" t="s">
        <v>4422</v>
      </c>
      <c r="I2049" s="431">
        <v>0.63999998569488525</v>
      </c>
      <c r="J2049" s="431">
        <v>500</v>
      </c>
      <c r="K2049" s="432">
        <v>317.6300048828125</v>
      </c>
    </row>
    <row r="2050" spans="1:11" ht="14.45" customHeight="1" x14ac:dyDescent="0.2">
      <c r="A2050" s="426" t="s">
        <v>5635</v>
      </c>
      <c r="B2050" s="427" t="s">
        <v>5636</v>
      </c>
      <c r="C2050" s="428" t="s">
        <v>5746</v>
      </c>
      <c r="D2050" s="429" t="s">
        <v>5747</v>
      </c>
      <c r="E2050" s="428" t="s">
        <v>2417</v>
      </c>
      <c r="F2050" s="429" t="s">
        <v>2418</v>
      </c>
      <c r="G2050" s="428" t="s">
        <v>5804</v>
      </c>
      <c r="H2050" s="428" t="s">
        <v>5805</v>
      </c>
      <c r="I2050" s="431">
        <v>64.704999923706055</v>
      </c>
      <c r="J2050" s="431">
        <v>40</v>
      </c>
      <c r="K2050" s="432">
        <v>2641.1799774169922</v>
      </c>
    </row>
    <row r="2051" spans="1:11" ht="14.45" customHeight="1" x14ac:dyDescent="0.2">
      <c r="A2051" s="426" t="s">
        <v>5635</v>
      </c>
      <c r="B2051" s="427" t="s">
        <v>5636</v>
      </c>
      <c r="C2051" s="428" t="s">
        <v>5806</v>
      </c>
      <c r="D2051" s="429" t="s">
        <v>5807</v>
      </c>
      <c r="E2051" s="428" t="s">
        <v>2423</v>
      </c>
      <c r="F2051" s="429" t="s">
        <v>2424</v>
      </c>
      <c r="G2051" s="428" t="s">
        <v>5808</v>
      </c>
      <c r="H2051" s="428" t="s">
        <v>5809</v>
      </c>
      <c r="I2051" s="431">
        <v>278.29998779296875</v>
      </c>
      <c r="J2051" s="431">
        <v>1</v>
      </c>
      <c r="K2051" s="432">
        <v>278.29998779296875</v>
      </c>
    </row>
    <row r="2052" spans="1:11" ht="14.45" customHeight="1" x14ac:dyDescent="0.2">
      <c r="A2052" s="426" t="s">
        <v>5635</v>
      </c>
      <c r="B2052" s="427" t="s">
        <v>5636</v>
      </c>
      <c r="C2052" s="428" t="s">
        <v>5806</v>
      </c>
      <c r="D2052" s="429" t="s">
        <v>5807</v>
      </c>
      <c r="E2052" s="428" t="s">
        <v>2423</v>
      </c>
      <c r="F2052" s="429" t="s">
        <v>2424</v>
      </c>
      <c r="G2052" s="428" t="s">
        <v>5810</v>
      </c>
      <c r="H2052" s="428" t="s">
        <v>5811</v>
      </c>
      <c r="I2052" s="431">
        <v>147.17999267578125</v>
      </c>
      <c r="J2052" s="431">
        <v>20</v>
      </c>
      <c r="K2052" s="432">
        <v>2943.639892578125</v>
      </c>
    </row>
    <row r="2053" spans="1:11" ht="14.45" customHeight="1" x14ac:dyDescent="0.2">
      <c r="A2053" s="426" t="s">
        <v>5635</v>
      </c>
      <c r="B2053" s="427" t="s">
        <v>5636</v>
      </c>
      <c r="C2053" s="428" t="s">
        <v>5806</v>
      </c>
      <c r="D2053" s="429" t="s">
        <v>5807</v>
      </c>
      <c r="E2053" s="428" t="s">
        <v>2423</v>
      </c>
      <c r="F2053" s="429" t="s">
        <v>2424</v>
      </c>
      <c r="G2053" s="428" t="s">
        <v>2651</v>
      </c>
      <c r="H2053" s="428" t="s">
        <v>2652</v>
      </c>
      <c r="I2053" s="431">
        <v>181.5</v>
      </c>
      <c r="J2053" s="431">
        <v>1</v>
      </c>
      <c r="K2053" s="432">
        <v>181.5</v>
      </c>
    </row>
    <row r="2054" spans="1:11" ht="14.45" customHeight="1" x14ac:dyDescent="0.2">
      <c r="A2054" s="426" t="s">
        <v>5635</v>
      </c>
      <c r="B2054" s="427" t="s">
        <v>5636</v>
      </c>
      <c r="C2054" s="428" t="s">
        <v>5806</v>
      </c>
      <c r="D2054" s="429" t="s">
        <v>5807</v>
      </c>
      <c r="E2054" s="428" t="s">
        <v>2423</v>
      </c>
      <c r="F2054" s="429" t="s">
        <v>2424</v>
      </c>
      <c r="G2054" s="428" t="s">
        <v>2785</v>
      </c>
      <c r="H2054" s="428" t="s">
        <v>2786</v>
      </c>
      <c r="I2054" s="431">
        <v>14.511999702453613</v>
      </c>
      <c r="J2054" s="431">
        <v>80</v>
      </c>
      <c r="K2054" s="432">
        <v>1246.9000091552734</v>
      </c>
    </row>
    <row r="2055" spans="1:11" ht="14.45" customHeight="1" x14ac:dyDescent="0.2">
      <c r="A2055" s="426" t="s">
        <v>5635</v>
      </c>
      <c r="B2055" s="427" t="s">
        <v>5636</v>
      </c>
      <c r="C2055" s="428" t="s">
        <v>5806</v>
      </c>
      <c r="D2055" s="429" t="s">
        <v>5807</v>
      </c>
      <c r="E2055" s="428" t="s">
        <v>2423</v>
      </c>
      <c r="F2055" s="429" t="s">
        <v>2424</v>
      </c>
      <c r="G2055" s="428" t="s">
        <v>5812</v>
      </c>
      <c r="H2055" s="428" t="s">
        <v>5813</v>
      </c>
      <c r="I2055" s="431">
        <v>31</v>
      </c>
      <c r="J2055" s="431">
        <v>9</v>
      </c>
      <c r="K2055" s="432">
        <v>279</v>
      </c>
    </row>
    <row r="2056" spans="1:11" ht="14.45" customHeight="1" x14ac:dyDescent="0.2">
      <c r="A2056" s="426" t="s">
        <v>5635</v>
      </c>
      <c r="B2056" s="427" t="s">
        <v>5636</v>
      </c>
      <c r="C2056" s="428" t="s">
        <v>5806</v>
      </c>
      <c r="D2056" s="429" t="s">
        <v>5807</v>
      </c>
      <c r="E2056" s="428" t="s">
        <v>2423</v>
      </c>
      <c r="F2056" s="429" t="s">
        <v>2424</v>
      </c>
      <c r="G2056" s="428" t="s">
        <v>5814</v>
      </c>
      <c r="H2056" s="428" t="s">
        <v>5815</v>
      </c>
      <c r="I2056" s="431">
        <v>726</v>
      </c>
      <c r="J2056" s="431">
        <v>1</v>
      </c>
      <c r="K2056" s="432">
        <v>726</v>
      </c>
    </row>
    <row r="2057" spans="1:11" ht="14.45" customHeight="1" x14ac:dyDescent="0.2">
      <c r="A2057" s="426" t="s">
        <v>5635</v>
      </c>
      <c r="B2057" s="427" t="s">
        <v>5636</v>
      </c>
      <c r="C2057" s="428" t="s">
        <v>5806</v>
      </c>
      <c r="D2057" s="429" t="s">
        <v>5807</v>
      </c>
      <c r="E2057" s="428" t="s">
        <v>2423</v>
      </c>
      <c r="F2057" s="429" t="s">
        <v>2424</v>
      </c>
      <c r="G2057" s="428" t="s">
        <v>5816</v>
      </c>
      <c r="H2057" s="428" t="s">
        <v>5817</v>
      </c>
      <c r="I2057" s="431">
        <v>726</v>
      </c>
      <c r="J2057" s="431">
        <v>1</v>
      </c>
      <c r="K2057" s="432">
        <v>726</v>
      </c>
    </row>
    <row r="2058" spans="1:11" ht="14.45" customHeight="1" x14ac:dyDescent="0.2">
      <c r="A2058" s="426" t="s">
        <v>5635</v>
      </c>
      <c r="B2058" s="427" t="s">
        <v>5636</v>
      </c>
      <c r="C2058" s="428" t="s">
        <v>5806</v>
      </c>
      <c r="D2058" s="429" t="s">
        <v>5807</v>
      </c>
      <c r="E2058" s="428" t="s">
        <v>3180</v>
      </c>
      <c r="F2058" s="429" t="s">
        <v>3181</v>
      </c>
      <c r="G2058" s="428" t="s">
        <v>5786</v>
      </c>
      <c r="H2058" s="428" t="s">
        <v>5787</v>
      </c>
      <c r="I2058" s="431">
        <v>890.32000732421875</v>
      </c>
      <c r="J2058" s="431">
        <v>2</v>
      </c>
      <c r="K2058" s="432">
        <v>1780.6400146484375</v>
      </c>
    </row>
    <row r="2059" spans="1:11" ht="14.45" customHeight="1" x14ac:dyDescent="0.2">
      <c r="A2059" s="426" t="s">
        <v>5635</v>
      </c>
      <c r="B2059" s="427" t="s">
        <v>5636</v>
      </c>
      <c r="C2059" s="428" t="s">
        <v>5806</v>
      </c>
      <c r="D2059" s="429" t="s">
        <v>5807</v>
      </c>
      <c r="E2059" s="428" t="s">
        <v>2417</v>
      </c>
      <c r="F2059" s="429" t="s">
        <v>2418</v>
      </c>
      <c r="G2059" s="428" t="s">
        <v>5818</v>
      </c>
      <c r="H2059" s="428" t="s">
        <v>5819</v>
      </c>
      <c r="I2059" s="431">
        <v>4.1399998664855957</v>
      </c>
      <c r="J2059" s="431">
        <v>500</v>
      </c>
      <c r="K2059" s="432">
        <v>2069.10009765625</v>
      </c>
    </row>
    <row r="2060" spans="1:11" ht="14.45" customHeight="1" x14ac:dyDescent="0.2">
      <c r="A2060" s="426" t="s">
        <v>576</v>
      </c>
      <c r="B2060" s="427" t="s">
        <v>577</v>
      </c>
      <c r="C2060" s="428" t="s">
        <v>578</v>
      </c>
      <c r="D2060" s="429" t="s">
        <v>579</v>
      </c>
      <c r="E2060" s="428" t="s">
        <v>3175</v>
      </c>
      <c r="F2060" s="429" t="s">
        <v>3176</v>
      </c>
      <c r="G2060" s="428" t="s">
        <v>3177</v>
      </c>
      <c r="H2060" s="428" t="s">
        <v>3178</v>
      </c>
      <c r="I2060" s="431">
        <v>1543.75</v>
      </c>
      <c r="J2060" s="431">
        <v>28</v>
      </c>
      <c r="K2060" s="432">
        <v>43875</v>
      </c>
    </row>
    <row r="2061" spans="1:11" ht="14.45" customHeight="1" x14ac:dyDescent="0.2">
      <c r="A2061" s="426" t="s">
        <v>576</v>
      </c>
      <c r="B2061" s="427" t="s">
        <v>577</v>
      </c>
      <c r="C2061" s="428" t="s">
        <v>578</v>
      </c>
      <c r="D2061" s="429" t="s">
        <v>579</v>
      </c>
      <c r="E2061" s="428" t="s">
        <v>3175</v>
      </c>
      <c r="F2061" s="429" t="s">
        <v>3176</v>
      </c>
      <c r="G2061" s="428" t="s">
        <v>3177</v>
      </c>
      <c r="H2061" s="428" t="s">
        <v>3179</v>
      </c>
      <c r="I2061" s="431">
        <v>479.60000610351563</v>
      </c>
      <c r="J2061" s="431">
        <v>3</v>
      </c>
      <c r="K2061" s="432">
        <v>1438.800048828125</v>
      </c>
    </row>
    <row r="2062" spans="1:11" ht="14.45" customHeight="1" x14ac:dyDescent="0.2">
      <c r="A2062" s="426" t="s">
        <v>576</v>
      </c>
      <c r="B2062" s="427" t="s">
        <v>577</v>
      </c>
      <c r="C2062" s="428" t="s">
        <v>582</v>
      </c>
      <c r="D2062" s="429" t="s">
        <v>583</v>
      </c>
      <c r="E2062" s="428" t="s">
        <v>2423</v>
      </c>
      <c r="F2062" s="429" t="s">
        <v>2424</v>
      </c>
      <c r="G2062" s="428" t="s">
        <v>5820</v>
      </c>
      <c r="H2062" s="428" t="s">
        <v>5821</v>
      </c>
      <c r="I2062" s="431">
        <v>147.18166097005209</v>
      </c>
      <c r="J2062" s="431">
        <v>38</v>
      </c>
      <c r="K2062" s="432">
        <v>5592.9400024414063</v>
      </c>
    </row>
    <row r="2063" spans="1:11" ht="14.45" customHeight="1" x14ac:dyDescent="0.2">
      <c r="A2063" s="426" t="s">
        <v>576</v>
      </c>
      <c r="B2063" s="427" t="s">
        <v>577</v>
      </c>
      <c r="C2063" s="428" t="s">
        <v>582</v>
      </c>
      <c r="D2063" s="429" t="s">
        <v>583</v>
      </c>
      <c r="E2063" s="428" t="s">
        <v>2423</v>
      </c>
      <c r="F2063" s="429" t="s">
        <v>2424</v>
      </c>
      <c r="G2063" s="428" t="s">
        <v>5822</v>
      </c>
      <c r="H2063" s="428" t="s">
        <v>5823</v>
      </c>
      <c r="I2063" s="431">
        <v>147.17999267578125</v>
      </c>
      <c r="J2063" s="431">
        <v>38</v>
      </c>
      <c r="K2063" s="432">
        <v>5592.8800048828125</v>
      </c>
    </row>
    <row r="2064" spans="1:11" ht="14.45" customHeight="1" x14ac:dyDescent="0.2">
      <c r="A2064" s="426" t="s">
        <v>576</v>
      </c>
      <c r="B2064" s="427" t="s">
        <v>577</v>
      </c>
      <c r="C2064" s="428" t="s">
        <v>582</v>
      </c>
      <c r="D2064" s="429" t="s">
        <v>583</v>
      </c>
      <c r="E2064" s="428" t="s">
        <v>2423</v>
      </c>
      <c r="F2064" s="429" t="s">
        <v>2424</v>
      </c>
      <c r="G2064" s="428" t="s">
        <v>5824</v>
      </c>
      <c r="H2064" s="428" t="s">
        <v>5825</v>
      </c>
      <c r="I2064" s="431">
        <v>182.71000671386719</v>
      </c>
      <c r="J2064" s="431">
        <v>8</v>
      </c>
      <c r="K2064" s="432">
        <v>1461.6800537109375</v>
      </c>
    </row>
    <row r="2065" spans="1:11" ht="14.45" customHeight="1" x14ac:dyDescent="0.2">
      <c r="A2065" s="426" t="s">
        <v>576</v>
      </c>
      <c r="B2065" s="427" t="s">
        <v>577</v>
      </c>
      <c r="C2065" s="428" t="s">
        <v>582</v>
      </c>
      <c r="D2065" s="429" t="s">
        <v>583</v>
      </c>
      <c r="E2065" s="428" t="s">
        <v>2423</v>
      </c>
      <c r="F2065" s="429" t="s">
        <v>2424</v>
      </c>
      <c r="G2065" s="428" t="s">
        <v>2785</v>
      </c>
      <c r="H2065" s="428" t="s">
        <v>2786</v>
      </c>
      <c r="I2065" s="431">
        <v>12.710000038146973</v>
      </c>
      <c r="J2065" s="431">
        <v>89</v>
      </c>
      <c r="K2065" s="432">
        <v>1130.7500228881836</v>
      </c>
    </row>
    <row r="2066" spans="1:11" ht="14.45" customHeight="1" x14ac:dyDescent="0.2">
      <c r="A2066" s="426" t="s">
        <v>576</v>
      </c>
      <c r="B2066" s="427" t="s">
        <v>577</v>
      </c>
      <c r="C2066" s="428" t="s">
        <v>582</v>
      </c>
      <c r="D2066" s="429" t="s">
        <v>583</v>
      </c>
      <c r="E2066" s="428" t="s">
        <v>2395</v>
      </c>
      <c r="F2066" s="429" t="s">
        <v>2396</v>
      </c>
      <c r="G2066" s="428" t="s">
        <v>5826</v>
      </c>
      <c r="H2066" s="428" t="s">
        <v>5827</v>
      </c>
      <c r="I2066" s="431">
        <v>2597</v>
      </c>
      <c r="J2066" s="431">
        <v>5</v>
      </c>
      <c r="K2066" s="432">
        <v>12985</v>
      </c>
    </row>
    <row r="2067" spans="1:11" ht="14.45" customHeight="1" x14ac:dyDescent="0.2">
      <c r="A2067" s="426" t="s">
        <v>576</v>
      </c>
      <c r="B2067" s="427" t="s">
        <v>577</v>
      </c>
      <c r="C2067" s="428" t="s">
        <v>582</v>
      </c>
      <c r="D2067" s="429" t="s">
        <v>583</v>
      </c>
      <c r="E2067" s="428" t="s">
        <v>2395</v>
      </c>
      <c r="F2067" s="429" t="s">
        <v>2396</v>
      </c>
      <c r="G2067" s="428" t="s">
        <v>5828</v>
      </c>
      <c r="H2067" s="428" t="s">
        <v>5829</v>
      </c>
      <c r="I2067" s="431">
        <v>1868.2900390625</v>
      </c>
      <c r="J2067" s="431">
        <v>5</v>
      </c>
      <c r="K2067" s="432">
        <v>9341.4501953125</v>
      </c>
    </row>
    <row r="2068" spans="1:11" ht="14.45" customHeight="1" x14ac:dyDescent="0.2">
      <c r="A2068" s="426" t="s">
        <v>576</v>
      </c>
      <c r="B2068" s="427" t="s">
        <v>577</v>
      </c>
      <c r="C2068" s="428" t="s">
        <v>582</v>
      </c>
      <c r="D2068" s="429" t="s">
        <v>583</v>
      </c>
      <c r="E2068" s="428" t="s">
        <v>2395</v>
      </c>
      <c r="F2068" s="429" t="s">
        <v>2396</v>
      </c>
      <c r="G2068" s="428" t="s">
        <v>5830</v>
      </c>
      <c r="H2068" s="428" t="s">
        <v>5831</v>
      </c>
      <c r="I2068" s="431">
        <v>763.3699951171875</v>
      </c>
      <c r="J2068" s="431">
        <v>3</v>
      </c>
      <c r="K2068" s="432">
        <v>2290.110107421875</v>
      </c>
    </row>
    <row r="2069" spans="1:11" ht="14.45" customHeight="1" x14ac:dyDescent="0.2">
      <c r="A2069" s="426" t="s">
        <v>576</v>
      </c>
      <c r="B2069" s="427" t="s">
        <v>577</v>
      </c>
      <c r="C2069" s="428" t="s">
        <v>582</v>
      </c>
      <c r="D2069" s="429" t="s">
        <v>583</v>
      </c>
      <c r="E2069" s="428" t="s">
        <v>2395</v>
      </c>
      <c r="F2069" s="429" t="s">
        <v>2396</v>
      </c>
      <c r="G2069" s="428" t="s">
        <v>5832</v>
      </c>
      <c r="H2069" s="428" t="s">
        <v>5833</v>
      </c>
      <c r="I2069" s="431">
        <v>799.42999267578125</v>
      </c>
      <c r="J2069" s="431">
        <v>3</v>
      </c>
      <c r="K2069" s="432">
        <v>2398.280029296875</v>
      </c>
    </row>
    <row r="2070" spans="1:11" ht="14.45" customHeight="1" x14ac:dyDescent="0.2">
      <c r="A2070" s="426" t="s">
        <v>576</v>
      </c>
      <c r="B2070" s="427" t="s">
        <v>577</v>
      </c>
      <c r="C2070" s="428" t="s">
        <v>582</v>
      </c>
      <c r="D2070" s="429" t="s">
        <v>583</v>
      </c>
      <c r="E2070" s="428" t="s">
        <v>2395</v>
      </c>
      <c r="F2070" s="429" t="s">
        <v>2396</v>
      </c>
      <c r="G2070" s="428" t="s">
        <v>5834</v>
      </c>
      <c r="H2070" s="428" t="s">
        <v>5835</v>
      </c>
      <c r="I2070" s="431">
        <v>1049.1700439453125</v>
      </c>
      <c r="J2070" s="431">
        <v>25</v>
      </c>
      <c r="K2070" s="432">
        <v>26229.19921875</v>
      </c>
    </row>
    <row r="2071" spans="1:11" ht="14.45" customHeight="1" x14ac:dyDescent="0.2">
      <c r="A2071" s="426" t="s">
        <v>576</v>
      </c>
      <c r="B2071" s="427" t="s">
        <v>577</v>
      </c>
      <c r="C2071" s="428" t="s">
        <v>582</v>
      </c>
      <c r="D2071" s="429" t="s">
        <v>583</v>
      </c>
      <c r="E2071" s="428" t="s">
        <v>2395</v>
      </c>
      <c r="F2071" s="429" t="s">
        <v>2396</v>
      </c>
      <c r="G2071" s="428" t="s">
        <v>5836</v>
      </c>
      <c r="H2071" s="428" t="s">
        <v>5837</v>
      </c>
      <c r="I2071" s="431">
        <v>749.27001953125</v>
      </c>
      <c r="J2071" s="431">
        <v>3</v>
      </c>
      <c r="K2071" s="432">
        <v>2247.81005859375</v>
      </c>
    </row>
    <row r="2072" spans="1:11" ht="14.45" customHeight="1" x14ac:dyDescent="0.2">
      <c r="A2072" s="426" t="s">
        <v>576</v>
      </c>
      <c r="B2072" s="427" t="s">
        <v>577</v>
      </c>
      <c r="C2072" s="428" t="s">
        <v>582</v>
      </c>
      <c r="D2072" s="429" t="s">
        <v>583</v>
      </c>
      <c r="E2072" s="428" t="s">
        <v>2395</v>
      </c>
      <c r="F2072" s="429" t="s">
        <v>2396</v>
      </c>
      <c r="G2072" s="428" t="s">
        <v>5838</v>
      </c>
      <c r="H2072" s="428" t="s">
        <v>5839</v>
      </c>
      <c r="I2072" s="431">
        <v>1150</v>
      </c>
      <c r="J2072" s="431">
        <v>30</v>
      </c>
      <c r="K2072" s="432">
        <v>34500</v>
      </c>
    </row>
    <row r="2073" spans="1:11" ht="14.45" customHeight="1" x14ac:dyDescent="0.2">
      <c r="A2073" s="426" t="s">
        <v>576</v>
      </c>
      <c r="B2073" s="427" t="s">
        <v>577</v>
      </c>
      <c r="C2073" s="428" t="s">
        <v>582</v>
      </c>
      <c r="D2073" s="429" t="s">
        <v>583</v>
      </c>
      <c r="E2073" s="428" t="s">
        <v>2395</v>
      </c>
      <c r="F2073" s="429" t="s">
        <v>2396</v>
      </c>
      <c r="G2073" s="428" t="s">
        <v>5840</v>
      </c>
      <c r="H2073" s="428" t="s">
        <v>5841</v>
      </c>
      <c r="I2073" s="431">
        <v>1448.31005859375</v>
      </c>
      <c r="J2073" s="431">
        <v>5</v>
      </c>
      <c r="K2073" s="432">
        <v>7241.5498046875</v>
      </c>
    </row>
    <row r="2074" spans="1:11" ht="14.45" customHeight="1" x14ac:dyDescent="0.2">
      <c r="A2074" s="426" t="s">
        <v>576</v>
      </c>
      <c r="B2074" s="427" t="s">
        <v>577</v>
      </c>
      <c r="C2074" s="428" t="s">
        <v>582</v>
      </c>
      <c r="D2074" s="429" t="s">
        <v>583</v>
      </c>
      <c r="E2074" s="428" t="s">
        <v>2395</v>
      </c>
      <c r="F2074" s="429" t="s">
        <v>2396</v>
      </c>
      <c r="G2074" s="428" t="s">
        <v>5842</v>
      </c>
      <c r="H2074" s="428" t="s">
        <v>5843</v>
      </c>
      <c r="I2074" s="431">
        <v>1766.4000244140625</v>
      </c>
      <c r="J2074" s="431">
        <v>5</v>
      </c>
      <c r="K2074" s="432">
        <v>8832</v>
      </c>
    </row>
    <row r="2075" spans="1:11" ht="14.45" customHeight="1" x14ac:dyDescent="0.2">
      <c r="A2075" s="426" t="s">
        <v>576</v>
      </c>
      <c r="B2075" s="427" t="s">
        <v>577</v>
      </c>
      <c r="C2075" s="428" t="s">
        <v>582</v>
      </c>
      <c r="D2075" s="429" t="s">
        <v>583</v>
      </c>
      <c r="E2075" s="428" t="s">
        <v>2395</v>
      </c>
      <c r="F2075" s="429" t="s">
        <v>2396</v>
      </c>
      <c r="G2075" s="428" t="s">
        <v>4775</v>
      </c>
      <c r="H2075" s="428" t="s">
        <v>4776</v>
      </c>
      <c r="I2075" s="431">
        <v>6.429999828338623</v>
      </c>
      <c r="J2075" s="431">
        <v>50</v>
      </c>
      <c r="K2075" s="432">
        <v>321.41000366210938</v>
      </c>
    </row>
    <row r="2076" spans="1:11" ht="14.45" customHeight="1" x14ac:dyDescent="0.2">
      <c r="A2076" s="426" t="s">
        <v>576</v>
      </c>
      <c r="B2076" s="427" t="s">
        <v>577</v>
      </c>
      <c r="C2076" s="428" t="s">
        <v>582</v>
      </c>
      <c r="D2076" s="429" t="s">
        <v>583</v>
      </c>
      <c r="E2076" s="428" t="s">
        <v>2395</v>
      </c>
      <c r="F2076" s="429" t="s">
        <v>2396</v>
      </c>
      <c r="G2076" s="428" t="s">
        <v>5844</v>
      </c>
      <c r="H2076" s="428" t="s">
        <v>5845</v>
      </c>
      <c r="I2076" s="431">
        <v>8.8400001525878906</v>
      </c>
      <c r="J2076" s="431">
        <v>120</v>
      </c>
      <c r="K2076" s="432">
        <v>1060.800048828125</v>
      </c>
    </row>
    <row r="2077" spans="1:11" ht="14.45" customHeight="1" x14ac:dyDescent="0.2">
      <c r="A2077" s="426" t="s">
        <v>576</v>
      </c>
      <c r="B2077" s="427" t="s">
        <v>577</v>
      </c>
      <c r="C2077" s="428" t="s">
        <v>582</v>
      </c>
      <c r="D2077" s="429" t="s">
        <v>583</v>
      </c>
      <c r="E2077" s="428" t="s">
        <v>2395</v>
      </c>
      <c r="F2077" s="429" t="s">
        <v>2396</v>
      </c>
      <c r="G2077" s="428" t="s">
        <v>5846</v>
      </c>
      <c r="H2077" s="428" t="s">
        <v>5847</v>
      </c>
      <c r="I2077" s="431">
        <v>1.0349999964237213</v>
      </c>
      <c r="J2077" s="431">
        <v>3600</v>
      </c>
      <c r="K2077" s="432">
        <v>3752.800048828125</v>
      </c>
    </row>
    <row r="2078" spans="1:11" ht="14.45" customHeight="1" x14ac:dyDescent="0.2">
      <c r="A2078" s="426" t="s">
        <v>576</v>
      </c>
      <c r="B2078" s="427" t="s">
        <v>577</v>
      </c>
      <c r="C2078" s="428" t="s">
        <v>582</v>
      </c>
      <c r="D2078" s="429" t="s">
        <v>583</v>
      </c>
      <c r="E2078" s="428" t="s">
        <v>2395</v>
      </c>
      <c r="F2078" s="429" t="s">
        <v>2396</v>
      </c>
      <c r="G2078" s="428" t="s">
        <v>5848</v>
      </c>
      <c r="H2078" s="428" t="s">
        <v>5849</v>
      </c>
      <c r="I2078" s="431">
        <v>1.4866666793823242</v>
      </c>
      <c r="J2078" s="431">
        <v>1600</v>
      </c>
      <c r="K2078" s="432">
        <v>2381</v>
      </c>
    </row>
    <row r="2079" spans="1:11" ht="14.45" customHeight="1" x14ac:dyDescent="0.2">
      <c r="A2079" s="426" t="s">
        <v>576</v>
      </c>
      <c r="B2079" s="427" t="s">
        <v>577</v>
      </c>
      <c r="C2079" s="428" t="s">
        <v>582</v>
      </c>
      <c r="D2079" s="429" t="s">
        <v>583</v>
      </c>
      <c r="E2079" s="428" t="s">
        <v>2395</v>
      </c>
      <c r="F2079" s="429" t="s">
        <v>2396</v>
      </c>
      <c r="G2079" s="428" t="s">
        <v>5850</v>
      </c>
      <c r="H2079" s="428" t="s">
        <v>5851</v>
      </c>
      <c r="I2079" s="431">
        <v>0.54000002145767212</v>
      </c>
      <c r="J2079" s="431">
        <v>800</v>
      </c>
      <c r="K2079" s="432">
        <v>432</v>
      </c>
    </row>
    <row r="2080" spans="1:11" ht="14.45" customHeight="1" x14ac:dyDescent="0.2">
      <c r="A2080" s="426" t="s">
        <v>576</v>
      </c>
      <c r="B2080" s="427" t="s">
        <v>577</v>
      </c>
      <c r="C2080" s="428" t="s">
        <v>582</v>
      </c>
      <c r="D2080" s="429" t="s">
        <v>583</v>
      </c>
      <c r="E2080" s="428" t="s">
        <v>2395</v>
      </c>
      <c r="F2080" s="429" t="s">
        <v>2396</v>
      </c>
      <c r="G2080" s="428" t="s">
        <v>4368</v>
      </c>
      <c r="H2080" s="428" t="s">
        <v>4369</v>
      </c>
      <c r="I2080" s="431">
        <v>1.3500000238418579</v>
      </c>
      <c r="J2080" s="431">
        <v>1800</v>
      </c>
      <c r="K2080" s="432">
        <v>2432.0999755859375</v>
      </c>
    </row>
    <row r="2081" spans="1:11" ht="14.45" customHeight="1" x14ac:dyDescent="0.2">
      <c r="A2081" s="426" t="s">
        <v>576</v>
      </c>
      <c r="B2081" s="427" t="s">
        <v>577</v>
      </c>
      <c r="C2081" s="428" t="s">
        <v>582</v>
      </c>
      <c r="D2081" s="429" t="s">
        <v>583</v>
      </c>
      <c r="E2081" s="428" t="s">
        <v>2395</v>
      </c>
      <c r="F2081" s="429" t="s">
        <v>2396</v>
      </c>
      <c r="G2081" s="428" t="s">
        <v>5852</v>
      </c>
      <c r="H2081" s="428" t="s">
        <v>5853</v>
      </c>
      <c r="I2081" s="431">
        <v>0.43999999761581421</v>
      </c>
      <c r="J2081" s="431">
        <v>1100</v>
      </c>
      <c r="K2081" s="432">
        <v>484</v>
      </c>
    </row>
    <row r="2082" spans="1:11" ht="14.45" customHeight="1" x14ac:dyDescent="0.2">
      <c r="A2082" s="426" t="s">
        <v>576</v>
      </c>
      <c r="B2082" s="427" t="s">
        <v>577</v>
      </c>
      <c r="C2082" s="428" t="s">
        <v>582</v>
      </c>
      <c r="D2082" s="429" t="s">
        <v>583</v>
      </c>
      <c r="E2082" s="428" t="s">
        <v>2395</v>
      </c>
      <c r="F2082" s="429" t="s">
        <v>2396</v>
      </c>
      <c r="G2082" s="428" t="s">
        <v>5854</v>
      </c>
      <c r="H2082" s="428" t="s">
        <v>5855</v>
      </c>
      <c r="I2082" s="431">
        <v>428.48001098632813</v>
      </c>
      <c r="J2082" s="431">
        <v>2</v>
      </c>
      <c r="K2082" s="432">
        <v>856.96002197265625</v>
      </c>
    </row>
    <row r="2083" spans="1:11" ht="14.45" customHeight="1" x14ac:dyDescent="0.2">
      <c r="A2083" s="426" t="s">
        <v>576</v>
      </c>
      <c r="B2083" s="427" t="s">
        <v>577</v>
      </c>
      <c r="C2083" s="428" t="s">
        <v>582</v>
      </c>
      <c r="D2083" s="429" t="s">
        <v>583</v>
      </c>
      <c r="E2083" s="428" t="s">
        <v>2395</v>
      </c>
      <c r="F2083" s="429" t="s">
        <v>2396</v>
      </c>
      <c r="G2083" s="428" t="s">
        <v>5856</v>
      </c>
      <c r="H2083" s="428" t="s">
        <v>5857</v>
      </c>
      <c r="I2083" s="431">
        <v>327.48001098632813</v>
      </c>
      <c r="J2083" s="431">
        <v>7</v>
      </c>
      <c r="K2083" s="432">
        <v>2294.1800537109375</v>
      </c>
    </row>
    <row r="2084" spans="1:11" ht="14.45" customHeight="1" x14ac:dyDescent="0.2">
      <c r="A2084" s="426" t="s">
        <v>576</v>
      </c>
      <c r="B2084" s="427" t="s">
        <v>577</v>
      </c>
      <c r="C2084" s="428" t="s">
        <v>582</v>
      </c>
      <c r="D2084" s="429" t="s">
        <v>583</v>
      </c>
      <c r="E2084" s="428" t="s">
        <v>2395</v>
      </c>
      <c r="F2084" s="429" t="s">
        <v>2396</v>
      </c>
      <c r="G2084" s="428" t="s">
        <v>5858</v>
      </c>
      <c r="H2084" s="428" t="s">
        <v>5859</v>
      </c>
      <c r="I2084" s="431">
        <v>2.5399999618530273</v>
      </c>
      <c r="J2084" s="431">
        <v>70</v>
      </c>
      <c r="K2084" s="432">
        <v>177.80000305175781</v>
      </c>
    </row>
    <row r="2085" spans="1:11" ht="14.45" customHeight="1" x14ac:dyDescent="0.2">
      <c r="A2085" s="426" t="s">
        <v>576</v>
      </c>
      <c r="B2085" s="427" t="s">
        <v>577</v>
      </c>
      <c r="C2085" s="428" t="s">
        <v>582</v>
      </c>
      <c r="D2085" s="429" t="s">
        <v>583</v>
      </c>
      <c r="E2085" s="428" t="s">
        <v>2395</v>
      </c>
      <c r="F2085" s="429" t="s">
        <v>2396</v>
      </c>
      <c r="G2085" s="428" t="s">
        <v>5860</v>
      </c>
      <c r="H2085" s="428" t="s">
        <v>5861</v>
      </c>
      <c r="I2085" s="431">
        <v>109.60499954223633</v>
      </c>
      <c r="J2085" s="431">
        <v>5</v>
      </c>
      <c r="K2085" s="432">
        <v>548.02998352050781</v>
      </c>
    </row>
    <row r="2086" spans="1:11" ht="14.45" customHeight="1" x14ac:dyDescent="0.2">
      <c r="A2086" s="426" t="s">
        <v>576</v>
      </c>
      <c r="B2086" s="427" t="s">
        <v>577</v>
      </c>
      <c r="C2086" s="428" t="s">
        <v>582</v>
      </c>
      <c r="D2086" s="429" t="s">
        <v>583</v>
      </c>
      <c r="E2086" s="428" t="s">
        <v>2395</v>
      </c>
      <c r="F2086" s="429" t="s">
        <v>2396</v>
      </c>
      <c r="G2086" s="428" t="s">
        <v>5862</v>
      </c>
      <c r="H2086" s="428" t="s">
        <v>5863</v>
      </c>
      <c r="I2086" s="431">
        <v>355.35000610351563</v>
      </c>
      <c r="J2086" s="431">
        <v>7</v>
      </c>
      <c r="K2086" s="432">
        <v>2487.4501037597656</v>
      </c>
    </row>
    <row r="2087" spans="1:11" ht="14.45" customHeight="1" x14ac:dyDescent="0.2">
      <c r="A2087" s="426" t="s">
        <v>576</v>
      </c>
      <c r="B2087" s="427" t="s">
        <v>577</v>
      </c>
      <c r="C2087" s="428" t="s">
        <v>582</v>
      </c>
      <c r="D2087" s="429" t="s">
        <v>583</v>
      </c>
      <c r="E2087" s="428" t="s">
        <v>2395</v>
      </c>
      <c r="F2087" s="429" t="s">
        <v>2396</v>
      </c>
      <c r="G2087" s="428" t="s">
        <v>5864</v>
      </c>
      <c r="H2087" s="428" t="s">
        <v>5865</v>
      </c>
      <c r="I2087" s="431">
        <v>0.23000000417232513</v>
      </c>
      <c r="J2087" s="431">
        <v>12</v>
      </c>
      <c r="K2087" s="432">
        <v>2.7599999904632568</v>
      </c>
    </row>
    <row r="2088" spans="1:11" ht="14.45" customHeight="1" x14ac:dyDescent="0.2">
      <c r="A2088" s="426" t="s">
        <v>576</v>
      </c>
      <c r="B2088" s="427" t="s">
        <v>577</v>
      </c>
      <c r="C2088" s="428" t="s">
        <v>582</v>
      </c>
      <c r="D2088" s="429" t="s">
        <v>583</v>
      </c>
      <c r="E2088" s="428" t="s">
        <v>2395</v>
      </c>
      <c r="F2088" s="429" t="s">
        <v>2396</v>
      </c>
      <c r="G2088" s="428" t="s">
        <v>4786</v>
      </c>
      <c r="H2088" s="428" t="s">
        <v>4787</v>
      </c>
      <c r="I2088" s="431">
        <v>63.849998474121094</v>
      </c>
      <c r="J2088" s="431">
        <v>10</v>
      </c>
      <c r="K2088" s="432">
        <v>638.5</v>
      </c>
    </row>
    <row r="2089" spans="1:11" ht="14.45" customHeight="1" x14ac:dyDescent="0.2">
      <c r="A2089" s="426" t="s">
        <v>576</v>
      </c>
      <c r="B2089" s="427" t="s">
        <v>577</v>
      </c>
      <c r="C2089" s="428" t="s">
        <v>582</v>
      </c>
      <c r="D2089" s="429" t="s">
        <v>583</v>
      </c>
      <c r="E2089" s="428" t="s">
        <v>2395</v>
      </c>
      <c r="F2089" s="429" t="s">
        <v>2396</v>
      </c>
      <c r="G2089" s="428" t="s">
        <v>5866</v>
      </c>
      <c r="H2089" s="428" t="s">
        <v>5867</v>
      </c>
      <c r="I2089" s="431">
        <v>235.1300048828125</v>
      </c>
      <c r="J2089" s="431">
        <v>10</v>
      </c>
      <c r="K2089" s="432">
        <v>2351.2900390625</v>
      </c>
    </row>
    <row r="2090" spans="1:11" ht="14.45" customHeight="1" x14ac:dyDescent="0.2">
      <c r="A2090" s="426" t="s">
        <v>576</v>
      </c>
      <c r="B2090" s="427" t="s">
        <v>577</v>
      </c>
      <c r="C2090" s="428" t="s">
        <v>582</v>
      </c>
      <c r="D2090" s="429" t="s">
        <v>583</v>
      </c>
      <c r="E2090" s="428" t="s">
        <v>2395</v>
      </c>
      <c r="F2090" s="429" t="s">
        <v>2396</v>
      </c>
      <c r="G2090" s="428" t="s">
        <v>5868</v>
      </c>
      <c r="H2090" s="428" t="s">
        <v>5869</v>
      </c>
      <c r="I2090" s="431">
        <v>22.149999618530273</v>
      </c>
      <c r="J2090" s="431">
        <v>379</v>
      </c>
      <c r="K2090" s="432">
        <v>8394.8499984741211</v>
      </c>
    </row>
    <row r="2091" spans="1:11" ht="14.45" customHeight="1" x14ac:dyDescent="0.2">
      <c r="A2091" s="426" t="s">
        <v>576</v>
      </c>
      <c r="B2091" s="427" t="s">
        <v>577</v>
      </c>
      <c r="C2091" s="428" t="s">
        <v>582</v>
      </c>
      <c r="D2091" s="429" t="s">
        <v>583</v>
      </c>
      <c r="E2091" s="428" t="s">
        <v>2395</v>
      </c>
      <c r="F2091" s="429" t="s">
        <v>2396</v>
      </c>
      <c r="G2091" s="428" t="s">
        <v>4806</v>
      </c>
      <c r="H2091" s="428" t="s">
        <v>4807</v>
      </c>
      <c r="I2091" s="431">
        <v>30.180000305175781</v>
      </c>
      <c r="J2091" s="431">
        <v>229</v>
      </c>
      <c r="K2091" s="432">
        <v>6911.2200012207031</v>
      </c>
    </row>
    <row r="2092" spans="1:11" ht="14.45" customHeight="1" x14ac:dyDescent="0.2">
      <c r="A2092" s="426" t="s">
        <v>576</v>
      </c>
      <c r="B2092" s="427" t="s">
        <v>577</v>
      </c>
      <c r="C2092" s="428" t="s">
        <v>582</v>
      </c>
      <c r="D2092" s="429" t="s">
        <v>583</v>
      </c>
      <c r="E2092" s="428" t="s">
        <v>2395</v>
      </c>
      <c r="F2092" s="429" t="s">
        <v>2396</v>
      </c>
      <c r="G2092" s="428" t="s">
        <v>5870</v>
      </c>
      <c r="H2092" s="428" t="s">
        <v>5871</v>
      </c>
      <c r="I2092" s="431">
        <v>18.75</v>
      </c>
      <c r="J2092" s="431">
        <v>120</v>
      </c>
      <c r="K2092" s="432">
        <v>2250.3299865722656</v>
      </c>
    </row>
    <row r="2093" spans="1:11" ht="14.45" customHeight="1" x14ac:dyDescent="0.2">
      <c r="A2093" s="426" t="s">
        <v>576</v>
      </c>
      <c r="B2093" s="427" t="s">
        <v>577</v>
      </c>
      <c r="C2093" s="428" t="s">
        <v>582</v>
      </c>
      <c r="D2093" s="429" t="s">
        <v>583</v>
      </c>
      <c r="E2093" s="428" t="s">
        <v>2395</v>
      </c>
      <c r="F2093" s="429" t="s">
        <v>2396</v>
      </c>
      <c r="G2093" s="428" t="s">
        <v>5872</v>
      </c>
      <c r="H2093" s="428" t="s">
        <v>5873</v>
      </c>
      <c r="I2093" s="431">
        <v>40.729999542236328</v>
      </c>
      <c r="J2093" s="431">
        <v>10</v>
      </c>
      <c r="K2093" s="432">
        <v>407.29998779296875</v>
      </c>
    </row>
    <row r="2094" spans="1:11" ht="14.45" customHeight="1" x14ac:dyDescent="0.2">
      <c r="A2094" s="426" t="s">
        <v>576</v>
      </c>
      <c r="B2094" s="427" t="s">
        <v>577</v>
      </c>
      <c r="C2094" s="428" t="s">
        <v>582</v>
      </c>
      <c r="D2094" s="429" t="s">
        <v>583</v>
      </c>
      <c r="E2094" s="428" t="s">
        <v>2395</v>
      </c>
      <c r="F2094" s="429" t="s">
        <v>2396</v>
      </c>
      <c r="G2094" s="428" t="s">
        <v>5874</v>
      </c>
      <c r="H2094" s="428" t="s">
        <v>5875</v>
      </c>
      <c r="I2094" s="431">
        <v>124.19999694824219</v>
      </c>
      <c r="J2094" s="431">
        <v>10</v>
      </c>
      <c r="K2094" s="432">
        <v>1242</v>
      </c>
    </row>
    <row r="2095" spans="1:11" ht="14.45" customHeight="1" x14ac:dyDescent="0.2">
      <c r="A2095" s="426" t="s">
        <v>576</v>
      </c>
      <c r="B2095" s="427" t="s">
        <v>577</v>
      </c>
      <c r="C2095" s="428" t="s">
        <v>582</v>
      </c>
      <c r="D2095" s="429" t="s">
        <v>583</v>
      </c>
      <c r="E2095" s="428" t="s">
        <v>2395</v>
      </c>
      <c r="F2095" s="429" t="s">
        <v>2396</v>
      </c>
      <c r="G2095" s="428" t="s">
        <v>5876</v>
      </c>
      <c r="H2095" s="428" t="s">
        <v>5877</v>
      </c>
      <c r="I2095" s="431">
        <v>79.930000305175781</v>
      </c>
      <c r="J2095" s="431">
        <v>20</v>
      </c>
      <c r="K2095" s="432">
        <v>1598.5999755859375</v>
      </c>
    </row>
    <row r="2096" spans="1:11" ht="14.45" customHeight="1" x14ac:dyDescent="0.2">
      <c r="A2096" s="426" t="s">
        <v>576</v>
      </c>
      <c r="B2096" s="427" t="s">
        <v>577</v>
      </c>
      <c r="C2096" s="428" t="s">
        <v>582</v>
      </c>
      <c r="D2096" s="429" t="s">
        <v>583</v>
      </c>
      <c r="E2096" s="428" t="s">
        <v>2395</v>
      </c>
      <c r="F2096" s="429" t="s">
        <v>2396</v>
      </c>
      <c r="G2096" s="428" t="s">
        <v>5878</v>
      </c>
      <c r="H2096" s="428" t="s">
        <v>5879</v>
      </c>
      <c r="I2096" s="431">
        <v>952.16998291015625</v>
      </c>
      <c r="J2096" s="431">
        <v>6</v>
      </c>
      <c r="K2096" s="432">
        <v>5713.0400390625</v>
      </c>
    </row>
    <row r="2097" spans="1:11" ht="14.45" customHeight="1" x14ac:dyDescent="0.2">
      <c r="A2097" s="426" t="s">
        <v>576</v>
      </c>
      <c r="B2097" s="427" t="s">
        <v>577</v>
      </c>
      <c r="C2097" s="428" t="s">
        <v>582</v>
      </c>
      <c r="D2097" s="429" t="s">
        <v>583</v>
      </c>
      <c r="E2097" s="428" t="s">
        <v>2395</v>
      </c>
      <c r="F2097" s="429" t="s">
        <v>2396</v>
      </c>
      <c r="G2097" s="428" t="s">
        <v>5880</v>
      </c>
      <c r="H2097" s="428" t="s">
        <v>5881</v>
      </c>
      <c r="I2097" s="431">
        <v>1245.3699951171875</v>
      </c>
      <c r="J2097" s="431">
        <v>6</v>
      </c>
      <c r="K2097" s="432">
        <v>7472.2001953125</v>
      </c>
    </row>
    <row r="2098" spans="1:11" ht="14.45" customHeight="1" x14ac:dyDescent="0.2">
      <c r="A2098" s="426" t="s">
        <v>576</v>
      </c>
      <c r="B2098" s="427" t="s">
        <v>577</v>
      </c>
      <c r="C2098" s="428" t="s">
        <v>582</v>
      </c>
      <c r="D2098" s="429" t="s">
        <v>583</v>
      </c>
      <c r="E2098" s="428" t="s">
        <v>2395</v>
      </c>
      <c r="F2098" s="429" t="s">
        <v>2396</v>
      </c>
      <c r="G2098" s="428" t="s">
        <v>5882</v>
      </c>
      <c r="H2098" s="428" t="s">
        <v>5883</v>
      </c>
      <c r="I2098" s="431">
        <v>807.739990234375</v>
      </c>
      <c r="J2098" s="431">
        <v>3</v>
      </c>
      <c r="K2098" s="432">
        <v>2423.219970703125</v>
      </c>
    </row>
    <row r="2099" spans="1:11" ht="14.45" customHeight="1" x14ac:dyDescent="0.2">
      <c r="A2099" s="426" t="s">
        <v>576</v>
      </c>
      <c r="B2099" s="427" t="s">
        <v>577</v>
      </c>
      <c r="C2099" s="428" t="s">
        <v>582</v>
      </c>
      <c r="D2099" s="429" t="s">
        <v>583</v>
      </c>
      <c r="E2099" s="428" t="s">
        <v>2395</v>
      </c>
      <c r="F2099" s="429" t="s">
        <v>2396</v>
      </c>
      <c r="G2099" s="428" t="s">
        <v>5884</v>
      </c>
      <c r="H2099" s="428" t="s">
        <v>5885</v>
      </c>
      <c r="I2099" s="431">
        <v>640.719970703125</v>
      </c>
      <c r="J2099" s="431">
        <v>10</v>
      </c>
      <c r="K2099" s="432">
        <v>6407.18994140625</v>
      </c>
    </row>
    <row r="2100" spans="1:11" ht="14.45" customHeight="1" x14ac:dyDescent="0.2">
      <c r="A2100" s="426" t="s">
        <v>576</v>
      </c>
      <c r="B2100" s="427" t="s">
        <v>577</v>
      </c>
      <c r="C2100" s="428" t="s">
        <v>582</v>
      </c>
      <c r="D2100" s="429" t="s">
        <v>583</v>
      </c>
      <c r="E2100" s="428" t="s">
        <v>2395</v>
      </c>
      <c r="F2100" s="429" t="s">
        <v>2396</v>
      </c>
      <c r="G2100" s="428" t="s">
        <v>5886</v>
      </c>
      <c r="H2100" s="428" t="s">
        <v>5887</v>
      </c>
      <c r="I2100" s="431">
        <v>214.58000183105469</v>
      </c>
      <c r="J2100" s="431">
        <v>7</v>
      </c>
      <c r="K2100" s="432">
        <v>1502.0599975585938</v>
      </c>
    </row>
    <row r="2101" spans="1:11" ht="14.45" customHeight="1" x14ac:dyDescent="0.2">
      <c r="A2101" s="426" t="s">
        <v>576</v>
      </c>
      <c r="B2101" s="427" t="s">
        <v>577</v>
      </c>
      <c r="C2101" s="428" t="s">
        <v>582</v>
      </c>
      <c r="D2101" s="429" t="s">
        <v>583</v>
      </c>
      <c r="E2101" s="428" t="s">
        <v>2395</v>
      </c>
      <c r="F2101" s="429" t="s">
        <v>2396</v>
      </c>
      <c r="G2101" s="428" t="s">
        <v>5888</v>
      </c>
      <c r="H2101" s="428" t="s">
        <v>5889</v>
      </c>
      <c r="I2101" s="431">
        <v>309.35000610351563</v>
      </c>
      <c r="J2101" s="431">
        <v>14</v>
      </c>
      <c r="K2101" s="432">
        <v>4330.9000244140625</v>
      </c>
    </row>
    <row r="2102" spans="1:11" ht="14.45" customHeight="1" x14ac:dyDescent="0.2">
      <c r="A2102" s="426" t="s">
        <v>576</v>
      </c>
      <c r="B2102" s="427" t="s">
        <v>577</v>
      </c>
      <c r="C2102" s="428" t="s">
        <v>582</v>
      </c>
      <c r="D2102" s="429" t="s">
        <v>583</v>
      </c>
      <c r="E2102" s="428" t="s">
        <v>2395</v>
      </c>
      <c r="F2102" s="429" t="s">
        <v>2396</v>
      </c>
      <c r="G2102" s="428" t="s">
        <v>5890</v>
      </c>
      <c r="H2102" s="428" t="s">
        <v>5891</v>
      </c>
      <c r="I2102" s="431">
        <v>129.25999450683594</v>
      </c>
      <c r="J2102" s="431">
        <v>10</v>
      </c>
      <c r="K2102" s="432">
        <v>1292.5999755859375</v>
      </c>
    </row>
    <row r="2103" spans="1:11" ht="14.45" customHeight="1" x14ac:dyDescent="0.2">
      <c r="A2103" s="426" t="s">
        <v>576</v>
      </c>
      <c r="B2103" s="427" t="s">
        <v>577</v>
      </c>
      <c r="C2103" s="428" t="s">
        <v>582</v>
      </c>
      <c r="D2103" s="429" t="s">
        <v>583</v>
      </c>
      <c r="E2103" s="428" t="s">
        <v>2395</v>
      </c>
      <c r="F2103" s="429" t="s">
        <v>2396</v>
      </c>
      <c r="G2103" s="428" t="s">
        <v>5892</v>
      </c>
      <c r="H2103" s="428" t="s">
        <v>5893</v>
      </c>
      <c r="I2103" s="431">
        <v>310.5</v>
      </c>
      <c r="J2103" s="431">
        <v>40</v>
      </c>
      <c r="K2103" s="432">
        <v>12420</v>
      </c>
    </row>
    <row r="2104" spans="1:11" ht="14.45" customHeight="1" x14ac:dyDescent="0.2">
      <c r="A2104" s="426" t="s">
        <v>576</v>
      </c>
      <c r="B2104" s="427" t="s">
        <v>577</v>
      </c>
      <c r="C2104" s="428" t="s">
        <v>582</v>
      </c>
      <c r="D2104" s="429" t="s">
        <v>583</v>
      </c>
      <c r="E2104" s="428" t="s">
        <v>2395</v>
      </c>
      <c r="F2104" s="429" t="s">
        <v>2396</v>
      </c>
      <c r="G2104" s="428" t="s">
        <v>5894</v>
      </c>
      <c r="H2104" s="428" t="s">
        <v>5895</v>
      </c>
      <c r="I2104" s="431">
        <v>149.5</v>
      </c>
      <c r="J2104" s="431">
        <v>40</v>
      </c>
      <c r="K2104" s="432">
        <v>5980</v>
      </c>
    </row>
    <row r="2105" spans="1:11" ht="14.45" customHeight="1" x14ac:dyDescent="0.2">
      <c r="A2105" s="426" t="s">
        <v>576</v>
      </c>
      <c r="B2105" s="427" t="s">
        <v>577</v>
      </c>
      <c r="C2105" s="428" t="s">
        <v>582</v>
      </c>
      <c r="D2105" s="429" t="s">
        <v>583</v>
      </c>
      <c r="E2105" s="428" t="s">
        <v>2395</v>
      </c>
      <c r="F2105" s="429" t="s">
        <v>2396</v>
      </c>
      <c r="G2105" s="428" t="s">
        <v>5896</v>
      </c>
      <c r="H2105" s="428" t="s">
        <v>5897</v>
      </c>
      <c r="I2105" s="431">
        <v>656.6400146484375</v>
      </c>
      <c r="J2105" s="431">
        <v>4</v>
      </c>
      <c r="K2105" s="432">
        <v>2626.56005859375</v>
      </c>
    </row>
    <row r="2106" spans="1:11" ht="14.45" customHeight="1" x14ac:dyDescent="0.2">
      <c r="A2106" s="426" t="s">
        <v>576</v>
      </c>
      <c r="B2106" s="427" t="s">
        <v>577</v>
      </c>
      <c r="C2106" s="428" t="s">
        <v>582</v>
      </c>
      <c r="D2106" s="429" t="s">
        <v>583</v>
      </c>
      <c r="E2106" s="428" t="s">
        <v>2395</v>
      </c>
      <c r="F2106" s="429" t="s">
        <v>2396</v>
      </c>
      <c r="G2106" s="428" t="s">
        <v>5898</v>
      </c>
      <c r="H2106" s="428" t="s">
        <v>5899</v>
      </c>
      <c r="I2106" s="431">
        <v>21.200000762939453</v>
      </c>
      <c r="J2106" s="431">
        <v>20</v>
      </c>
      <c r="K2106" s="432">
        <v>424.07998657226563</v>
      </c>
    </row>
    <row r="2107" spans="1:11" ht="14.45" customHeight="1" x14ac:dyDescent="0.2">
      <c r="A2107" s="426" t="s">
        <v>576</v>
      </c>
      <c r="B2107" s="427" t="s">
        <v>577</v>
      </c>
      <c r="C2107" s="428" t="s">
        <v>582</v>
      </c>
      <c r="D2107" s="429" t="s">
        <v>583</v>
      </c>
      <c r="E2107" s="428" t="s">
        <v>2395</v>
      </c>
      <c r="F2107" s="429" t="s">
        <v>2396</v>
      </c>
      <c r="G2107" s="428" t="s">
        <v>5900</v>
      </c>
      <c r="H2107" s="428" t="s">
        <v>5901</v>
      </c>
      <c r="I2107" s="431">
        <v>895.19000244140625</v>
      </c>
      <c r="J2107" s="431">
        <v>2</v>
      </c>
      <c r="K2107" s="432">
        <v>1790.3699951171875</v>
      </c>
    </row>
    <row r="2108" spans="1:11" ht="14.45" customHeight="1" x14ac:dyDescent="0.2">
      <c r="A2108" s="426" t="s">
        <v>576</v>
      </c>
      <c r="B2108" s="427" t="s">
        <v>577</v>
      </c>
      <c r="C2108" s="428" t="s">
        <v>582</v>
      </c>
      <c r="D2108" s="429" t="s">
        <v>583</v>
      </c>
      <c r="E2108" s="428" t="s">
        <v>2395</v>
      </c>
      <c r="F2108" s="429" t="s">
        <v>2396</v>
      </c>
      <c r="G2108" s="428" t="s">
        <v>5902</v>
      </c>
      <c r="H2108" s="428" t="s">
        <v>5903</v>
      </c>
      <c r="I2108" s="431">
        <v>107.59999847412109</v>
      </c>
      <c r="J2108" s="431">
        <v>10</v>
      </c>
      <c r="K2108" s="432">
        <v>1076</v>
      </c>
    </row>
    <row r="2109" spans="1:11" ht="14.45" customHeight="1" x14ac:dyDescent="0.2">
      <c r="A2109" s="426" t="s">
        <v>576</v>
      </c>
      <c r="B2109" s="427" t="s">
        <v>577</v>
      </c>
      <c r="C2109" s="428" t="s">
        <v>582</v>
      </c>
      <c r="D2109" s="429" t="s">
        <v>583</v>
      </c>
      <c r="E2109" s="428" t="s">
        <v>2395</v>
      </c>
      <c r="F2109" s="429" t="s">
        <v>2396</v>
      </c>
      <c r="G2109" s="428" t="s">
        <v>5904</v>
      </c>
      <c r="H2109" s="428" t="s">
        <v>5905</v>
      </c>
      <c r="I2109" s="431">
        <v>22.942000579833984</v>
      </c>
      <c r="J2109" s="431">
        <v>450</v>
      </c>
      <c r="K2109" s="432">
        <v>10324.469970703125</v>
      </c>
    </row>
    <row r="2110" spans="1:11" ht="14.45" customHeight="1" x14ac:dyDescent="0.2">
      <c r="A2110" s="426" t="s">
        <v>576</v>
      </c>
      <c r="B2110" s="427" t="s">
        <v>577</v>
      </c>
      <c r="C2110" s="428" t="s">
        <v>582</v>
      </c>
      <c r="D2110" s="429" t="s">
        <v>583</v>
      </c>
      <c r="E2110" s="428" t="s">
        <v>2395</v>
      </c>
      <c r="F2110" s="429" t="s">
        <v>2396</v>
      </c>
      <c r="G2110" s="428" t="s">
        <v>5904</v>
      </c>
      <c r="H2110" s="428" t="s">
        <v>5906</v>
      </c>
      <c r="I2110" s="431">
        <v>22.943333943684895</v>
      </c>
      <c r="J2110" s="431">
        <v>200</v>
      </c>
      <c r="K2110" s="432">
        <v>4588.5</v>
      </c>
    </row>
    <row r="2111" spans="1:11" ht="14.45" customHeight="1" x14ac:dyDescent="0.2">
      <c r="A2111" s="426" t="s">
        <v>576</v>
      </c>
      <c r="B2111" s="427" t="s">
        <v>577</v>
      </c>
      <c r="C2111" s="428" t="s">
        <v>582</v>
      </c>
      <c r="D2111" s="429" t="s">
        <v>583</v>
      </c>
      <c r="E2111" s="428" t="s">
        <v>2395</v>
      </c>
      <c r="F2111" s="429" t="s">
        <v>2396</v>
      </c>
      <c r="G2111" s="428" t="s">
        <v>5907</v>
      </c>
      <c r="H2111" s="428" t="s">
        <v>5908</v>
      </c>
      <c r="I2111" s="431">
        <v>18.139999389648438</v>
      </c>
      <c r="J2111" s="431">
        <v>500</v>
      </c>
      <c r="K2111" s="432">
        <v>9071.2001953125</v>
      </c>
    </row>
    <row r="2112" spans="1:11" ht="14.45" customHeight="1" x14ac:dyDescent="0.2">
      <c r="A2112" s="426" t="s">
        <v>576</v>
      </c>
      <c r="B2112" s="427" t="s">
        <v>577</v>
      </c>
      <c r="C2112" s="428" t="s">
        <v>582</v>
      </c>
      <c r="D2112" s="429" t="s">
        <v>583</v>
      </c>
      <c r="E2112" s="428" t="s">
        <v>2395</v>
      </c>
      <c r="F2112" s="429" t="s">
        <v>2396</v>
      </c>
      <c r="G2112" s="428" t="s">
        <v>5909</v>
      </c>
      <c r="H2112" s="428" t="s">
        <v>5910</v>
      </c>
      <c r="I2112" s="431">
        <v>229.00999450683594</v>
      </c>
      <c r="J2112" s="431">
        <v>25</v>
      </c>
      <c r="K2112" s="432">
        <v>5725.16015625</v>
      </c>
    </row>
    <row r="2113" spans="1:11" ht="14.45" customHeight="1" x14ac:dyDescent="0.2">
      <c r="A2113" s="426" t="s">
        <v>576</v>
      </c>
      <c r="B2113" s="427" t="s">
        <v>577</v>
      </c>
      <c r="C2113" s="428" t="s">
        <v>582</v>
      </c>
      <c r="D2113" s="429" t="s">
        <v>583</v>
      </c>
      <c r="E2113" s="428" t="s">
        <v>2395</v>
      </c>
      <c r="F2113" s="429" t="s">
        <v>2396</v>
      </c>
      <c r="G2113" s="428" t="s">
        <v>5911</v>
      </c>
      <c r="H2113" s="428" t="s">
        <v>5912</v>
      </c>
      <c r="I2113" s="431">
        <v>241.86000061035156</v>
      </c>
      <c r="J2113" s="431">
        <v>50</v>
      </c>
      <c r="K2113" s="432">
        <v>12092.91015625</v>
      </c>
    </row>
    <row r="2114" spans="1:11" ht="14.45" customHeight="1" x14ac:dyDescent="0.2">
      <c r="A2114" s="426" t="s">
        <v>576</v>
      </c>
      <c r="B2114" s="427" t="s">
        <v>577</v>
      </c>
      <c r="C2114" s="428" t="s">
        <v>582</v>
      </c>
      <c r="D2114" s="429" t="s">
        <v>583</v>
      </c>
      <c r="E2114" s="428" t="s">
        <v>2395</v>
      </c>
      <c r="F2114" s="429" t="s">
        <v>2396</v>
      </c>
      <c r="G2114" s="428" t="s">
        <v>4372</v>
      </c>
      <c r="H2114" s="428" t="s">
        <v>4373</v>
      </c>
      <c r="I2114" s="431">
        <v>1.3799999952316284</v>
      </c>
      <c r="J2114" s="431">
        <v>800</v>
      </c>
      <c r="K2114" s="432">
        <v>1104</v>
      </c>
    </row>
    <row r="2115" spans="1:11" ht="14.45" customHeight="1" x14ac:dyDescent="0.2">
      <c r="A2115" s="426" t="s">
        <v>576</v>
      </c>
      <c r="B2115" s="427" t="s">
        <v>577</v>
      </c>
      <c r="C2115" s="428" t="s">
        <v>582</v>
      </c>
      <c r="D2115" s="429" t="s">
        <v>583</v>
      </c>
      <c r="E2115" s="428" t="s">
        <v>2395</v>
      </c>
      <c r="F2115" s="429" t="s">
        <v>2396</v>
      </c>
      <c r="G2115" s="428" t="s">
        <v>2399</v>
      </c>
      <c r="H2115" s="428" t="s">
        <v>2400</v>
      </c>
      <c r="I2115" s="431">
        <v>0.85750001668930054</v>
      </c>
      <c r="J2115" s="431">
        <v>2500</v>
      </c>
      <c r="K2115" s="432">
        <v>2147</v>
      </c>
    </row>
    <row r="2116" spans="1:11" ht="14.45" customHeight="1" x14ac:dyDescent="0.2">
      <c r="A2116" s="426" t="s">
        <v>576</v>
      </c>
      <c r="B2116" s="427" t="s">
        <v>577</v>
      </c>
      <c r="C2116" s="428" t="s">
        <v>582</v>
      </c>
      <c r="D2116" s="429" t="s">
        <v>583</v>
      </c>
      <c r="E2116" s="428" t="s">
        <v>2395</v>
      </c>
      <c r="F2116" s="429" t="s">
        <v>2396</v>
      </c>
      <c r="G2116" s="428" t="s">
        <v>4830</v>
      </c>
      <c r="H2116" s="428" t="s">
        <v>4831</v>
      </c>
      <c r="I2116" s="431">
        <v>1.5174999833106995</v>
      </c>
      <c r="J2116" s="431">
        <v>2600</v>
      </c>
      <c r="K2116" s="432">
        <v>3944</v>
      </c>
    </row>
    <row r="2117" spans="1:11" ht="14.45" customHeight="1" x14ac:dyDescent="0.2">
      <c r="A2117" s="426" t="s">
        <v>576</v>
      </c>
      <c r="B2117" s="427" t="s">
        <v>577</v>
      </c>
      <c r="C2117" s="428" t="s">
        <v>582</v>
      </c>
      <c r="D2117" s="429" t="s">
        <v>583</v>
      </c>
      <c r="E2117" s="428" t="s">
        <v>2395</v>
      </c>
      <c r="F2117" s="429" t="s">
        <v>2396</v>
      </c>
      <c r="G2117" s="428" t="s">
        <v>4832</v>
      </c>
      <c r="H2117" s="428" t="s">
        <v>4833</v>
      </c>
      <c r="I2117" s="431">
        <v>2.0666666030883789</v>
      </c>
      <c r="J2117" s="431">
        <v>1800</v>
      </c>
      <c r="K2117" s="432">
        <v>3722</v>
      </c>
    </row>
    <row r="2118" spans="1:11" ht="14.45" customHeight="1" x14ac:dyDescent="0.2">
      <c r="A2118" s="426" t="s">
        <v>576</v>
      </c>
      <c r="B2118" s="427" t="s">
        <v>577</v>
      </c>
      <c r="C2118" s="428" t="s">
        <v>582</v>
      </c>
      <c r="D2118" s="429" t="s">
        <v>583</v>
      </c>
      <c r="E2118" s="428" t="s">
        <v>2395</v>
      </c>
      <c r="F2118" s="429" t="s">
        <v>2396</v>
      </c>
      <c r="G2118" s="428" t="s">
        <v>4834</v>
      </c>
      <c r="H2118" s="428" t="s">
        <v>4835</v>
      </c>
      <c r="I2118" s="431">
        <v>3.3666666348775229</v>
      </c>
      <c r="J2118" s="431">
        <v>649</v>
      </c>
      <c r="K2118" s="432">
        <v>2184.0899658203125</v>
      </c>
    </row>
    <row r="2119" spans="1:11" ht="14.45" customHeight="1" x14ac:dyDescent="0.2">
      <c r="A2119" s="426" t="s">
        <v>576</v>
      </c>
      <c r="B2119" s="427" t="s">
        <v>577</v>
      </c>
      <c r="C2119" s="428" t="s">
        <v>582</v>
      </c>
      <c r="D2119" s="429" t="s">
        <v>583</v>
      </c>
      <c r="E2119" s="428" t="s">
        <v>2395</v>
      </c>
      <c r="F2119" s="429" t="s">
        <v>2396</v>
      </c>
      <c r="G2119" s="428" t="s">
        <v>4836</v>
      </c>
      <c r="H2119" s="428" t="s">
        <v>4837</v>
      </c>
      <c r="I2119" s="431">
        <v>5.872499942779541</v>
      </c>
      <c r="J2119" s="431">
        <v>1609</v>
      </c>
      <c r="K2119" s="432">
        <v>9450.570068359375</v>
      </c>
    </row>
    <row r="2120" spans="1:11" ht="14.45" customHeight="1" x14ac:dyDescent="0.2">
      <c r="A2120" s="426" t="s">
        <v>576</v>
      </c>
      <c r="B2120" s="427" t="s">
        <v>577</v>
      </c>
      <c r="C2120" s="428" t="s">
        <v>582</v>
      </c>
      <c r="D2120" s="429" t="s">
        <v>583</v>
      </c>
      <c r="E2120" s="428" t="s">
        <v>2395</v>
      </c>
      <c r="F2120" s="429" t="s">
        <v>2396</v>
      </c>
      <c r="G2120" s="428" t="s">
        <v>5913</v>
      </c>
      <c r="H2120" s="428" t="s">
        <v>5914</v>
      </c>
      <c r="I2120" s="431">
        <v>14.359999656677246</v>
      </c>
      <c r="J2120" s="431">
        <v>24</v>
      </c>
      <c r="K2120" s="432">
        <v>344.6400146484375</v>
      </c>
    </row>
    <row r="2121" spans="1:11" ht="14.45" customHeight="1" x14ac:dyDescent="0.2">
      <c r="A2121" s="426" t="s">
        <v>576</v>
      </c>
      <c r="B2121" s="427" t="s">
        <v>577</v>
      </c>
      <c r="C2121" s="428" t="s">
        <v>582</v>
      </c>
      <c r="D2121" s="429" t="s">
        <v>583</v>
      </c>
      <c r="E2121" s="428" t="s">
        <v>2395</v>
      </c>
      <c r="F2121" s="429" t="s">
        <v>2396</v>
      </c>
      <c r="G2121" s="428" t="s">
        <v>4838</v>
      </c>
      <c r="H2121" s="428" t="s">
        <v>4839</v>
      </c>
      <c r="I2121" s="431">
        <v>61.209999084472656</v>
      </c>
      <c r="J2121" s="431">
        <v>2</v>
      </c>
      <c r="K2121" s="432">
        <v>122.41999816894531</v>
      </c>
    </row>
    <row r="2122" spans="1:11" ht="14.45" customHeight="1" x14ac:dyDescent="0.2">
      <c r="A2122" s="426" t="s">
        <v>576</v>
      </c>
      <c r="B2122" s="427" t="s">
        <v>577</v>
      </c>
      <c r="C2122" s="428" t="s">
        <v>582</v>
      </c>
      <c r="D2122" s="429" t="s">
        <v>583</v>
      </c>
      <c r="E2122" s="428" t="s">
        <v>2395</v>
      </c>
      <c r="F2122" s="429" t="s">
        <v>2396</v>
      </c>
      <c r="G2122" s="428" t="s">
        <v>4840</v>
      </c>
      <c r="H2122" s="428" t="s">
        <v>4841</v>
      </c>
      <c r="I2122" s="431">
        <v>98.370002746582031</v>
      </c>
      <c r="J2122" s="431">
        <v>2</v>
      </c>
      <c r="K2122" s="432">
        <v>196.74000549316406</v>
      </c>
    </row>
    <row r="2123" spans="1:11" ht="14.45" customHeight="1" x14ac:dyDescent="0.2">
      <c r="A2123" s="426" t="s">
        <v>576</v>
      </c>
      <c r="B2123" s="427" t="s">
        <v>577</v>
      </c>
      <c r="C2123" s="428" t="s">
        <v>582</v>
      </c>
      <c r="D2123" s="429" t="s">
        <v>583</v>
      </c>
      <c r="E2123" s="428" t="s">
        <v>2395</v>
      </c>
      <c r="F2123" s="429" t="s">
        <v>2396</v>
      </c>
      <c r="G2123" s="428" t="s">
        <v>2403</v>
      </c>
      <c r="H2123" s="428" t="s">
        <v>2404</v>
      </c>
      <c r="I2123" s="431">
        <v>0.37999999523162842</v>
      </c>
      <c r="J2123" s="431">
        <v>200</v>
      </c>
      <c r="K2123" s="432">
        <v>76</v>
      </c>
    </row>
    <row r="2124" spans="1:11" ht="14.45" customHeight="1" x14ac:dyDescent="0.2">
      <c r="A2124" s="426" t="s">
        <v>576</v>
      </c>
      <c r="B2124" s="427" t="s">
        <v>577</v>
      </c>
      <c r="C2124" s="428" t="s">
        <v>582</v>
      </c>
      <c r="D2124" s="429" t="s">
        <v>583</v>
      </c>
      <c r="E2124" s="428" t="s">
        <v>2395</v>
      </c>
      <c r="F2124" s="429" t="s">
        <v>2396</v>
      </c>
      <c r="G2124" s="428" t="s">
        <v>4376</v>
      </c>
      <c r="H2124" s="428" t="s">
        <v>4377</v>
      </c>
      <c r="I2124" s="431">
        <v>20.296999740600587</v>
      </c>
      <c r="J2124" s="431">
        <v>204</v>
      </c>
      <c r="K2124" s="432">
        <v>4149.3799591064453</v>
      </c>
    </row>
    <row r="2125" spans="1:11" ht="14.45" customHeight="1" x14ac:dyDescent="0.2">
      <c r="A2125" s="426" t="s">
        <v>576</v>
      </c>
      <c r="B2125" s="427" t="s">
        <v>577</v>
      </c>
      <c r="C2125" s="428" t="s">
        <v>582</v>
      </c>
      <c r="D2125" s="429" t="s">
        <v>583</v>
      </c>
      <c r="E2125" s="428" t="s">
        <v>2395</v>
      </c>
      <c r="F2125" s="429" t="s">
        <v>2396</v>
      </c>
      <c r="G2125" s="428" t="s">
        <v>4854</v>
      </c>
      <c r="H2125" s="428" t="s">
        <v>4855</v>
      </c>
      <c r="I2125" s="431">
        <v>2.5866665840148926</v>
      </c>
      <c r="J2125" s="431">
        <v>200</v>
      </c>
      <c r="K2125" s="432">
        <v>516.99999237060547</v>
      </c>
    </row>
    <row r="2126" spans="1:11" ht="14.45" customHeight="1" x14ac:dyDescent="0.2">
      <c r="A2126" s="426" t="s">
        <v>576</v>
      </c>
      <c r="B2126" s="427" t="s">
        <v>577</v>
      </c>
      <c r="C2126" s="428" t="s">
        <v>582</v>
      </c>
      <c r="D2126" s="429" t="s">
        <v>583</v>
      </c>
      <c r="E2126" s="428" t="s">
        <v>2395</v>
      </c>
      <c r="F2126" s="429" t="s">
        <v>2396</v>
      </c>
      <c r="G2126" s="428" t="s">
        <v>4858</v>
      </c>
      <c r="H2126" s="428" t="s">
        <v>4859</v>
      </c>
      <c r="I2126" s="431">
        <v>4.0824999809265137</v>
      </c>
      <c r="J2126" s="431">
        <v>260</v>
      </c>
      <c r="K2126" s="432">
        <v>1061.8000030517578</v>
      </c>
    </row>
    <row r="2127" spans="1:11" ht="14.45" customHeight="1" x14ac:dyDescent="0.2">
      <c r="A2127" s="426" t="s">
        <v>576</v>
      </c>
      <c r="B2127" s="427" t="s">
        <v>577</v>
      </c>
      <c r="C2127" s="428" t="s">
        <v>582</v>
      </c>
      <c r="D2127" s="429" t="s">
        <v>583</v>
      </c>
      <c r="E2127" s="428" t="s">
        <v>2395</v>
      </c>
      <c r="F2127" s="429" t="s">
        <v>2396</v>
      </c>
      <c r="G2127" s="428" t="s">
        <v>5915</v>
      </c>
      <c r="H2127" s="428" t="s">
        <v>5916</v>
      </c>
      <c r="I2127" s="431">
        <v>15.640000343322754</v>
      </c>
      <c r="J2127" s="431">
        <v>10</v>
      </c>
      <c r="K2127" s="432">
        <v>156.39999389648438</v>
      </c>
    </row>
    <row r="2128" spans="1:11" ht="14.45" customHeight="1" x14ac:dyDescent="0.2">
      <c r="A2128" s="426" t="s">
        <v>576</v>
      </c>
      <c r="B2128" s="427" t="s">
        <v>577</v>
      </c>
      <c r="C2128" s="428" t="s">
        <v>582</v>
      </c>
      <c r="D2128" s="429" t="s">
        <v>583</v>
      </c>
      <c r="E2128" s="428" t="s">
        <v>2395</v>
      </c>
      <c r="F2128" s="429" t="s">
        <v>2396</v>
      </c>
      <c r="G2128" s="428" t="s">
        <v>5917</v>
      </c>
      <c r="H2128" s="428" t="s">
        <v>5918</v>
      </c>
      <c r="I2128" s="431">
        <v>12.649999618530273</v>
      </c>
      <c r="J2128" s="431">
        <v>120</v>
      </c>
      <c r="K2128" s="432">
        <v>1518</v>
      </c>
    </row>
    <row r="2129" spans="1:11" ht="14.45" customHeight="1" x14ac:dyDescent="0.2">
      <c r="A2129" s="426" t="s">
        <v>576</v>
      </c>
      <c r="B2129" s="427" t="s">
        <v>577</v>
      </c>
      <c r="C2129" s="428" t="s">
        <v>582</v>
      </c>
      <c r="D2129" s="429" t="s">
        <v>583</v>
      </c>
      <c r="E2129" s="428" t="s">
        <v>2395</v>
      </c>
      <c r="F2129" s="429" t="s">
        <v>2396</v>
      </c>
      <c r="G2129" s="428" t="s">
        <v>5919</v>
      </c>
      <c r="H2129" s="428" t="s">
        <v>5920</v>
      </c>
      <c r="I2129" s="431">
        <v>991.530029296875</v>
      </c>
      <c r="J2129" s="431">
        <v>10</v>
      </c>
      <c r="K2129" s="432">
        <v>9915.2998046875</v>
      </c>
    </row>
    <row r="2130" spans="1:11" ht="14.45" customHeight="1" x14ac:dyDescent="0.2">
      <c r="A2130" s="426" t="s">
        <v>576</v>
      </c>
      <c r="B2130" s="427" t="s">
        <v>577</v>
      </c>
      <c r="C2130" s="428" t="s">
        <v>582</v>
      </c>
      <c r="D2130" s="429" t="s">
        <v>583</v>
      </c>
      <c r="E2130" s="428" t="s">
        <v>2395</v>
      </c>
      <c r="F2130" s="429" t="s">
        <v>2396</v>
      </c>
      <c r="G2130" s="428" t="s">
        <v>5921</v>
      </c>
      <c r="H2130" s="428" t="s">
        <v>5922</v>
      </c>
      <c r="I2130" s="431">
        <v>1088.81005859375</v>
      </c>
      <c r="J2130" s="431">
        <v>2</v>
      </c>
      <c r="K2130" s="432">
        <v>2177.6201171875</v>
      </c>
    </row>
    <row r="2131" spans="1:11" ht="14.45" customHeight="1" x14ac:dyDescent="0.2">
      <c r="A2131" s="426" t="s">
        <v>576</v>
      </c>
      <c r="B2131" s="427" t="s">
        <v>577</v>
      </c>
      <c r="C2131" s="428" t="s">
        <v>582</v>
      </c>
      <c r="D2131" s="429" t="s">
        <v>583</v>
      </c>
      <c r="E2131" s="428" t="s">
        <v>2395</v>
      </c>
      <c r="F2131" s="429" t="s">
        <v>2396</v>
      </c>
      <c r="G2131" s="428" t="s">
        <v>5923</v>
      </c>
      <c r="H2131" s="428" t="s">
        <v>5924</v>
      </c>
      <c r="I2131" s="431">
        <v>1311.489990234375</v>
      </c>
      <c r="J2131" s="431">
        <v>2</v>
      </c>
      <c r="K2131" s="432">
        <v>2622.97998046875</v>
      </c>
    </row>
    <row r="2132" spans="1:11" ht="14.45" customHeight="1" x14ac:dyDescent="0.2">
      <c r="A2132" s="426" t="s">
        <v>576</v>
      </c>
      <c r="B2132" s="427" t="s">
        <v>577</v>
      </c>
      <c r="C2132" s="428" t="s">
        <v>582</v>
      </c>
      <c r="D2132" s="429" t="s">
        <v>583</v>
      </c>
      <c r="E2132" s="428" t="s">
        <v>2395</v>
      </c>
      <c r="F2132" s="429" t="s">
        <v>2396</v>
      </c>
      <c r="G2132" s="428" t="s">
        <v>5925</v>
      </c>
      <c r="H2132" s="428" t="s">
        <v>5926</v>
      </c>
      <c r="I2132" s="431">
        <v>1253.27001953125</v>
      </c>
      <c r="J2132" s="431">
        <v>25</v>
      </c>
      <c r="K2132" s="432">
        <v>31331.75048828125</v>
      </c>
    </row>
    <row r="2133" spans="1:11" ht="14.45" customHeight="1" x14ac:dyDescent="0.2">
      <c r="A2133" s="426" t="s">
        <v>576</v>
      </c>
      <c r="B2133" s="427" t="s">
        <v>577</v>
      </c>
      <c r="C2133" s="428" t="s">
        <v>582</v>
      </c>
      <c r="D2133" s="429" t="s">
        <v>583</v>
      </c>
      <c r="E2133" s="428" t="s">
        <v>2395</v>
      </c>
      <c r="F2133" s="429" t="s">
        <v>2396</v>
      </c>
      <c r="G2133" s="428" t="s">
        <v>5927</v>
      </c>
      <c r="H2133" s="428" t="s">
        <v>5928</v>
      </c>
      <c r="I2133" s="431">
        <v>1490.1700439453125</v>
      </c>
      <c r="J2133" s="431">
        <v>5</v>
      </c>
      <c r="K2133" s="432">
        <v>7450.85009765625</v>
      </c>
    </row>
    <row r="2134" spans="1:11" ht="14.45" customHeight="1" x14ac:dyDescent="0.2">
      <c r="A2134" s="426" t="s">
        <v>576</v>
      </c>
      <c r="B2134" s="427" t="s">
        <v>577</v>
      </c>
      <c r="C2134" s="428" t="s">
        <v>582</v>
      </c>
      <c r="D2134" s="429" t="s">
        <v>583</v>
      </c>
      <c r="E2134" s="428" t="s">
        <v>2395</v>
      </c>
      <c r="F2134" s="429" t="s">
        <v>2396</v>
      </c>
      <c r="G2134" s="428" t="s">
        <v>5929</v>
      </c>
      <c r="H2134" s="428" t="s">
        <v>5930</v>
      </c>
      <c r="I2134" s="431">
        <v>168.82000732421875</v>
      </c>
      <c r="J2134" s="431">
        <v>10</v>
      </c>
      <c r="K2134" s="432">
        <v>1688.22998046875</v>
      </c>
    </row>
    <row r="2135" spans="1:11" ht="14.45" customHeight="1" x14ac:dyDescent="0.2">
      <c r="A2135" s="426" t="s">
        <v>576</v>
      </c>
      <c r="B2135" s="427" t="s">
        <v>577</v>
      </c>
      <c r="C2135" s="428" t="s">
        <v>582</v>
      </c>
      <c r="D2135" s="429" t="s">
        <v>583</v>
      </c>
      <c r="E2135" s="428" t="s">
        <v>2395</v>
      </c>
      <c r="F2135" s="429" t="s">
        <v>2396</v>
      </c>
      <c r="G2135" s="428" t="s">
        <v>5931</v>
      </c>
      <c r="H2135" s="428" t="s">
        <v>5932</v>
      </c>
      <c r="I2135" s="431">
        <v>77.419998168945313</v>
      </c>
      <c r="J2135" s="431">
        <v>85</v>
      </c>
      <c r="K2135" s="432">
        <v>6580.489990234375</v>
      </c>
    </row>
    <row r="2136" spans="1:11" ht="14.45" customHeight="1" x14ac:dyDescent="0.2">
      <c r="A2136" s="426" t="s">
        <v>576</v>
      </c>
      <c r="B2136" s="427" t="s">
        <v>577</v>
      </c>
      <c r="C2136" s="428" t="s">
        <v>582</v>
      </c>
      <c r="D2136" s="429" t="s">
        <v>583</v>
      </c>
      <c r="E2136" s="428" t="s">
        <v>2395</v>
      </c>
      <c r="F2136" s="429" t="s">
        <v>2396</v>
      </c>
      <c r="G2136" s="428" t="s">
        <v>5933</v>
      </c>
      <c r="H2136" s="428" t="s">
        <v>5934</v>
      </c>
      <c r="I2136" s="431">
        <v>36.450000762939453</v>
      </c>
      <c r="J2136" s="431">
        <v>74</v>
      </c>
      <c r="K2136" s="432">
        <v>2785.1400146484375</v>
      </c>
    </row>
    <row r="2137" spans="1:11" ht="14.45" customHeight="1" x14ac:dyDescent="0.2">
      <c r="A2137" s="426" t="s">
        <v>576</v>
      </c>
      <c r="B2137" s="427" t="s">
        <v>577</v>
      </c>
      <c r="C2137" s="428" t="s">
        <v>582</v>
      </c>
      <c r="D2137" s="429" t="s">
        <v>583</v>
      </c>
      <c r="E2137" s="428" t="s">
        <v>2395</v>
      </c>
      <c r="F2137" s="429" t="s">
        <v>2396</v>
      </c>
      <c r="G2137" s="428" t="s">
        <v>5935</v>
      </c>
      <c r="H2137" s="428" t="s">
        <v>5936</v>
      </c>
      <c r="I2137" s="431">
        <v>4347</v>
      </c>
      <c r="J2137" s="431">
        <v>20</v>
      </c>
      <c r="K2137" s="432">
        <v>86940</v>
      </c>
    </row>
    <row r="2138" spans="1:11" ht="14.45" customHeight="1" x14ac:dyDescent="0.2">
      <c r="A2138" s="426" t="s">
        <v>576</v>
      </c>
      <c r="B2138" s="427" t="s">
        <v>577</v>
      </c>
      <c r="C2138" s="428" t="s">
        <v>582</v>
      </c>
      <c r="D2138" s="429" t="s">
        <v>583</v>
      </c>
      <c r="E2138" s="428" t="s">
        <v>2395</v>
      </c>
      <c r="F2138" s="429" t="s">
        <v>2396</v>
      </c>
      <c r="G2138" s="428" t="s">
        <v>4383</v>
      </c>
      <c r="H2138" s="428" t="s">
        <v>4384</v>
      </c>
      <c r="I2138" s="431">
        <v>0.50999999046325684</v>
      </c>
      <c r="J2138" s="431">
        <v>200</v>
      </c>
      <c r="K2138" s="432">
        <v>102</v>
      </c>
    </row>
    <row r="2139" spans="1:11" ht="14.45" customHeight="1" x14ac:dyDescent="0.2">
      <c r="A2139" s="426" t="s">
        <v>576</v>
      </c>
      <c r="B2139" s="427" t="s">
        <v>577</v>
      </c>
      <c r="C2139" s="428" t="s">
        <v>582</v>
      </c>
      <c r="D2139" s="429" t="s">
        <v>583</v>
      </c>
      <c r="E2139" s="428" t="s">
        <v>2395</v>
      </c>
      <c r="F2139" s="429" t="s">
        <v>2396</v>
      </c>
      <c r="G2139" s="428" t="s">
        <v>5937</v>
      </c>
      <c r="H2139" s="428" t="s">
        <v>5938</v>
      </c>
      <c r="I2139" s="431">
        <v>0.79299999475479122</v>
      </c>
      <c r="J2139" s="431">
        <v>10000</v>
      </c>
      <c r="K2139" s="432">
        <v>7930.0999755859375</v>
      </c>
    </row>
    <row r="2140" spans="1:11" ht="14.45" customHeight="1" x14ac:dyDescent="0.2">
      <c r="A2140" s="426" t="s">
        <v>576</v>
      </c>
      <c r="B2140" s="427" t="s">
        <v>577</v>
      </c>
      <c r="C2140" s="428" t="s">
        <v>582</v>
      </c>
      <c r="D2140" s="429" t="s">
        <v>583</v>
      </c>
      <c r="E2140" s="428" t="s">
        <v>2395</v>
      </c>
      <c r="F2140" s="429" t="s">
        <v>2396</v>
      </c>
      <c r="G2140" s="428" t="s">
        <v>5939</v>
      </c>
      <c r="H2140" s="428" t="s">
        <v>5940</v>
      </c>
      <c r="I2140" s="431">
        <v>1.2100000381469727</v>
      </c>
      <c r="J2140" s="431">
        <v>500</v>
      </c>
      <c r="K2140" s="432">
        <v>605</v>
      </c>
    </row>
    <row r="2141" spans="1:11" ht="14.45" customHeight="1" x14ac:dyDescent="0.2">
      <c r="A2141" s="426" t="s">
        <v>576</v>
      </c>
      <c r="B2141" s="427" t="s">
        <v>577</v>
      </c>
      <c r="C2141" s="428" t="s">
        <v>582</v>
      </c>
      <c r="D2141" s="429" t="s">
        <v>583</v>
      </c>
      <c r="E2141" s="428" t="s">
        <v>2395</v>
      </c>
      <c r="F2141" s="429" t="s">
        <v>2396</v>
      </c>
      <c r="G2141" s="428" t="s">
        <v>3286</v>
      </c>
      <c r="H2141" s="428" t="s">
        <v>3287</v>
      </c>
      <c r="I2141" s="431">
        <v>31.425000190734863</v>
      </c>
      <c r="J2141" s="431">
        <v>40</v>
      </c>
      <c r="K2141" s="432">
        <v>1257.1000366210938</v>
      </c>
    </row>
    <row r="2142" spans="1:11" ht="14.45" customHeight="1" x14ac:dyDescent="0.2">
      <c r="A2142" s="426" t="s">
        <v>576</v>
      </c>
      <c r="B2142" s="427" t="s">
        <v>577</v>
      </c>
      <c r="C2142" s="428" t="s">
        <v>582</v>
      </c>
      <c r="D2142" s="429" t="s">
        <v>583</v>
      </c>
      <c r="E2142" s="428" t="s">
        <v>2395</v>
      </c>
      <c r="F2142" s="429" t="s">
        <v>2396</v>
      </c>
      <c r="G2142" s="428" t="s">
        <v>3288</v>
      </c>
      <c r="H2142" s="428" t="s">
        <v>3289</v>
      </c>
      <c r="I2142" s="431">
        <v>40.313333511352539</v>
      </c>
      <c r="J2142" s="431">
        <v>70</v>
      </c>
      <c r="K2142" s="432">
        <v>2877.9999389648438</v>
      </c>
    </row>
    <row r="2143" spans="1:11" ht="14.45" customHeight="1" x14ac:dyDescent="0.2">
      <c r="A2143" s="426" t="s">
        <v>576</v>
      </c>
      <c r="B2143" s="427" t="s">
        <v>577</v>
      </c>
      <c r="C2143" s="428" t="s">
        <v>582</v>
      </c>
      <c r="D2143" s="429" t="s">
        <v>583</v>
      </c>
      <c r="E2143" s="428" t="s">
        <v>2395</v>
      </c>
      <c r="F2143" s="429" t="s">
        <v>2396</v>
      </c>
      <c r="G2143" s="428" t="s">
        <v>3288</v>
      </c>
      <c r="H2143" s="428" t="s">
        <v>3290</v>
      </c>
      <c r="I2143" s="431">
        <v>30.780000686645508</v>
      </c>
      <c r="J2143" s="431">
        <v>118</v>
      </c>
      <c r="K2143" s="432">
        <v>3632.0399780273438</v>
      </c>
    </row>
    <row r="2144" spans="1:11" ht="14.45" customHeight="1" x14ac:dyDescent="0.2">
      <c r="A2144" s="426" t="s">
        <v>576</v>
      </c>
      <c r="B2144" s="427" t="s">
        <v>577</v>
      </c>
      <c r="C2144" s="428" t="s">
        <v>582</v>
      </c>
      <c r="D2144" s="429" t="s">
        <v>583</v>
      </c>
      <c r="E2144" s="428" t="s">
        <v>2417</v>
      </c>
      <c r="F2144" s="429" t="s">
        <v>2418</v>
      </c>
      <c r="G2144" s="428" t="s">
        <v>5941</v>
      </c>
      <c r="H2144" s="428" t="s">
        <v>5942</v>
      </c>
      <c r="I2144" s="431">
        <v>2.1185714176722934</v>
      </c>
      <c r="J2144" s="431">
        <v>1350</v>
      </c>
      <c r="K2144" s="432">
        <v>2909.4199829101563</v>
      </c>
    </row>
    <row r="2145" spans="1:11" ht="14.45" customHeight="1" x14ac:dyDescent="0.2">
      <c r="A2145" s="426" t="s">
        <v>576</v>
      </c>
      <c r="B2145" s="427" t="s">
        <v>577</v>
      </c>
      <c r="C2145" s="428" t="s">
        <v>582</v>
      </c>
      <c r="D2145" s="429" t="s">
        <v>583</v>
      </c>
      <c r="E2145" s="428" t="s">
        <v>2417</v>
      </c>
      <c r="F2145" s="429" t="s">
        <v>2418</v>
      </c>
      <c r="G2145" s="428" t="s">
        <v>5943</v>
      </c>
      <c r="H2145" s="428" t="s">
        <v>5944</v>
      </c>
      <c r="I2145" s="431">
        <v>175</v>
      </c>
      <c r="J2145" s="431">
        <v>40</v>
      </c>
      <c r="K2145" s="432">
        <v>7000</v>
      </c>
    </row>
    <row r="2146" spans="1:11" ht="14.45" customHeight="1" x14ac:dyDescent="0.2">
      <c r="A2146" s="426" t="s">
        <v>576</v>
      </c>
      <c r="B2146" s="427" t="s">
        <v>577</v>
      </c>
      <c r="C2146" s="428" t="s">
        <v>582</v>
      </c>
      <c r="D2146" s="429" t="s">
        <v>583</v>
      </c>
      <c r="E2146" s="428" t="s">
        <v>2417</v>
      </c>
      <c r="F2146" s="429" t="s">
        <v>2418</v>
      </c>
      <c r="G2146" s="428" t="s">
        <v>5945</v>
      </c>
      <c r="H2146" s="428" t="s">
        <v>5946</v>
      </c>
      <c r="I2146" s="431">
        <v>47.189998626708984</v>
      </c>
      <c r="J2146" s="431">
        <v>120</v>
      </c>
      <c r="K2146" s="432">
        <v>5662.7999267578125</v>
      </c>
    </row>
    <row r="2147" spans="1:11" ht="14.45" customHeight="1" x14ac:dyDescent="0.2">
      <c r="A2147" s="426" t="s">
        <v>576</v>
      </c>
      <c r="B2147" s="427" t="s">
        <v>577</v>
      </c>
      <c r="C2147" s="428" t="s">
        <v>582</v>
      </c>
      <c r="D2147" s="429" t="s">
        <v>583</v>
      </c>
      <c r="E2147" s="428" t="s">
        <v>2417</v>
      </c>
      <c r="F2147" s="429" t="s">
        <v>2418</v>
      </c>
      <c r="G2147" s="428" t="s">
        <v>4914</v>
      </c>
      <c r="H2147" s="428" t="s">
        <v>4915</v>
      </c>
      <c r="I2147" s="431">
        <v>2.9071429456983293</v>
      </c>
      <c r="J2147" s="431">
        <v>1100</v>
      </c>
      <c r="K2147" s="432">
        <v>3198.8599853515625</v>
      </c>
    </row>
    <row r="2148" spans="1:11" ht="14.45" customHeight="1" x14ac:dyDescent="0.2">
      <c r="A2148" s="426" t="s">
        <v>576</v>
      </c>
      <c r="B2148" s="427" t="s">
        <v>577</v>
      </c>
      <c r="C2148" s="428" t="s">
        <v>582</v>
      </c>
      <c r="D2148" s="429" t="s">
        <v>583</v>
      </c>
      <c r="E2148" s="428" t="s">
        <v>2417</v>
      </c>
      <c r="F2148" s="429" t="s">
        <v>2418</v>
      </c>
      <c r="G2148" s="428" t="s">
        <v>5947</v>
      </c>
      <c r="H2148" s="428" t="s">
        <v>5948</v>
      </c>
      <c r="I2148" s="431">
        <v>25.709999084472656</v>
      </c>
      <c r="J2148" s="431">
        <v>50</v>
      </c>
      <c r="K2148" s="432">
        <v>1285.6199951171875</v>
      </c>
    </row>
    <row r="2149" spans="1:11" ht="14.45" customHeight="1" x14ac:dyDescent="0.2">
      <c r="A2149" s="426" t="s">
        <v>576</v>
      </c>
      <c r="B2149" s="427" t="s">
        <v>577</v>
      </c>
      <c r="C2149" s="428" t="s">
        <v>582</v>
      </c>
      <c r="D2149" s="429" t="s">
        <v>583</v>
      </c>
      <c r="E2149" s="428" t="s">
        <v>2417</v>
      </c>
      <c r="F2149" s="429" t="s">
        <v>2418</v>
      </c>
      <c r="G2149" s="428" t="s">
        <v>5949</v>
      </c>
      <c r="H2149" s="428" t="s">
        <v>5950</v>
      </c>
      <c r="I2149" s="431">
        <v>6.2899999618530273</v>
      </c>
      <c r="J2149" s="431">
        <v>100</v>
      </c>
      <c r="K2149" s="432">
        <v>629</v>
      </c>
    </row>
    <row r="2150" spans="1:11" ht="14.45" customHeight="1" x14ac:dyDescent="0.2">
      <c r="A2150" s="426" t="s">
        <v>576</v>
      </c>
      <c r="B2150" s="427" t="s">
        <v>577</v>
      </c>
      <c r="C2150" s="428" t="s">
        <v>582</v>
      </c>
      <c r="D2150" s="429" t="s">
        <v>583</v>
      </c>
      <c r="E2150" s="428" t="s">
        <v>2417</v>
      </c>
      <c r="F2150" s="429" t="s">
        <v>2418</v>
      </c>
      <c r="G2150" s="428" t="s">
        <v>5951</v>
      </c>
      <c r="H2150" s="428" t="s">
        <v>5952</v>
      </c>
      <c r="I2150" s="431">
        <v>4.4899997711181641</v>
      </c>
      <c r="J2150" s="431">
        <v>50</v>
      </c>
      <c r="K2150" s="432">
        <v>224.5</v>
      </c>
    </row>
    <row r="2151" spans="1:11" ht="14.45" customHeight="1" x14ac:dyDescent="0.2">
      <c r="A2151" s="426" t="s">
        <v>576</v>
      </c>
      <c r="B2151" s="427" t="s">
        <v>577</v>
      </c>
      <c r="C2151" s="428" t="s">
        <v>582</v>
      </c>
      <c r="D2151" s="429" t="s">
        <v>583</v>
      </c>
      <c r="E2151" s="428" t="s">
        <v>2417</v>
      </c>
      <c r="F2151" s="429" t="s">
        <v>2418</v>
      </c>
      <c r="G2151" s="428" t="s">
        <v>3294</v>
      </c>
      <c r="H2151" s="428" t="s">
        <v>3295</v>
      </c>
      <c r="I2151" s="431">
        <v>4.0000000347693764E-2</v>
      </c>
      <c r="J2151" s="431">
        <v>2100</v>
      </c>
      <c r="K2151" s="432">
        <v>111</v>
      </c>
    </row>
    <row r="2152" spans="1:11" ht="14.45" customHeight="1" x14ac:dyDescent="0.2">
      <c r="A2152" s="426" t="s">
        <v>576</v>
      </c>
      <c r="B2152" s="427" t="s">
        <v>577</v>
      </c>
      <c r="C2152" s="428" t="s">
        <v>582</v>
      </c>
      <c r="D2152" s="429" t="s">
        <v>583</v>
      </c>
      <c r="E2152" s="428" t="s">
        <v>2417</v>
      </c>
      <c r="F2152" s="429" t="s">
        <v>2418</v>
      </c>
      <c r="G2152" s="428" t="s">
        <v>5953</v>
      </c>
      <c r="H2152" s="428" t="s">
        <v>5954</v>
      </c>
      <c r="I2152" s="431">
        <v>6.0500001907348633</v>
      </c>
      <c r="J2152" s="431">
        <v>100</v>
      </c>
      <c r="K2152" s="432">
        <v>605</v>
      </c>
    </row>
    <row r="2153" spans="1:11" ht="14.45" customHeight="1" x14ac:dyDescent="0.2">
      <c r="A2153" s="426" t="s">
        <v>576</v>
      </c>
      <c r="B2153" s="427" t="s">
        <v>577</v>
      </c>
      <c r="C2153" s="428" t="s">
        <v>582</v>
      </c>
      <c r="D2153" s="429" t="s">
        <v>583</v>
      </c>
      <c r="E2153" s="428" t="s">
        <v>2417</v>
      </c>
      <c r="F2153" s="429" t="s">
        <v>2418</v>
      </c>
      <c r="G2153" s="428" t="s">
        <v>5955</v>
      </c>
      <c r="H2153" s="428" t="s">
        <v>5956</v>
      </c>
      <c r="I2153" s="431">
        <v>5.4499998092651367</v>
      </c>
      <c r="J2153" s="431">
        <v>100</v>
      </c>
      <c r="K2153" s="432">
        <v>545</v>
      </c>
    </row>
    <row r="2154" spans="1:11" ht="14.45" customHeight="1" x14ac:dyDescent="0.2">
      <c r="A2154" s="426" t="s">
        <v>576</v>
      </c>
      <c r="B2154" s="427" t="s">
        <v>577</v>
      </c>
      <c r="C2154" s="428" t="s">
        <v>582</v>
      </c>
      <c r="D2154" s="429" t="s">
        <v>583</v>
      </c>
      <c r="E2154" s="428" t="s">
        <v>2417</v>
      </c>
      <c r="F2154" s="429" t="s">
        <v>2418</v>
      </c>
      <c r="G2154" s="428" t="s">
        <v>5957</v>
      </c>
      <c r="H2154" s="428" t="s">
        <v>5958</v>
      </c>
      <c r="I2154" s="431">
        <v>713.8699951171875</v>
      </c>
      <c r="J2154" s="431">
        <v>10</v>
      </c>
      <c r="K2154" s="432">
        <v>7138.7001953125</v>
      </c>
    </row>
    <row r="2155" spans="1:11" ht="14.45" customHeight="1" x14ac:dyDescent="0.2">
      <c r="A2155" s="426" t="s">
        <v>576</v>
      </c>
      <c r="B2155" s="427" t="s">
        <v>577</v>
      </c>
      <c r="C2155" s="428" t="s">
        <v>582</v>
      </c>
      <c r="D2155" s="429" t="s">
        <v>583</v>
      </c>
      <c r="E2155" s="428" t="s">
        <v>2417</v>
      </c>
      <c r="F2155" s="429" t="s">
        <v>2418</v>
      </c>
      <c r="G2155" s="428" t="s">
        <v>5959</v>
      </c>
      <c r="H2155" s="428" t="s">
        <v>5960</v>
      </c>
      <c r="I2155" s="431">
        <v>4.3600001335144043</v>
      </c>
      <c r="J2155" s="431">
        <v>2700</v>
      </c>
      <c r="K2155" s="432">
        <v>11762.02978515625</v>
      </c>
    </row>
    <row r="2156" spans="1:11" ht="14.45" customHeight="1" x14ac:dyDescent="0.2">
      <c r="A2156" s="426" t="s">
        <v>576</v>
      </c>
      <c r="B2156" s="427" t="s">
        <v>577</v>
      </c>
      <c r="C2156" s="428" t="s">
        <v>582</v>
      </c>
      <c r="D2156" s="429" t="s">
        <v>583</v>
      </c>
      <c r="E2156" s="428" t="s">
        <v>2417</v>
      </c>
      <c r="F2156" s="429" t="s">
        <v>2418</v>
      </c>
      <c r="G2156" s="428" t="s">
        <v>5961</v>
      </c>
      <c r="H2156" s="428" t="s">
        <v>5962</v>
      </c>
      <c r="I2156" s="431">
        <v>21.219999313354492</v>
      </c>
      <c r="J2156" s="431">
        <v>25</v>
      </c>
      <c r="K2156" s="432">
        <v>530.5</v>
      </c>
    </row>
    <row r="2157" spans="1:11" ht="14.45" customHeight="1" x14ac:dyDescent="0.2">
      <c r="A2157" s="426" t="s">
        <v>576</v>
      </c>
      <c r="B2157" s="427" t="s">
        <v>577</v>
      </c>
      <c r="C2157" s="428" t="s">
        <v>582</v>
      </c>
      <c r="D2157" s="429" t="s">
        <v>583</v>
      </c>
      <c r="E2157" s="428" t="s">
        <v>2417</v>
      </c>
      <c r="F2157" s="429" t="s">
        <v>2418</v>
      </c>
      <c r="G2157" s="428" t="s">
        <v>5963</v>
      </c>
      <c r="H2157" s="428" t="s">
        <v>5964</v>
      </c>
      <c r="I2157" s="431">
        <v>11.144999980926514</v>
      </c>
      <c r="J2157" s="431">
        <v>800</v>
      </c>
      <c r="K2157" s="432">
        <v>8916</v>
      </c>
    </row>
    <row r="2158" spans="1:11" ht="14.45" customHeight="1" x14ac:dyDescent="0.2">
      <c r="A2158" s="426" t="s">
        <v>576</v>
      </c>
      <c r="B2158" s="427" t="s">
        <v>577</v>
      </c>
      <c r="C2158" s="428" t="s">
        <v>582</v>
      </c>
      <c r="D2158" s="429" t="s">
        <v>583</v>
      </c>
      <c r="E2158" s="428" t="s">
        <v>2417</v>
      </c>
      <c r="F2158" s="429" t="s">
        <v>2418</v>
      </c>
      <c r="G2158" s="428" t="s">
        <v>5965</v>
      </c>
      <c r="H2158" s="428" t="s">
        <v>5966</v>
      </c>
      <c r="I2158" s="431">
        <v>90.75</v>
      </c>
      <c r="J2158" s="431">
        <v>4</v>
      </c>
      <c r="K2158" s="432">
        <v>363</v>
      </c>
    </row>
    <row r="2159" spans="1:11" ht="14.45" customHeight="1" x14ac:dyDescent="0.2">
      <c r="A2159" s="426" t="s">
        <v>576</v>
      </c>
      <c r="B2159" s="427" t="s">
        <v>577</v>
      </c>
      <c r="C2159" s="428" t="s">
        <v>582</v>
      </c>
      <c r="D2159" s="429" t="s">
        <v>583</v>
      </c>
      <c r="E2159" s="428" t="s">
        <v>2417</v>
      </c>
      <c r="F2159" s="429" t="s">
        <v>2418</v>
      </c>
      <c r="G2159" s="428" t="s">
        <v>5967</v>
      </c>
      <c r="H2159" s="428" t="s">
        <v>5968</v>
      </c>
      <c r="I2159" s="431">
        <v>27.840000152587891</v>
      </c>
      <c r="J2159" s="431">
        <v>50</v>
      </c>
      <c r="K2159" s="432">
        <v>1392.1099853515625</v>
      </c>
    </row>
    <row r="2160" spans="1:11" ht="14.45" customHeight="1" x14ac:dyDescent="0.2">
      <c r="A2160" s="426" t="s">
        <v>576</v>
      </c>
      <c r="B2160" s="427" t="s">
        <v>577</v>
      </c>
      <c r="C2160" s="428" t="s">
        <v>582</v>
      </c>
      <c r="D2160" s="429" t="s">
        <v>583</v>
      </c>
      <c r="E2160" s="428" t="s">
        <v>2417</v>
      </c>
      <c r="F2160" s="429" t="s">
        <v>2418</v>
      </c>
      <c r="G2160" s="428" t="s">
        <v>5969</v>
      </c>
      <c r="H2160" s="428" t="s">
        <v>5970</v>
      </c>
      <c r="I2160" s="431">
        <v>9.4399995803833008</v>
      </c>
      <c r="J2160" s="431">
        <v>200</v>
      </c>
      <c r="K2160" s="432">
        <v>1887.5999755859375</v>
      </c>
    </row>
    <row r="2161" spans="1:11" ht="14.45" customHeight="1" x14ac:dyDescent="0.2">
      <c r="A2161" s="426" t="s">
        <v>576</v>
      </c>
      <c r="B2161" s="427" t="s">
        <v>577</v>
      </c>
      <c r="C2161" s="428" t="s">
        <v>582</v>
      </c>
      <c r="D2161" s="429" t="s">
        <v>583</v>
      </c>
      <c r="E2161" s="428" t="s">
        <v>2417</v>
      </c>
      <c r="F2161" s="429" t="s">
        <v>2418</v>
      </c>
      <c r="G2161" s="428" t="s">
        <v>4997</v>
      </c>
      <c r="H2161" s="428" t="s">
        <v>4998</v>
      </c>
      <c r="I2161" s="431">
        <v>5.2925001382827759</v>
      </c>
      <c r="J2161" s="431">
        <v>2300</v>
      </c>
      <c r="K2161" s="432">
        <v>12161</v>
      </c>
    </row>
    <row r="2162" spans="1:11" ht="14.45" customHeight="1" x14ac:dyDescent="0.2">
      <c r="A2162" s="426" t="s">
        <v>576</v>
      </c>
      <c r="B2162" s="427" t="s">
        <v>577</v>
      </c>
      <c r="C2162" s="428" t="s">
        <v>582</v>
      </c>
      <c r="D2162" s="429" t="s">
        <v>583</v>
      </c>
      <c r="E2162" s="428" t="s">
        <v>2417</v>
      </c>
      <c r="F2162" s="429" t="s">
        <v>2418</v>
      </c>
      <c r="G2162" s="428" t="s">
        <v>5971</v>
      </c>
      <c r="H2162" s="428" t="s">
        <v>5972</v>
      </c>
      <c r="I2162" s="431">
        <v>7.6466665267944336</v>
      </c>
      <c r="J2162" s="431">
        <v>1200</v>
      </c>
      <c r="K2162" s="432">
        <v>9224.93994140625</v>
      </c>
    </row>
    <row r="2163" spans="1:11" ht="14.45" customHeight="1" x14ac:dyDescent="0.2">
      <c r="A2163" s="426" t="s">
        <v>576</v>
      </c>
      <c r="B2163" s="427" t="s">
        <v>577</v>
      </c>
      <c r="C2163" s="428" t="s">
        <v>582</v>
      </c>
      <c r="D2163" s="429" t="s">
        <v>583</v>
      </c>
      <c r="E2163" s="428" t="s">
        <v>2417</v>
      </c>
      <c r="F2163" s="429" t="s">
        <v>2418</v>
      </c>
      <c r="G2163" s="428" t="s">
        <v>5973</v>
      </c>
      <c r="H2163" s="428" t="s">
        <v>5974</v>
      </c>
      <c r="I2163" s="431">
        <v>3.809999942779541</v>
      </c>
      <c r="J2163" s="431">
        <v>800</v>
      </c>
      <c r="K2163" s="432">
        <v>3048</v>
      </c>
    </row>
    <row r="2164" spans="1:11" ht="14.45" customHeight="1" x14ac:dyDescent="0.2">
      <c r="A2164" s="426" t="s">
        <v>576</v>
      </c>
      <c r="B2164" s="427" t="s">
        <v>577</v>
      </c>
      <c r="C2164" s="428" t="s">
        <v>582</v>
      </c>
      <c r="D2164" s="429" t="s">
        <v>583</v>
      </c>
      <c r="E2164" s="428" t="s">
        <v>2417</v>
      </c>
      <c r="F2164" s="429" t="s">
        <v>2418</v>
      </c>
      <c r="G2164" s="428" t="s">
        <v>5975</v>
      </c>
      <c r="H2164" s="428" t="s">
        <v>5976</v>
      </c>
      <c r="I2164" s="431">
        <v>4.2300000190734863</v>
      </c>
      <c r="J2164" s="431">
        <v>200</v>
      </c>
      <c r="K2164" s="432">
        <v>846</v>
      </c>
    </row>
    <row r="2165" spans="1:11" ht="14.45" customHeight="1" x14ac:dyDescent="0.2">
      <c r="A2165" s="426" t="s">
        <v>576</v>
      </c>
      <c r="B2165" s="427" t="s">
        <v>577</v>
      </c>
      <c r="C2165" s="428" t="s">
        <v>582</v>
      </c>
      <c r="D2165" s="429" t="s">
        <v>583</v>
      </c>
      <c r="E2165" s="428" t="s">
        <v>2417</v>
      </c>
      <c r="F2165" s="429" t="s">
        <v>2418</v>
      </c>
      <c r="G2165" s="428" t="s">
        <v>5977</v>
      </c>
      <c r="H2165" s="428" t="s">
        <v>5978</v>
      </c>
      <c r="I2165" s="431">
        <v>29.039999961853027</v>
      </c>
      <c r="J2165" s="431">
        <v>200</v>
      </c>
      <c r="K2165" s="432">
        <v>5808.0498046875</v>
      </c>
    </row>
    <row r="2166" spans="1:11" ht="14.45" customHeight="1" x14ac:dyDescent="0.2">
      <c r="A2166" s="426" t="s">
        <v>576</v>
      </c>
      <c r="B2166" s="427" t="s">
        <v>577</v>
      </c>
      <c r="C2166" s="428" t="s">
        <v>582</v>
      </c>
      <c r="D2166" s="429" t="s">
        <v>583</v>
      </c>
      <c r="E2166" s="428" t="s">
        <v>2417</v>
      </c>
      <c r="F2166" s="429" t="s">
        <v>2418</v>
      </c>
      <c r="G2166" s="428" t="s">
        <v>5979</v>
      </c>
      <c r="H2166" s="428" t="s">
        <v>5980</v>
      </c>
      <c r="I2166" s="431">
        <v>29.403333028157551</v>
      </c>
      <c r="J2166" s="431">
        <v>320</v>
      </c>
      <c r="K2166" s="432">
        <v>9380.0400390625</v>
      </c>
    </row>
    <row r="2167" spans="1:11" ht="14.45" customHeight="1" x14ac:dyDescent="0.2">
      <c r="A2167" s="426" t="s">
        <v>576</v>
      </c>
      <c r="B2167" s="427" t="s">
        <v>577</v>
      </c>
      <c r="C2167" s="428" t="s">
        <v>582</v>
      </c>
      <c r="D2167" s="429" t="s">
        <v>583</v>
      </c>
      <c r="E2167" s="428" t="s">
        <v>2417</v>
      </c>
      <c r="F2167" s="429" t="s">
        <v>2418</v>
      </c>
      <c r="G2167" s="428" t="s">
        <v>5981</v>
      </c>
      <c r="H2167" s="428" t="s">
        <v>5982</v>
      </c>
      <c r="I2167" s="431">
        <v>28.676666895548504</v>
      </c>
      <c r="J2167" s="431">
        <v>149</v>
      </c>
      <c r="K2167" s="432">
        <v>4347.66015625</v>
      </c>
    </row>
    <row r="2168" spans="1:11" ht="14.45" customHeight="1" x14ac:dyDescent="0.2">
      <c r="A2168" s="426" t="s">
        <v>576</v>
      </c>
      <c r="B2168" s="427" t="s">
        <v>577</v>
      </c>
      <c r="C2168" s="428" t="s">
        <v>582</v>
      </c>
      <c r="D2168" s="429" t="s">
        <v>583</v>
      </c>
      <c r="E2168" s="428" t="s">
        <v>2417</v>
      </c>
      <c r="F2168" s="429" t="s">
        <v>2418</v>
      </c>
      <c r="G2168" s="428" t="s">
        <v>5983</v>
      </c>
      <c r="H2168" s="428" t="s">
        <v>5984</v>
      </c>
      <c r="I2168" s="431">
        <v>21.899999618530273</v>
      </c>
      <c r="J2168" s="431">
        <v>150</v>
      </c>
      <c r="K2168" s="432">
        <v>3285.1500244140625</v>
      </c>
    </row>
    <row r="2169" spans="1:11" ht="14.45" customHeight="1" x14ac:dyDescent="0.2">
      <c r="A2169" s="426" t="s">
        <v>576</v>
      </c>
      <c r="B2169" s="427" t="s">
        <v>577</v>
      </c>
      <c r="C2169" s="428" t="s">
        <v>582</v>
      </c>
      <c r="D2169" s="429" t="s">
        <v>583</v>
      </c>
      <c r="E2169" s="428" t="s">
        <v>2417</v>
      </c>
      <c r="F2169" s="429" t="s">
        <v>2418</v>
      </c>
      <c r="G2169" s="428" t="s">
        <v>5985</v>
      </c>
      <c r="H2169" s="428" t="s">
        <v>5986</v>
      </c>
      <c r="I2169" s="431">
        <v>21.899999618530273</v>
      </c>
      <c r="J2169" s="431">
        <v>200</v>
      </c>
      <c r="K2169" s="432">
        <v>4380.25</v>
      </c>
    </row>
    <row r="2170" spans="1:11" ht="14.45" customHeight="1" x14ac:dyDescent="0.2">
      <c r="A2170" s="426" t="s">
        <v>576</v>
      </c>
      <c r="B2170" s="427" t="s">
        <v>577</v>
      </c>
      <c r="C2170" s="428" t="s">
        <v>582</v>
      </c>
      <c r="D2170" s="429" t="s">
        <v>583</v>
      </c>
      <c r="E2170" s="428" t="s">
        <v>2417</v>
      </c>
      <c r="F2170" s="429" t="s">
        <v>2418</v>
      </c>
      <c r="G2170" s="428" t="s">
        <v>5987</v>
      </c>
      <c r="H2170" s="428" t="s">
        <v>5988</v>
      </c>
      <c r="I2170" s="431">
        <v>17.979999542236328</v>
      </c>
      <c r="J2170" s="431">
        <v>50</v>
      </c>
      <c r="K2170" s="432">
        <v>899</v>
      </c>
    </row>
    <row r="2171" spans="1:11" ht="14.45" customHeight="1" x14ac:dyDescent="0.2">
      <c r="A2171" s="426" t="s">
        <v>576</v>
      </c>
      <c r="B2171" s="427" t="s">
        <v>577</v>
      </c>
      <c r="C2171" s="428" t="s">
        <v>582</v>
      </c>
      <c r="D2171" s="429" t="s">
        <v>583</v>
      </c>
      <c r="E2171" s="428" t="s">
        <v>2417</v>
      </c>
      <c r="F2171" s="429" t="s">
        <v>2418</v>
      </c>
      <c r="G2171" s="428" t="s">
        <v>5989</v>
      </c>
      <c r="H2171" s="428" t="s">
        <v>5990</v>
      </c>
      <c r="I2171" s="431">
        <v>17.979999542236328</v>
      </c>
      <c r="J2171" s="431">
        <v>50</v>
      </c>
      <c r="K2171" s="432">
        <v>899</v>
      </c>
    </row>
    <row r="2172" spans="1:11" ht="14.45" customHeight="1" x14ac:dyDescent="0.2">
      <c r="A2172" s="426" t="s">
        <v>576</v>
      </c>
      <c r="B2172" s="427" t="s">
        <v>577</v>
      </c>
      <c r="C2172" s="428" t="s">
        <v>582</v>
      </c>
      <c r="D2172" s="429" t="s">
        <v>583</v>
      </c>
      <c r="E2172" s="428" t="s">
        <v>2417</v>
      </c>
      <c r="F2172" s="429" t="s">
        <v>2418</v>
      </c>
      <c r="G2172" s="428" t="s">
        <v>5983</v>
      </c>
      <c r="H2172" s="428" t="s">
        <v>5991</v>
      </c>
      <c r="I2172" s="431">
        <v>21.899999618530273</v>
      </c>
      <c r="J2172" s="431">
        <v>100</v>
      </c>
      <c r="K2172" s="432">
        <v>2190.10009765625</v>
      </c>
    </row>
    <row r="2173" spans="1:11" ht="14.45" customHeight="1" x14ac:dyDescent="0.2">
      <c r="A2173" s="426" t="s">
        <v>576</v>
      </c>
      <c r="B2173" s="427" t="s">
        <v>577</v>
      </c>
      <c r="C2173" s="428" t="s">
        <v>582</v>
      </c>
      <c r="D2173" s="429" t="s">
        <v>583</v>
      </c>
      <c r="E2173" s="428" t="s">
        <v>2417</v>
      </c>
      <c r="F2173" s="429" t="s">
        <v>2418</v>
      </c>
      <c r="G2173" s="428" t="s">
        <v>5985</v>
      </c>
      <c r="H2173" s="428" t="s">
        <v>5992</v>
      </c>
      <c r="I2173" s="431">
        <v>21.899999618530273</v>
      </c>
      <c r="J2173" s="431">
        <v>200</v>
      </c>
      <c r="K2173" s="432">
        <v>4380.2001953125</v>
      </c>
    </row>
    <row r="2174" spans="1:11" ht="14.45" customHeight="1" x14ac:dyDescent="0.2">
      <c r="A2174" s="426" t="s">
        <v>576</v>
      </c>
      <c r="B2174" s="427" t="s">
        <v>577</v>
      </c>
      <c r="C2174" s="428" t="s">
        <v>582</v>
      </c>
      <c r="D2174" s="429" t="s">
        <v>583</v>
      </c>
      <c r="E2174" s="428" t="s">
        <v>2417</v>
      </c>
      <c r="F2174" s="429" t="s">
        <v>2418</v>
      </c>
      <c r="G2174" s="428" t="s">
        <v>5993</v>
      </c>
      <c r="H2174" s="428" t="s">
        <v>5994</v>
      </c>
      <c r="I2174" s="431">
        <v>17.979999542236328</v>
      </c>
      <c r="J2174" s="431">
        <v>50</v>
      </c>
      <c r="K2174" s="432">
        <v>899.030029296875</v>
      </c>
    </row>
    <row r="2175" spans="1:11" ht="14.45" customHeight="1" x14ac:dyDescent="0.2">
      <c r="A2175" s="426" t="s">
        <v>576</v>
      </c>
      <c r="B2175" s="427" t="s">
        <v>577</v>
      </c>
      <c r="C2175" s="428" t="s">
        <v>582</v>
      </c>
      <c r="D2175" s="429" t="s">
        <v>583</v>
      </c>
      <c r="E2175" s="428" t="s">
        <v>2417</v>
      </c>
      <c r="F2175" s="429" t="s">
        <v>2418</v>
      </c>
      <c r="G2175" s="428" t="s">
        <v>5989</v>
      </c>
      <c r="H2175" s="428" t="s">
        <v>5995</v>
      </c>
      <c r="I2175" s="431">
        <v>17.979999542236328</v>
      </c>
      <c r="J2175" s="431">
        <v>50</v>
      </c>
      <c r="K2175" s="432">
        <v>899</v>
      </c>
    </row>
    <row r="2176" spans="1:11" ht="14.45" customHeight="1" x14ac:dyDescent="0.2">
      <c r="A2176" s="426" t="s">
        <v>576</v>
      </c>
      <c r="B2176" s="427" t="s">
        <v>577</v>
      </c>
      <c r="C2176" s="428" t="s">
        <v>582</v>
      </c>
      <c r="D2176" s="429" t="s">
        <v>583</v>
      </c>
      <c r="E2176" s="428" t="s">
        <v>2417</v>
      </c>
      <c r="F2176" s="429" t="s">
        <v>2418</v>
      </c>
      <c r="G2176" s="428" t="s">
        <v>5019</v>
      </c>
      <c r="H2176" s="428" t="s">
        <v>5020</v>
      </c>
      <c r="I2176" s="431">
        <v>13.199999809265137</v>
      </c>
      <c r="J2176" s="431">
        <v>10</v>
      </c>
      <c r="K2176" s="432">
        <v>132</v>
      </c>
    </row>
    <row r="2177" spans="1:11" ht="14.45" customHeight="1" x14ac:dyDescent="0.2">
      <c r="A2177" s="426" t="s">
        <v>576</v>
      </c>
      <c r="B2177" s="427" t="s">
        <v>577</v>
      </c>
      <c r="C2177" s="428" t="s">
        <v>582</v>
      </c>
      <c r="D2177" s="429" t="s">
        <v>583</v>
      </c>
      <c r="E2177" s="428" t="s">
        <v>2417</v>
      </c>
      <c r="F2177" s="429" t="s">
        <v>2418</v>
      </c>
      <c r="G2177" s="428" t="s">
        <v>5021</v>
      </c>
      <c r="H2177" s="428" t="s">
        <v>5022</v>
      </c>
      <c r="I2177" s="431">
        <v>13.199999809265137</v>
      </c>
      <c r="J2177" s="431">
        <v>20</v>
      </c>
      <c r="K2177" s="432">
        <v>264</v>
      </c>
    </row>
    <row r="2178" spans="1:11" ht="14.45" customHeight="1" x14ac:dyDescent="0.2">
      <c r="A2178" s="426" t="s">
        <v>576</v>
      </c>
      <c r="B2178" s="427" t="s">
        <v>577</v>
      </c>
      <c r="C2178" s="428" t="s">
        <v>582</v>
      </c>
      <c r="D2178" s="429" t="s">
        <v>583</v>
      </c>
      <c r="E2178" s="428" t="s">
        <v>2417</v>
      </c>
      <c r="F2178" s="429" t="s">
        <v>2418</v>
      </c>
      <c r="G2178" s="428" t="s">
        <v>5996</v>
      </c>
      <c r="H2178" s="428" t="s">
        <v>5997</v>
      </c>
      <c r="I2178" s="431">
        <v>13.199999809265137</v>
      </c>
      <c r="J2178" s="431">
        <v>10</v>
      </c>
      <c r="K2178" s="432">
        <v>132</v>
      </c>
    </row>
    <row r="2179" spans="1:11" ht="14.45" customHeight="1" x14ac:dyDescent="0.2">
      <c r="A2179" s="426" t="s">
        <v>576</v>
      </c>
      <c r="B2179" s="427" t="s">
        <v>577</v>
      </c>
      <c r="C2179" s="428" t="s">
        <v>582</v>
      </c>
      <c r="D2179" s="429" t="s">
        <v>583</v>
      </c>
      <c r="E2179" s="428" t="s">
        <v>2417</v>
      </c>
      <c r="F2179" s="429" t="s">
        <v>2418</v>
      </c>
      <c r="G2179" s="428" t="s">
        <v>5998</v>
      </c>
      <c r="H2179" s="428" t="s">
        <v>5999</v>
      </c>
      <c r="I2179" s="431">
        <v>22.989999771118164</v>
      </c>
      <c r="J2179" s="431">
        <v>10</v>
      </c>
      <c r="K2179" s="432">
        <v>229.89999389648438</v>
      </c>
    </row>
    <row r="2180" spans="1:11" ht="14.45" customHeight="1" x14ac:dyDescent="0.2">
      <c r="A2180" s="426" t="s">
        <v>576</v>
      </c>
      <c r="B2180" s="427" t="s">
        <v>577</v>
      </c>
      <c r="C2180" s="428" t="s">
        <v>582</v>
      </c>
      <c r="D2180" s="429" t="s">
        <v>583</v>
      </c>
      <c r="E2180" s="428" t="s">
        <v>2417</v>
      </c>
      <c r="F2180" s="429" t="s">
        <v>2418</v>
      </c>
      <c r="G2180" s="428" t="s">
        <v>6000</v>
      </c>
      <c r="H2180" s="428" t="s">
        <v>6001</v>
      </c>
      <c r="I2180" s="431">
        <v>22.989999771118164</v>
      </c>
      <c r="J2180" s="431">
        <v>10</v>
      </c>
      <c r="K2180" s="432">
        <v>229.89999389648438</v>
      </c>
    </row>
    <row r="2181" spans="1:11" ht="14.45" customHeight="1" x14ac:dyDescent="0.2">
      <c r="A2181" s="426" t="s">
        <v>576</v>
      </c>
      <c r="B2181" s="427" t="s">
        <v>577</v>
      </c>
      <c r="C2181" s="428" t="s">
        <v>582</v>
      </c>
      <c r="D2181" s="429" t="s">
        <v>583</v>
      </c>
      <c r="E2181" s="428" t="s">
        <v>2417</v>
      </c>
      <c r="F2181" s="429" t="s">
        <v>2418</v>
      </c>
      <c r="G2181" s="428" t="s">
        <v>6002</v>
      </c>
      <c r="H2181" s="428" t="s">
        <v>6003</v>
      </c>
      <c r="I2181" s="431">
        <v>22.879999160766602</v>
      </c>
      <c r="J2181" s="431">
        <v>24</v>
      </c>
      <c r="K2181" s="432">
        <v>549.03997802734375</v>
      </c>
    </row>
    <row r="2182" spans="1:11" ht="14.45" customHeight="1" x14ac:dyDescent="0.2">
      <c r="A2182" s="426" t="s">
        <v>576</v>
      </c>
      <c r="B2182" s="427" t="s">
        <v>577</v>
      </c>
      <c r="C2182" s="428" t="s">
        <v>582</v>
      </c>
      <c r="D2182" s="429" t="s">
        <v>583</v>
      </c>
      <c r="E2182" s="428" t="s">
        <v>2417</v>
      </c>
      <c r="F2182" s="429" t="s">
        <v>2418</v>
      </c>
      <c r="G2182" s="428" t="s">
        <v>6004</v>
      </c>
      <c r="H2182" s="428" t="s">
        <v>6005</v>
      </c>
      <c r="I2182" s="431">
        <v>22.75</v>
      </c>
      <c r="J2182" s="431">
        <v>24</v>
      </c>
      <c r="K2182" s="432">
        <v>545.92999267578125</v>
      </c>
    </row>
    <row r="2183" spans="1:11" ht="14.45" customHeight="1" x14ac:dyDescent="0.2">
      <c r="A2183" s="426" t="s">
        <v>576</v>
      </c>
      <c r="B2183" s="427" t="s">
        <v>577</v>
      </c>
      <c r="C2183" s="428" t="s">
        <v>582</v>
      </c>
      <c r="D2183" s="429" t="s">
        <v>583</v>
      </c>
      <c r="E2183" s="428" t="s">
        <v>2417</v>
      </c>
      <c r="F2183" s="429" t="s">
        <v>2418</v>
      </c>
      <c r="G2183" s="428" t="s">
        <v>6006</v>
      </c>
      <c r="H2183" s="428" t="s">
        <v>6007</v>
      </c>
      <c r="I2183" s="431">
        <v>2311.10009765625</v>
      </c>
      <c r="J2183" s="431">
        <v>5</v>
      </c>
      <c r="K2183" s="432">
        <v>11555.5</v>
      </c>
    </row>
    <row r="2184" spans="1:11" ht="14.45" customHeight="1" x14ac:dyDescent="0.2">
      <c r="A2184" s="426" t="s">
        <v>576</v>
      </c>
      <c r="B2184" s="427" t="s">
        <v>577</v>
      </c>
      <c r="C2184" s="428" t="s">
        <v>582</v>
      </c>
      <c r="D2184" s="429" t="s">
        <v>583</v>
      </c>
      <c r="E2184" s="428" t="s">
        <v>2417</v>
      </c>
      <c r="F2184" s="429" t="s">
        <v>2418</v>
      </c>
      <c r="G2184" s="428" t="s">
        <v>6008</v>
      </c>
      <c r="H2184" s="428" t="s">
        <v>6009</v>
      </c>
      <c r="I2184" s="431">
        <v>4.02833350499471</v>
      </c>
      <c r="J2184" s="431">
        <v>450</v>
      </c>
      <c r="K2184" s="432">
        <v>1812.4499969482422</v>
      </c>
    </row>
    <row r="2185" spans="1:11" ht="14.45" customHeight="1" x14ac:dyDescent="0.2">
      <c r="A2185" s="426" t="s">
        <v>576</v>
      </c>
      <c r="B2185" s="427" t="s">
        <v>577</v>
      </c>
      <c r="C2185" s="428" t="s">
        <v>582</v>
      </c>
      <c r="D2185" s="429" t="s">
        <v>583</v>
      </c>
      <c r="E2185" s="428" t="s">
        <v>2417</v>
      </c>
      <c r="F2185" s="429" t="s">
        <v>2418</v>
      </c>
      <c r="G2185" s="428" t="s">
        <v>6010</v>
      </c>
      <c r="H2185" s="428" t="s">
        <v>6011</v>
      </c>
      <c r="I2185" s="431">
        <v>12.703333218892416</v>
      </c>
      <c r="J2185" s="431">
        <v>1000</v>
      </c>
      <c r="K2185" s="432">
        <v>12702</v>
      </c>
    </row>
    <row r="2186" spans="1:11" ht="14.45" customHeight="1" x14ac:dyDescent="0.2">
      <c r="A2186" s="426" t="s">
        <v>576</v>
      </c>
      <c r="B2186" s="427" t="s">
        <v>577</v>
      </c>
      <c r="C2186" s="428" t="s">
        <v>582</v>
      </c>
      <c r="D2186" s="429" t="s">
        <v>583</v>
      </c>
      <c r="E2186" s="428" t="s">
        <v>2417</v>
      </c>
      <c r="F2186" s="429" t="s">
        <v>2418</v>
      </c>
      <c r="G2186" s="428" t="s">
        <v>6012</v>
      </c>
      <c r="H2186" s="428" t="s">
        <v>6013</v>
      </c>
      <c r="I2186" s="431">
        <v>7.8674999475479126</v>
      </c>
      <c r="J2186" s="431">
        <v>1100</v>
      </c>
      <c r="K2186" s="432">
        <v>8656</v>
      </c>
    </row>
    <row r="2187" spans="1:11" ht="14.45" customHeight="1" x14ac:dyDescent="0.2">
      <c r="A2187" s="426" t="s">
        <v>576</v>
      </c>
      <c r="B2187" s="427" t="s">
        <v>577</v>
      </c>
      <c r="C2187" s="428" t="s">
        <v>582</v>
      </c>
      <c r="D2187" s="429" t="s">
        <v>583</v>
      </c>
      <c r="E2187" s="428" t="s">
        <v>2417</v>
      </c>
      <c r="F2187" s="429" t="s">
        <v>2418</v>
      </c>
      <c r="G2187" s="428" t="s">
        <v>6012</v>
      </c>
      <c r="H2187" s="428" t="s">
        <v>6014</v>
      </c>
      <c r="I2187" s="431">
        <v>7.8600001335144043</v>
      </c>
      <c r="J2187" s="431">
        <v>100</v>
      </c>
      <c r="K2187" s="432">
        <v>786</v>
      </c>
    </row>
    <row r="2188" spans="1:11" ht="14.45" customHeight="1" x14ac:dyDescent="0.2">
      <c r="A2188" s="426" t="s">
        <v>576</v>
      </c>
      <c r="B2188" s="427" t="s">
        <v>577</v>
      </c>
      <c r="C2188" s="428" t="s">
        <v>582</v>
      </c>
      <c r="D2188" s="429" t="s">
        <v>583</v>
      </c>
      <c r="E2188" s="428" t="s">
        <v>2417</v>
      </c>
      <c r="F2188" s="429" t="s">
        <v>2418</v>
      </c>
      <c r="G2188" s="428" t="s">
        <v>6015</v>
      </c>
      <c r="H2188" s="428" t="s">
        <v>6016</v>
      </c>
      <c r="I2188" s="431">
        <v>198.69000244140625</v>
      </c>
      <c r="J2188" s="431">
        <v>4</v>
      </c>
      <c r="K2188" s="432">
        <v>794.760009765625</v>
      </c>
    </row>
    <row r="2189" spans="1:11" ht="14.45" customHeight="1" x14ac:dyDescent="0.2">
      <c r="A2189" s="426" t="s">
        <v>576</v>
      </c>
      <c r="B2189" s="427" t="s">
        <v>577</v>
      </c>
      <c r="C2189" s="428" t="s">
        <v>582</v>
      </c>
      <c r="D2189" s="429" t="s">
        <v>583</v>
      </c>
      <c r="E2189" s="428" t="s">
        <v>2417</v>
      </c>
      <c r="F2189" s="429" t="s">
        <v>2418</v>
      </c>
      <c r="G2189" s="428" t="s">
        <v>6017</v>
      </c>
      <c r="H2189" s="428" t="s">
        <v>6018</v>
      </c>
      <c r="I2189" s="431">
        <v>42.229999542236328</v>
      </c>
      <c r="J2189" s="431">
        <v>80</v>
      </c>
      <c r="K2189" s="432">
        <v>3378.320068359375</v>
      </c>
    </row>
    <row r="2190" spans="1:11" ht="14.45" customHeight="1" x14ac:dyDescent="0.2">
      <c r="A2190" s="426" t="s">
        <v>576</v>
      </c>
      <c r="B2190" s="427" t="s">
        <v>577</v>
      </c>
      <c r="C2190" s="428" t="s">
        <v>582</v>
      </c>
      <c r="D2190" s="429" t="s">
        <v>583</v>
      </c>
      <c r="E2190" s="428" t="s">
        <v>2417</v>
      </c>
      <c r="F2190" s="429" t="s">
        <v>2418</v>
      </c>
      <c r="G2190" s="428" t="s">
        <v>6019</v>
      </c>
      <c r="H2190" s="428" t="s">
        <v>6020</v>
      </c>
      <c r="I2190" s="431">
        <v>1.8200000524520874</v>
      </c>
      <c r="J2190" s="431">
        <v>2600</v>
      </c>
      <c r="K2190" s="432">
        <v>4726</v>
      </c>
    </row>
    <row r="2191" spans="1:11" ht="14.45" customHeight="1" x14ac:dyDescent="0.2">
      <c r="A2191" s="426" t="s">
        <v>576</v>
      </c>
      <c r="B2191" s="427" t="s">
        <v>577</v>
      </c>
      <c r="C2191" s="428" t="s">
        <v>582</v>
      </c>
      <c r="D2191" s="429" t="s">
        <v>583</v>
      </c>
      <c r="E2191" s="428" t="s">
        <v>2417</v>
      </c>
      <c r="F2191" s="429" t="s">
        <v>2418</v>
      </c>
      <c r="G2191" s="428" t="s">
        <v>6021</v>
      </c>
      <c r="H2191" s="428" t="s">
        <v>6022</v>
      </c>
      <c r="I2191" s="431">
        <v>1.059999942779541</v>
      </c>
      <c r="J2191" s="431">
        <v>100</v>
      </c>
      <c r="K2191" s="432">
        <v>106</v>
      </c>
    </row>
    <row r="2192" spans="1:11" ht="14.45" customHeight="1" x14ac:dyDescent="0.2">
      <c r="A2192" s="426" t="s">
        <v>576</v>
      </c>
      <c r="B2192" s="427" t="s">
        <v>577</v>
      </c>
      <c r="C2192" s="428" t="s">
        <v>582</v>
      </c>
      <c r="D2192" s="429" t="s">
        <v>583</v>
      </c>
      <c r="E2192" s="428" t="s">
        <v>2417</v>
      </c>
      <c r="F2192" s="429" t="s">
        <v>2418</v>
      </c>
      <c r="G2192" s="428" t="s">
        <v>6023</v>
      </c>
      <c r="H2192" s="428" t="s">
        <v>6024</v>
      </c>
      <c r="I2192" s="431">
        <v>61.060001373291016</v>
      </c>
      <c r="J2192" s="431">
        <v>50</v>
      </c>
      <c r="K2192" s="432">
        <v>3052.830078125</v>
      </c>
    </row>
    <row r="2193" spans="1:11" ht="14.45" customHeight="1" x14ac:dyDescent="0.2">
      <c r="A2193" s="426" t="s">
        <v>576</v>
      </c>
      <c r="B2193" s="427" t="s">
        <v>577</v>
      </c>
      <c r="C2193" s="428" t="s">
        <v>582</v>
      </c>
      <c r="D2193" s="429" t="s">
        <v>583</v>
      </c>
      <c r="E2193" s="428" t="s">
        <v>2417</v>
      </c>
      <c r="F2193" s="429" t="s">
        <v>2418</v>
      </c>
      <c r="G2193" s="428" t="s">
        <v>6025</v>
      </c>
      <c r="H2193" s="428" t="s">
        <v>6026</v>
      </c>
      <c r="I2193" s="431">
        <v>72.839996337890625</v>
      </c>
      <c r="J2193" s="431">
        <v>50</v>
      </c>
      <c r="K2193" s="432">
        <v>3642.10009765625</v>
      </c>
    </row>
    <row r="2194" spans="1:11" ht="14.45" customHeight="1" x14ac:dyDescent="0.2">
      <c r="A2194" s="426" t="s">
        <v>576</v>
      </c>
      <c r="B2194" s="427" t="s">
        <v>577</v>
      </c>
      <c r="C2194" s="428" t="s">
        <v>582</v>
      </c>
      <c r="D2194" s="429" t="s">
        <v>583</v>
      </c>
      <c r="E2194" s="428" t="s">
        <v>2417</v>
      </c>
      <c r="F2194" s="429" t="s">
        <v>2418</v>
      </c>
      <c r="G2194" s="428" t="s">
        <v>5049</v>
      </c>
      <c r="H2194" s="428" t="s">
        <v>5050</v>
      </c>
      <c r="I2194" s="431">
        <v>4.9800000190734863</v>
      </c>
      <c r="J2194" s="431">
        <v>300</v>
      </c>
      <c r="K2194" s="432">
        <v>1494</v>
      </c>
    </row>
    <row r="2195" spans="1:11" ht="14.45" customHeight="1" x14ac:dyDescent="0.2">
      <c r="A2195" s="426" t="s">
        <v>576</v>
      </c>
      <c r="B2195" s="427" t="s">
        <v>577</v>
      </c>
      <c r="C2195" s="428" t="s">
        <v>582</v>
      </c>
      <c r="D2195" s="429" t="s">
        <v>583</v>
      </c>
      <c r="E2195" s="428" t="s">
        <v>2417</v>
      </c>
      <c r="F2195" s="429" t="s">
        <v>2418</v>
      </c>
      <c r="G2195" s="428" t="s">
        <v>3304</v>
      </c>
      <c r="H2195" s="428" t="s">
        <v>3305</v>
      </c>
      <c r="I2195" s="431">
        <v>11.729999542236328</v>
      </c>
      <c r="J2195" s="431">
        <v>15</v>
      </c>
      <c r="K2195" s="432">
        <v>175.94999694824219</v>
      </c>
    </row>
    <row r="2196" spans="1:11" ht="14.45" customHeight="1" x14ac:dyDescent="0.2">
      <c r="A2196" s="426" t="s">
        <v>576</v>
      </c>
      <c r="B2196" s="427" t="s">
        <v>577</v>
      </c>
      <c r="C2196" s="428" t="s">
        <v>582</v>
      </c>
      <c r="D2196" s="429" t="s">
        <v>583</v>
      </c>
      <c r="E2196" s="428" t="s">
        <v>2417</v>
      </c>
      <c r="F2196" s="429" t="s">
        <v>2418</v>
      </c>
      <c r="G2196" s="428" t="s">
        <v>3306</v>
      </c>
      <c r="H2196" s="428" t="s">
        <v>3307</v>
      </c>
      <c r="I2196" s="431">
        <v>13.310000419616699</v>
      </c>
      <c r="J2196" s="431">
        <v>66</v>
      </c>
      <c r="K2196" s="432">
        <v>878.4600248336792</v>
      </c>
    </row>
    <row r="2197" spans="1:11" ht="14.45" customHeight="1" x14ac:dyDescent="0.2">
      <c r="A2197" s="426" t="s">
        <v>576</v>
      </c>
      <c r="B2197" s="427" t="s">
        <v>577</v>
      </c>
      <c r="C2197" s="428" t="s">
        <v>582</v>
      </c>
      <c r="D2197" s="429" t="s">
        <v>583</v>
      </c>
      <c r="E2197" s="428" t="s">
        <v>2417</v>
      </c>
      <c r="F2197" s="429" t="s">
        <v>2418</v>
      </c>
      <c r="G2197" s="428" t="s">
        <v>3306</v>
      </c>
      <c r="H2197" s="428" t="s">
        <v>6027</v>
      </c>
      <c r="I2197" s="431">
        <v>13.310000419616699</v>
      </c>
      <c r="J2197" s="431">
        <v>80</v>
      </c>
      <c r="K2197" s="432">
        <v>1064.7900085449219</v>
      </c>
    </row>
    <row r="2198" spans="1:11" ht="14.45" customHeight="1" x14ac:dyDescent="0.2">
      <c r="A2198" s="426" t="s">
        <v>576</v>
      </c>
      <c r="B2198" s="427" t="s">
        <v>577</v>
      </c>
      <c r="C2198" s="428" t="s">
        <v>582</v>
      </c>
      <c r="D2198" s="429" t="s">
        <v>583</v>
      </c>
      <c r="E2198" s="428" t="s">
        <v>2417</v>
      </c>
      <c r="F2198" s="429" t="s">
        <v>2418</v>
      </c>
      <c r="G2198" s="428" t="s">
        <v>4413</v>
      </c>
      <c r="H2198" s="428" t="s">
        <v>4414</v>
      </c>
      <c r="I2198" s="431">
        <v>25.532857894897461</v>
      </c>
      <c r="J2198" s="431">
        <v>130</v>
      </c>
      <c r="K2198" s="432">
        <v>3319.1000366210938</v>
      </c>
    </row>
    <row r="2199" spans="1:11" ht="14.45" customHeight="1" x14ac:dyDescent="0.2">
      <c r="A2199" s="426" t="s">
        <v>576</v>
      </c>
      <c r="B2199" s="427" t="s">
        <v>577</v>
      </c>
      <c r="C2199" s="428" t="s">
        <v>582</v>
      </c>
      <c r="D2199" s="429" t="s">
        <v>583</v>
      </c>
      <c r="E2199" s="428" t="s">
        <v>2417</v>
      </c>
      <c r="F2199" s="429" t="s">
        <v>2418</v>
      </c>
      <c r="G2199" s="428" t="s">
        <v>4413</v>
      </c>
      <c r="H2199" s="428" t="s">
        <v>6028</v>
      </c>
      <c r="I2199" s="431">
        <v>25.533334096272785</v>
      </c>
      <c r="J2199" s="431">
        <v>82</v>
      </c>
      <c r="K2199" s="432">
        <v>2093.6899719238281</v>
      </c>
    </row>
    <row r="2200" spans="1:11" ht="14.45" customHeight="1" x14ac:dyDescent="0.2">
      <c r="A2200" s="426" t="s">
        <v>576</v>
      </c>
      <c r="B2200" s="427" t="s">
        <v>577</v>
      </c>
      <c r="C2200" s="428" t="s">
        <v>582</v>
      </c>
      <c r="D2200" s="429" t="s">
        <v>583</v>
      </c>
      <c r="E2200" s="428" t="s">
        <v>2417</v>
      </c>
      <c r="F2200" s="429" t="s">
        <v>2418</v>
      </c>
      <c r="G2200" s="428" t="s">
        <v>6029</v>
      </c>
      <c r="H2200" s="428" t="s">
        <v>6030</v>
      </c>
      <c r="I2200" s="431">
        <v>1.871999979019165</v>
      </c>
      <c r="J2200" s="431">
        <v>600</v>
      </c>
      <c r="K2200" s="432">
        <v>1372</v>
      </c>
    </row>
    <row r="2201" spans="1:11" ht="14.45" customHeight="1" x14ac:dyDescent="0.2">
      <c r="A2201" s="426" t="s">
        <v>576</v>
      </c>
      <c r="B2201" s="427" t="s">
        <v>577</v>
      </c>
      <c r="C2201" s="428" t="s">
        <v>582</v>
      </c>
      <c r="D2201" s="429" t="s">
        <v>583</v>
      </c>
      <c r="E2201" s="428" t="s">
        <v>2417</v>
      </c>
      <c r="F2201" s="429" t="s">
        <v>2418</v>
      </c>
      <c r="G2201" s="428" t="s">
        <v>6031</v>
      </c>
      <c r="H2201" s="428" t="s">
        <v>6032</v>
      </c>
      <c r="I2201" s="431">
        <v>1584</v>
      </c>
      <c r="J2201" s="431">
        <v>10</v>
      </c>
      <c r="K2201" s="432">
        <v>15840</v>
      </c>
    </row>
    <row r="2202" spans="1:11" ht="14.45" customHeight="1" x14ac:dyDescent="0.2">
      <c r="A2202" s="426" t="s">
        <v>576</v>
      </c>
      <c r="B2202" s="427" t="s">
        <v>577</v>
      </c>
      <c r="C2202" s="428" t="s">
        <v>582</v>
      </c>
      <c r="D2202" s="429" t="s">
        <v>583</v>
      </c>
      <c r="E2202" s="428" t="s">
        <v>2417</v>
      </c>
      <c r="F2202" s="429" t="s">
        <v>2418</v>
      </c>
      <c r="G2202" s="428" t="s">
        <v>6033</v>
      </c>
      <c r="H2202" s="428" t="s">
        <v>6034</v>
      </c>
      <c r="I2202" s="431">
        <v>1.5</v>
      </c>
      <c r="J2202" s="431">
        <v>2600</v>
      </c>
      <c r="K2202" s="432">
        <v>3900</v>
      </c>
    </row>
    <row r="2203" spans="1:11" ht="14.45" customHeight="1" x14ac:dyDescent="0.2">
      <c r="A2203" s="426" t="s">
        <v>576</v>
      </c>
      <c r="B2203" s="427" t="s">
        <v>577</v>
      </c>
      <c r="C2203" s="428" t="s">
        <v>582</v>
      </c>
      <c r="D2203" s="429" t="s">
        <v>583</v>
      </c>
      <c r="E2203" s="428" t="s">
        <v>2417</v>
      </c>
      <c r="F2203" s="429" t="s">
        <v>2418</v>
      </c>
      <c r="G2203" s="428" t="s">
        <v>6035</v>
      </c>
      <c r="H2203" s="428" t="s">
        <v>6036</v>
      </c>
      <c r="I2203" s="431">
        <v>19.360000610351563</v>
      </c>
      <c r="J2203" s="431">
        <v>6</v>
      </c>
      <c r="K2203" s="432">
        <v>116.16000366210938</v>
      </c>
    </row>
    <row r="2204" spans="1:11" ht="14.45" customHeight="1" x14ac:dyDescent="0.2">
      <c r="A2204" s="426" t="s">
        <v>576</v>
      </c>
      <c r="B2204" s="427" t="s">
        <v>577</v>
      </c>
      <c r="C2204" s="428" t="s">
        <v>582</v>
      </c>
      <c r="D2204" s="429" t="s">
        <v>583</v>
      </c>
      <c r="E2204" s="428" t="s">
        <v>2417</v>
      </c>
      <c r="F2204" s="429" t="s">
        <v>2418</v>
      </c>
      <c r="G2204" s="428" t="s">
        <v>6037</v>
      </c>
      <c r="H2204" s="428" t="s">
        <v>6038</v>
      </c>
      <c r="I2204" s="431">
        <v>28.430000305175781</v>
      </c>
      <c r="J2204" s="431">
        <v>6</v>
      </c>
      <c r="K2204" s="432">
        <v>170.58000183105469</v>
      </c>
    </row>
    <row r="2205" spans="1:11" ht="14.45" customHeight="1" x14ac:dyDescent="0.2">
      <c r="A2205" s="426" t="s">
        <v>576</v>
      </c>
      <c r="B2205" s="427" t="s">
        <v>577</v>
      </c>
      <c r="C2205" s="428" t="s">
        <v>582</v>
      </c>
      <c r="D2205" s="429" t="s">
        <v>583</v>
      </c>
      <c r="E2205" s="428" t="s">
        <v>2417</v>
      </c>
      <c r="F2205" s="429" t="s">
        <v>2418</v>
      </c>
      <c r="G2205" s="428" t="s">
        <v>6039</v>
      </c>
      <c r="H2205" s="428" t="s">
        <v>6040</v>
      </c>
      <c r="I2205" s="431">
        <v>9.1999998092651367</v>
      </c>
      <c r="J2205" s="431">
        <v>4350</v>
      </c>
      <c r="K2205" s="432">
        <v>40020</v>
      </c>
    </row>
    <row r="2206" spans="1:11" ht="14.45" customHeight="1" x14ac:dyDescent="0.2">
      <c r="A2206" s="426" t="s">
        <v>576</v>
      </c>
      <c r="B2206" s="427" t="s">
        <v>577</v>
      </c>
      <c r="C2206" s="428" t="s">
        <v>582</v>
      </c>
      <c r="D2206" s="429" t="s">
        <v>583</v>
      </c>
      <c r="E2206" s="428" t="s">
        <v>2417</v>
      </c>
      <c r="F2206" s="429" t="s">
        <v>2418</v>
      </c>
      <c r="G2206" s="428" t="s">
        <v>6041</v>
      </c>
      <c r="H2206" s="428" t="s">
        <v>6042</v>
      </c>
      <c r="I2206" s="431">
        <v>7.5</v>
      </c>
      <c r="J2206" s="431">
        <v>450</v>
      </c>
      <c r="K2206" s="432">
        <v>3375</v>
      </c>
    </row>
    <row r="2207" spans="1:11" ht="14.45" customHeight="1" x14ac:dyDescent="0.2">
      <c r="A2207" s="426" t="s">
        <v>576</v>
      </c>
      <c r="B2207" s="427" t="s">
        <v>577</v>
      </c>
      <c r="C2207" s="428" t="s">
        <v>582</v>
      </c>
      <c r="D2207" s="429" t="s">
        <v>583</v>
      </c>
      <c r="E2207" s="428" t="s">
        <v>2417</v>
      </c>
      <c r="F2207" s="429" t="s">
        <v>2418</v>
      </c>
      <c r="G2207" s="428" t="s">
        <v>6043</v>
      </c>
      <c r="H2207" s="428" t="s">
        <v>6044</v>
      </c>
      <c r="I2207" s="431">
        <v>172.5</v>
      </c>
      <c r="J2207" s="431">
        <v>3</v>
      </c>
      <c r="K2207" s="432">
        <v>517.5</v>
      </c>
    </row>
    <row r="2208" spans="1:11" ht="14.45" customHeight="1" x14ac:dyDescent="0.2">
      <c r="A2208" s="426" t="s">
        <v>576</v>
      </c>
      <c r="B2208" s="427" t="s">
        <v>577</v>
      </c>
      <c r="C2208" s="428" t="s">
        <v>582</v>
      </c>
      <c r="D2208" s="429" t="s">
        <v>583</v>
      </c>
      <c r="E2208" s="428" t="s">
        <v>2417</v>
      </c>
      <c r="F2208" s="429" t="s">
        <v>2418</v>
      </c>
      <c r="G2208" s="428" t="s">
        <v>6045</v>
      </c>
      <c r="H2208" s="428" t="s">
        <v>6046</v>
      </c>
      <c r="I2208" s="431">
        <v>139.14999389648438</v>
      </c>
      <c r="J2208" s="431">
        <v>10</v>
      </c>
      <c r="K2208" s="432">
        <v>1391.5</v>
      </c>
    </row>
    <row r="2209" spans="1:11" ht="14.45" customHeight="1" x14ac:dyDescent="0.2">
      <c r="A2209" s="426" t="s">
        <v>576</v>
      </c>
      <c r="B2209" s="427" t="s">
        <v>577</v>
      </c>
      <c r="C2209" s="428" t="s">
        <v>582</v>
      </c>
      <c r="D2209" s="429" t="s">
        <v>583</v>
      </c>
      <c r="E2209" s="428" t="s">
        <v>2417</v>
      </c>
      <c r="F2209" s="429" t="s">
        <v>2418</v>
      </c>
      <c r="G2209" s="428" t="s">
        <v>6047</v>
      </c>
      <c r="H2209" s="428" t="s">
        <v>6048</v>
      </c>
      <c r="I2209" s="431">
        <v>136.72999572753906</v>
      </c>
      <c r="J2209" s="431">
        <v>10</v>
      </c>
      <c r="K2209" s="432">
        <v>1367.300048828125</v>
      </c>
    </row>
    <row r="2210" spans="1:11" ht="14.45" customHeight="1" x14ac:dyDescent="0.2">
      <c r="A2210" s="426" t="s">
        <v>576</v>
      </c>
      <c r="B2210" s="427" t="s">
        <v>577</v>
      </c>
      <c r="C2210" s="428" t="s">
        <v>582</v>
      </c>
      <c r="D2210" s="429" t="s">
        <v>583</v>
      </c>
      <c r="E2210" s="428" t="s">
        <v>2417</v>
      </c>
      <c r="F2210" s="429" t="s">
        <v>2418</v>
      </c>
      <c r="G2210" s="428" t="s">
        <v>6049</v>
      </c>
      <c r="H2210" s="428" t="s">
        <v>6050</v>
      </c>
      <c r="I2210" s="431">
        <v>137.94000244140625</v>
      </c>
      <c r="J2210" s="431">
        <v>10</v>
      </c>
      <c r="K2210" s="432">
        <v>1379.4000244140625</v>
      </c>
    </row>
    <row r="2211" spans="1:11" ht="14.45" customHeight="1" x14ac:dyDescent="0.2">
      <c r="A2211" s="426" t="s">
        <v>576</v>
      </c>
      <c r="B2211" s="427" t="s">
        <v>577</v>
      </c>
      <c r="C2211" s="428" t="s">
        <v>582</v>
      </c>
      <c r="D2211" s="429" t="s">
        <v>583</v>
      </c>
      <c r="E2211" s="428" t="s">
        <v>2417</v>
      </c>
      <c r="F2211" s="429" t="s">
        <v>2418</v>
      </c>
      <c r="G2211" s="428" t="s">
        <v>6051</v>
      </c>
      <c r="H2211" s="428" t="s">
        <v>6052</v>
      </c>
      <c r="I2211" s="431">
        <v>150</v>
      </c>
      <c r="J2211" s="431">
        <v>60</v>
      </c>
      <c r="K2211" s="432">
        <v>9000.0400390625</v>
      </c>
    </row>
    <row r="2212" spans="1:11" ht="14.45" customHeight="1" x14ac:dyDescent="0.2">
      <c r="A2212" s="426" t="s">
        <v>576</v>
      </c>
      <c r="B2212" s="427" t="s">
        <v>577</v>
      </c>
      <c r="C2212" s="428" t="s">
        <v>582</v>
      </c>
      <c r="D2212" s="429" t="s">
        <v>583</v>
      </c>
      <c r="E2212" s="428" t="s">
        <v>2417</v>
      </c>
      <c r="F2212" s="429" t="s">
        <v>2418</v>
      </c>
      <c r="G2212" s="428" t="s">
        <v>5114</v>
      </c>
      <c r="H2212" s="428" t="s">
        <v>5115</v>
      </c>
      <c r="I2212" s="431">
        <v>6.7750000953674316</v>
      </c>
      <c r="J2212" s="431">
        <v>380</v>
      </c>
      <c r="K2212" s="432">
        <v>2573.3999938964844</v>
      </c>
    </row>
    <row r="2213" spans="1:11" ht="14.45" customHeight="1" x14ac:dyDescent="0.2">
      <c r="A2213" s="426" t="s">
        <v>576</v>
      </c>
      <c r="B2213" s="427" t="s">
        <v>577</v>
      </c>
      <c r="C2213" s="428" t="s">
        <v>582</v>
      </c>
      <c r="D2213" s="429" t="s">
        <v>583</v>
      </c>
      <c r="E2213" s="428" t="s">
        <v>2417</v>
      </c>
      <c r="F2213" s="429" t="s">
        <v>2418</v>
      </c>
      <c r="G2213" s="428" t="s">
        <v>6053</v>
      </c>
      <c r="H2213" s="428" t="s">
        <v>6054</v>
      </c>
      <c r="I2213" s="431">
        <v>18.149999618530273</v>
      </c>
      <c r="J2213" s="431">
        <v>50</v>
      </c>
      <c r="K2213" s="432">
        <v>907.5</v>
      </c>
    </row>
    <row r="2214" spans="1:11" ht="14.45" customHeight="1" x14ac:dyDescent="0.2">
      <c r="A2214" s="426" t="s">
        <v>576</v>
      </c>
      <c r="B2214" s="427" t="s">
        <v>577</v>
      </c>
      <c r="C2214" s="428" t="s">
        <v>582</v>
      </c>
      <c r="D2214" s="429" t="s">
        <v>583</v>
      </c>
      <c r="E2214" s="428" t="s">
        <v>2417</v>
      </c>
      <c r="F2214" s="429" t="s">
        <v>2418</v>
      </c>
      <c r="G2214" s="428" t="s">
        <v>6055</v>
      </c>
      <c r="H2214" s="428" t="s">
        <v>6056</v>
      </c>
      <c r="I2214" s="431">
        <v>20.690000534057617</v>
      </c>
      <c r="J2214" s="431">
        <v>400</v>
      </c>
      <c r="K2214" s="432">
        <v>8276.400390625</v>
      </c>
    </row>
    <row r="2215" spans="1:11" ht="14.45" customHeight="1" x14ac:dyDescent="0.2">
      <c r="A2215" s="426" t="s">
        <v>576</v>
      </c>
      <c r="B2215" s="427" t="s">
        <v>577</v>
      </c>
      <c r="C2215" s="428" t="s">
        <v>582</v>
      </c>
      <c r="D2215" s="429" t="s">
        <v>583</v>
      </c>
      <c r="E2215" s="428" t="s">
        <v>2417</v>
      </c>
      <c r="F2215" s="429" t="s">
        <v>2418</v>
      </c>
      <c r="G2215" s="428" t="s">
        <v>3322</v>
      </c>
      <c r="H2215" s="428" t="s">
        <v>3323</v>
      </c>
      <c r="I2215" s="431">
        <v>14.159999847412109</v>
      </c>
      <c r="J2215" s="431">
        <v>20</v>
      </c>
      <c r="K2215" s="432">
        <v>283.16000366210938</v>
      </c>
    </row>
    <row r="2216" spans="1:11" ht="14.45" customHeight="1" x14ac:dyDescent="0.2">
      <c r="A2216" s="426" t="s">
        <v>576</v>
      </c>
      <c r="B2216" s="427" t="s">
        <v>577</v>
      </c>
      <c r="C2216" s="428" t="s">
        <v>582</v>
      </c>
      <c r="D2216" s="429" t="s">
        <v>583</v>
      </c>
      <c r="E2216" s="428" t="s">
        <v>2417</v>
      </c>
      <c r="F2216" s="429" t="s">
        <v>2418</v>
      </c>
      <c r="G2216" s="428" t="s">
        <v>6057</v>
      </c>
      <c r="H2216" s="428" t="s">
        <v>6058</v>
      </c>
      <c r="I2216" s="431">
        <v>13.310000419616699</v>
      </c>
      <c r="J2216" s="431">
        <v>0</v>
      </c>
      <c r="K2216" s="432">
        <v>0</v>
      </c>
    </row>
    <row r="2217" spans="1:11" ht="14.45" customHeight="1" x14ac:dyDescent="0.2">
      <c r="A2217" s="426" t="s">
        <v>576</v>
      </c>
      <c r="B2217" s="427" t="s">
        <v>577</v>
      </c>
      <c r="C2217" s="428" t="s">
        <v>582</v>
      </c>
      <c r="D2217" s="429" t="s">
        <v>583</v>
      </c>
      <c r="E2217" s="428" t="s">
        <v>2417</v>
      </c>
      <c r="F2217" s="429" t="s">
        <v>2418</v>
      </c>
      <c r="G2217" s="428" t="s">
        <v>6059</v>
      </c>
      <c r="H2217" s="428" t="s">
        <v>6060</v>
      </c>
      <c r="I2217" s="431">
        <v>9.6800003051757813</v>
      </c>
      <c r="J2217" s="431">
        <v>40</v>
      </c>
      <c r="K2217" s="432">
        <v>387.20001220703125</v>
      </c>
    </row>
    <row r="2218" spans="1:11" ht="14.45" customHeight="1" x14ac:dyDescent="0.2">
      <c r="A2218" s="426" t="s">
        <v>576</v>
      </c>
      <c r="B2218" s="427" t="s">
        <v>577</v>
      </c>
      <c r="C2218" s="428" t="s">
        <v>582</v>
      </c>
      <c r="D2218" s="429" t="s">
        <v>583</v>
      </c>
      <c r="E2218" s="428" t="s">
        <v>2417</v>
      </c>
      <c r="F2218" s="429" t="s">
        <v>2418</v>
      </c>
      <c r="G2218" s="428" t="s">
        <v>6061</v>
      </c>
      <c r="H2218" s="428" t="s">
        <v>6062</v>
      </c>
      <c r="I2218" s="431">
        <v>153.66999816894531</v>
      </c>
      <c r="J2218" s="431">
        <v>25</v>
      </c>
      <c r="K2218" s="432">
        <v>3841.75</v>
      </c>
    </row>
    <row r="2219" spans="1:11" ht="14.45" customHeight="1" x14ac:dyDescent="0.2">
      <c r="A2219" s="426" t="s">
        <v>576</v>
      </c>
      <c r="B2219" s="427" t="s">
        <v>577</v>
      </c>
      <c r="C2219" s="428" t="s">
        <v>582</v>
      </c>
      <c r="D2219" s="429" t="s">
        <v>583</v>
      </c>
      <c r="E2219" s="428" t="s">
        <v>2417</v>
      </c>
      <c r="F2219" s="429" t="s">
        <v>2418</v>
      </c>
      <c r="G2219" s="428" t="s">
        <v>3326</v>
      </c>
      <c r="H2219" s="428" t="s">
        <v>3327</v>
      </c>
      <c r="I2219" s="431">
        <v>0.80000001192092896</v>
      </c>
      <c r="J2219" s="431">
        <v>3900</v>
      </c>
      <c r="K2219" s="432">
        <v>3113.5999755859375</v>
      </c>
    </row>
    <row r="2220" spans="1:11" ht="14.45" customHeight="1" x14ac:dyDescent="0.2">
      <c r="A2220" s="426" t="s">
        <v>576</v>
      </c>
      <c r="B2220" s="427" t="s">
        <v>577</v>
      </c>
      <c r="C2220" s="428" t="s">
        <v>582</v>
      </c>
      <c r="D2220" s="429" t="s">
        <v>583</v>
      </c>
      <c r="E2220" s="428" t="s">
        <v>2417</v>
      </c>
      <c r="F2220" s="429" t="s">
        <v>2418</v>
      </c>
      <c r="G2220" s="428" t="s">
        <v>3328</v>
      </c>
      <c r="H2220" s="428" t="s">
        <v>3329</v>
      </c>
      <c r="I2220" s="431">
        <v>0.82142856291362221</v>
      </c>
      <c r="J2220" s="431">
        <v>5400</v>
      </c>
      <c r="K2220" s="432">
        <v>4432</v>
      </c>
    </row>
    <row r="2221" spans="1:11" ht="14.45" customHeight="1" x14ac:dyDescent="0.2">
      <c r="A2221" s="426" t="s">
        <v>576</v>
      </c>
      <c r="B2221" s="427" t="s">
        <v>577</v>
      </c>
      <c r="C2221" s="428" t="s">
        <v>582</v>
      </c>
      <c r="D2221" s="429" t="s">
        <v>583</v>
      </c>
      <c r="E2221" s="428" t="s">
        <v>2417</v>
      </c>
      <c r="F2221" s="429" t="s">
        <v>2418</v>
      </c>
      <c r="G2221" s="428" t="s">
        <v>3328</v>
      </c>
      <c r="H2221" s="428" t="s">
        <v>3330</v>
      </c>
      <c r="I2221" s="431">
        <v>0.81999999284744263</v>
      </c>
      <c r="J2221" s="431">
        <v>1117</v>
      </c>
      <c r="K2221" s="432">
        <v>916.16000366210938</v>
      </c>
    </row>
    <row r="2222" spans="1:11" ht="14.45" customHeight="1" x14ac:dyDescent="0.2">
      <c r="A2222" s="426" t="s">
        <v>576</v>
      </c>
      <c r="B2222" s="427" t="s">
        <v>577</v>
      </c>
      <c r="C2222" s="428" t="s">
        <v>582</v>
      </c>
      <c r="D2222" s="429" t="s">
        <v>583</v>
      </c>
      <c r="E2222" s="428" t="s">
        <v>2417</v>
      </c>
      <c r="F2222" s="429" t="s">
        <v>2418</v>
      </c>
      <c r="G2222" s="428" t="s">
        <v>3331</v>
      </c>
      <c r="H2222" s="428" t="s">
        <v>3332</v>
      </c>
      <c r="I2222" s="431">
        <v>0.43500000238418579</v>
      </c>
      <c r="J2222" s="431">
        <v>800</v>
      </c>
      <c r="K2222" s="432">
        <v>350</v>
      </c>
    </row>
    <row r="2223" spans="1:11" ht="14.45" customHeight="1" x14ac:dyDescent="0.2">
      <c r="A2223" s="426" t="s">
        <v>576</v>
      </c>
      <c r="B2223" s="427" t="s">
        <v>577</v>
      </c>
      <c r="C2223" s="428" t="s">
        <v>582</v>
      </c>
      <c r="D2223" s="429" t="s">
        <v>583</v>
      </c>
      <c r="E2223" s="428" t="s">
        <v>2417</v>
      </c>
      <c r="F2223" s="429" t="s">
        <v>2418</v>
      </c>
      <c r="G2223" s="428" t="s">
        <v>3331</v>
      </c>
      <c r="H2223" s="428" t="s">
        <v>6063</v>
      </c>
      <c r="I2223" s="431">
        <v>0.43500000238418579</v>
      </c>
      <c r="J2223" s="431">
        <v>1000</v>
      </c>
      <c r="K2223" s="432">
        <v>434</v>
      </c>
    </row>
    <row r="2224" spans="1:11" ht="14.45" customHeight="1" x14ac:dyDescent="0.2">
      <c r="A2224" s="426" t="s">
        <v>576</v>
      </c>
      <c r="B2224" s="427" t="s">
        <v>577</v>
      </c>
      <c r="C2224" s="428" t="s">
        <v>582</v>
      </c>
      <c r="D2224" s="429" t="s">
        <v>583</v>
      </c>
      <c r="E2224" s="428" t="s">
        <v>2417</v>
      </c>
      <c r="F2224" s="429" t="s">
        <v>2418</v>
      </c>
      <c r="G2224" s="428" t="s">
        <v>4731</v>
      </c>
      <c r="H2224" s="428" t="s">
        <v>4732</v>
      </c>
      <c r="I2224" s="431">
        <v>1.1499999761581421</v>
      </c>
      <c r="J2224" s="431">
        <v>2160</v>
      </c>
      <c r="K2224" s="432">
        <v>2482.9400024414063</v>
      </c>
    </row>
    <row r="2225" spans="1:11" ht="14.45" customHeight="1" x14ac:dyDescent="0.2">
      <c r="A2225" s="426" t="s">
        <v>576</v>
      </c>
      <c r="B2225" s="427" t="s">
        <v>577</v>
      </c>
      <c r="C2225" s="428" t="s">
        <v>582</v>
      </c>
      <c r="D2225" s="429" t="s">
        <v>583</v>
      </c>
      <c r="E2225" s="428" t="s">
        <v>2417</v>
      </c>
      <c r="F2225" s="429" t="s">
        <v>2418</v>
      </c>
      <c r="G2225" s="428" t="s">
        <v>4733</v>
      </c>
      <c r="H2225" s="428" t="s">
        <v>4734</v>
      </c>
      <c r="I2225" s="431">
        <v>1.137499988079071</v>
      </c>
      <c r="J2225" s="431">
        <v>3700</v>
      </c>
      <c r="K2225" s="432">
        <v>4207.9199829101563</v>
      </c>
    </row>
    <row r="2226" spans="1:11" ht="14.45" customHeight="1" x14ac:dyDescent="0.2">
      <c r="A2226" s="426" t="s">
        <v>576</v>
      </c>
      <c r="B2226" s="427" t="s">
        <v>577</v>
      </c>
      <c r="C2226" s="428" t="s">
        <v>582</v>
      </c>
      <c r="D2226" s="429" t="s">
        <v>583</v>
      </c>
      <c r="E2226" s="428" t="s">
        <v>2417</v>
      </c>
      <c r="F2226" s="429" t="s">
        <v>2418</v>
      </c>
      <c r="G2226" s="428" t="s">
        <v>6064</v>
      </c>
      <c r="H2226" s="428" t="s">
        <v>6065</v>
      </c>
      <c r="I2226" s="431">
        <v>7.869999885559082</v>
      </c>
      <c r="J2226" s="431">
        <v>800</v>
      </c>
      <c r="K2226" s="432">
        <v>6295.18017578125</v>
      </c>
    </row>
    <row r="2227" spans="1:11" ht="14.45" customHeight="1" x14ac:dyDescent="0.2">
      <c r="A2227" s="426" t="s">
        <v>576</v>
      </c>
      <c r="B2227" s="427" t="s">
        <v>577</v>
      </c>
      <c r="C2227" s="428" t="s">
        <v>582</v>
      </c>
      <c r="D2227" s="429" t="s">
        <v>583</v>
      </c>
      <c r="E2227" s="428" t="s">
        <v>2417</v>
      </c>
      <c r="F2227" s="429" t="s">
        <v>2418</v>
      </c>
      <c r="G2227" s="428" t="s">
        <v>6064</v>
      </c>
      <c r="H2227" s="428" t="s">
        <v>6066</v>
      </c>
      <c r="I2227" s="431">
        <v>7.869999885559082</v>
      </c>
      <c r="J2227" s="431">
        <v>1000</v>
      </c>
      <c r="K2227" s="432">
        <v>7869</v>
      </c>
    </row>
    <row r="2228" spans="1:11" ht="14.45" customHeight="1" x14ac:dyDescent="0.2">
      <c r="A2228" s="426" t="s">
        <v>576</v>
      </c>
      <c r="B2228" s="427" t="s">
        <v>577</v>
      </c>
      <c r="C2228" s="428" t="s">
        <v>582</v>
      </c>
      <c r="D2228" s="429" t="s">
        <v>583</v>
      </c>
      <c r="E2228" s="428" t="s">
        <v>2417</v>
      </c>
      <c r="F2228" s="429" t="s">
        <v>2418</v>
      </c>
      <c r="G2228" s="428" t="s">
        <v>3333</v>
      </c>
      <c r="H2228" s="428" t="s">
        <v>3334</v>
      </c>
      <c r="I2228" s="431">
        <v>0.56999999284744263</v>
      </c>
      <c r="J2228" s="431">
        <v>1400</v>
      </c>
      <c r="K2228" s="432">
        <v>798</v>
      </c>
    </row>
    <row r="2229" spans="1:11" ht="14.45" customHeight="1" x14ac:dyDescent="0.2">
      <c r="A2229" s="426" t="s">
        <v>576</v>
      </c>
      <c r="B2229" s="427" t="s">
        <v>577</v>
      </c>
      <c r="C2229" s="428" t="s">
        <v>582</v>
      </c>
      <c r="D2229" s="429" t="s">
        <v>583</v>
      </c>
      <c r="E2229" s="428" t="s">
        <v>2417</v>
      </c>
      <c r="F2229" s="429" t="s">
        <v>2418</v>
      </c>
      <c r="G2229" s="428" t="s">
        <v>5672</v>
      </c>
      <c r="H2229" s="428" t="s">
        <v>5673</v>
      </c>
      <c r="I2229" s="431">
        <v>14.649999618530273</v>
      </c>
      <c r="J2229" s="431">
        <v>300</v>
      </c>
      <c r="K2229" s="432">
        <v>4395</v>
      </c>
    </row>
    <row r="2230" spans="1:11" ht="14.45" customHeight="1" x14ac:dyDescent="0.2">
      <c r="A2230" s="426" t="s">
        <v>576</v>
      </c>
      <c r="B2230" s="427" t="s">
        <v>577</v>
      </c>
      <c r="C2230" s="428" t="s">
        <v>582</v>
      </c>
      <c r="D2230" s="429" t="s">
        <v>583</v>
      </c>
      <c r="E2230" s="428" t="s">
        <v>2417</v>
      </c>
      <c r="F2230" s="429" t="s">
        <v>2418</v>
      </c>
      <c r="G2230" s="428" t="s">
        <v>6067</v>
      </c>
      <c r="H2230" s="428" t="s">
        <v>6068</v>
      </c>
      <c r="I2230" s="431">
        <v>5.565000057220459</v>
      </c>
      <c r="J2230" s="431">
        <v>1900</v>
      </c>
      <c r="K2230" s="432">
        <v>10575.700042724609</v>
      </c>
    </row>
    <row r="2231" spans="1:11" ht="14.45" customHeight="1" x14ac:dyDescent="0.2">
      <c r="A2231" s="426" t="s">
        <v>576</v>
      </c>
      <c r="B2231" s="427" t="s">
        <v>577</v>
      </c>
      <c r="C2231" s="428" t="s">
        <v>582</v>
      </c>
      <c r="D2231" s="429" t="s">
        <v>583</v>
      </c>
      <c r="E2231" s="428" t="s">
        <v>2417</v>
      </c>
      <c r="F2231" s="429" t="s">
        <v>2418</v>
      </c>
      <c r="G2231" s="428" t="s">
        <v>6069</v>
      </c>
      <c r="H2231" s="428" t="s">
        <v>6070</v>
      </c>
      <c r="I2231" s="431">
        <v>8.8299999237060547</v>
      </c>
      <c r="J2231" s="431">
        <v>300</v>
      </c>
      <c r="K2231" s="432">
        <v>2649</v>
      </c>
    </row>
    <row r="2232" spans="1:11" ht="14.45" customHeight="1" x14ac:dyDescent="0.2">
      <c r="A2232" s="426" t="s">
        <v>576</v>
      </c>
      <c r="B2232" s="427" t="s">
        <v>577</v>
      </c>
      <c r="C2232" s="428" t="s">
        <v>582</v>
      </c>
      <c r="D2232" s="429" t="s">
        <v>583</v>
      </c>
      <c r="E2232" s="428" t="s">
        <v>2417</v>
      </c>
      <c r="F2232" s="429" t="s">
        <v>2418</v>
      </c>
      <c r="G2232" s="428" t="s">
        <v>6071</v>
      </c>
      <c r="H2232" s="428" t="s">
        <v>6072</v>
      </c>
      <c r="I2232" s="431">
        <v>6.9474998712539673</v>
      </c>
      <c r="J2232" s="431">
        <v>2400</v>
      </c>
      <c r="K2232" s="432">
        <v>16675.199951171875</v>
      </c>
    </row>
    <row r="2233" spans="1:11" ht="14.45" customHeight="1" x14ac:dyDescent="0.2">
      <c r="A2233" s="426" t="s">
        <v>576</v>
      </c>
      <c r="B2233" s="427" t="s">
        <v>577</v>
      </c>
      <c r="C2233" s="428" t="s">
        <v>582</v>
      </c>
      <c r="D2233" s="429" t="s">
        <v>583</v>
      </c>
      <c r="E2233" s="428" t="s">
        <v>2417</v>
      </c>
      <c r="F2233" s="429" t="s">
        <v>2418</v>
      </c>
      <c r="G2233" s="428" t="s">
        <v>4735</v>
      </c>
      <c r="H2233" s="428" t="s">
        <v>4736</v>
      </c>
      <c r="I2233" s="431">
        <v>1.575555509991116</v>
      </c>
      <c r="J2233" s="431">
        <v>1000</v>
      </c>
      <c r="K2233" s="432">
        <v>1573</v>
      </c>
    </row>
    <row r="2234" spans="1:11" ht="14.45" customHeight="1" x14ac:dyDescent="0.2">
      <c r="A2234" s="426" t="s">
        <v>576</v>
      </c>
      <c r="B2234" s="427" t="s">
        <v>577</v>
      </c>
      <c r="C2234" s="428" t="s">
        <v>582</v>
      </c>
      <c r="D2234" s="429" t="s">
        <v>583</v>
      </c>
      <c r="E2234" s="428" t="s">
        <v>2417</v>
      </c>
      <c r="F2234" s="429" t="s">
        <v>2418</v>
      </c>
      <c r="G2234" s="428" t="s">
        <v>6073</v>
      </c>
      <c r="H2234" s="428" t="s">
        <v>6074</v>
      </c>
      <c r="I2234" s="431">
        <v>769.55999755859375</v>
      </c>
      <c r="J2234" s="431">
        <v>6</v>
      </c>
      <c r="K2234" s="432">
        <v>4617.35986328125</v>
      </c>
    </row>
    <row r="2235" spans="1:11" ht="14.45" customHeight="1" x14ac:dyDescent="0.2">
      <c r="A2235" s="426" t="s">
        <v>576</v>
      </c>
      <c r="B2235" s="427" t="s">
        <v>577</v>
      </c>
      <c r="C2235" s="428" t="s">
        <v>582</v>
      </c>
      <c r="D2235" s="429" t="s">
        <v>583</v>
      </c>
      <c r="E2235" s="428" t="s">
        <v>2417</v>
      </c>
      <c r="F2235" s="429" t="s">
        <v>2418</v>
      </c>
      <c r="G2235" s="428" t="s">
        <v>3339</v>
      </c>
      <c r="H2235" s="428" t="s">
        <v>3340</v>
      </c>
      <c r="I2235" s="431">
        <v>10.039999961853027</v>
      </c>
      <c r="J2235" s="431">
        <v>150</v>
      </c>
      <c r="K2235" s="432">
        <v>1506</v>
      </c>
    </row>
    <row r="2236" spans="1:11" ht="14.45" customHeight="1" x14ac:dyDescent="0.2">
      <c r="A2236" s="426" t="s">
        <v>576</v>
      </c>
      <c r="B2236" s="427" t="s">
        <v>577</v>
      </c>
      <c r="C2236" s="428" t="s">
        <v>582</v>
      </c>
      <c r="D2236" s="429" t="s">
        <v>583</v>
      </c>
      <c r="E2236" s="428" t="s">
        <v>2417</v>
      </c>
      <c r="F2236" s="429" t="s">
        <v>2418</v>
      </c>
      <c r="G2236" s="428" t="s">
        <v>6075</v>
      </c>
      <c r="H2236" s="428" t="s">
        <v>6076</v>
      </c>
      <c r="I2236" s="431">
        <v>60.5</v>
      </c>
      <c r="J2236" s="431">
        <v>6</v>
      </c>
      <c r="K2236" s="432">
        <v>363</v>
      </c>
    </row>
    <row r="2237" spans="1:11" ht="14.45" customHeight="1" x14ac:dyDescent="0.2">
      <c r="A2237" s="426" t="s">
        <v>576</v>
      </c>
      <c r="B2237" s="427" t="s">
        <v>577</v>
      </c>
      <c r="C2237" s="428" t="s">
        <v>582</v>
      </c>
      <c r="D2237" s="429" t="s">
        <v>583</v>
      </c>
      <c r="E2237" s="428" t="s">
        <v>2417</v>
      </c>
      <c r="F2237" s="429" t="s">
        <v>2418</v>
      </c>
      <c r="G2237" s="428" t="s">
        <v>5963</v>
      </c>
      <c r="H2237" s="428" t="s">
        <v>6077</v>
      </c>
      <c r="I2237" s="431">
        <v>11.143333435058594</v>
      </c>
      <c r="J2237" s="431">
        <v>900</v>
      </c>
      <c r="K2237" s="432">
        <v>10028</v>
      </c>
    </row>
    <row r="2238" spans="1:11" ht="14.45" customHeight="1" x14ac:dyDescent="0.2">
      <c r="A2238" s="426" t="s">
        <v>576</v>
      </c>
      <c r="B2238" s="427" t="s">
        <v>577</v>
      </c>
      <c r="C2238" s="428" t="s">
        <v>582</v>
      </c>
      <c r="D2238" s="429" t="s">
        <v>583</v>
      </c>
      <c r="E2238" s="428" t="s">
        <v>2417</v>
      </c>
      <c r="F2238" s="429" t="s">
        <v>2418</v>
      </c>
      <c r="G2238" s="428" t="s">
        <v>6078</v>
      </c>
      <c r="H2238" s="428" t="s">
        <v>6079</v>
      </c>
      <c r="I2238" s="431">
        <v>5.1150000095367432</v>
      </c>
      <c r="J2238" s="431">
        <v>500</v>
      </c>
      <c r="K2238" s="432">
        <v>2784.89990234375</v>
      </c>
    </row>
    <row r="2239" spans="1:11" ht="14.45" customHeight="1" x14ac:dyDescent="0.2">
      <c r="A2239" s="426" t="s">
        <v>576</v>
      </c>
      <c r="B2239" s="427" t="s">
        <v>577</v>
      </c>
      <c r="C2239" s="428" t="s">
        <v>582</v>
      </c>
      <c r="D2239" s="429" t="s">
        <v>583</v>
      </c>
      <c r="E2239" s="428" t="s">
        <v>2417</v>
      </c>
      <c r="F2239" s="429" t="s">
        <v>2418</v>
      </c>
      <c r="G2239" s="428" t="s">
        <v>6080</v>
      </c>
      <c r="H2239" s="428" t="s">
        <v>6081</v>
      </c>
      <c r="I2239" s="431">
        <v>1.2100000381469727</v>
      </c>
      <c r="J2239" s="431">
        <v>225</v>
      </c>
      <c r="K2239" s="432">
        <v>272.25</v>
      </c>
    </row>
    <row r="2240" spans="1:11" ht="14.45" customHeight="1" x14ac:dyDescent="0.2">
      <c r="A2240" s="426" t="s">
        <v>576</v>
      </c>
      <c r="B2240" s="427" t="s">
        <v>577</v>
      </c>
      <c r="C2240" s="428" t="s">
        <v>582</v>
      </c>
      <c r="D2240" s="429" t="s">
        <v>583</v>
      </c>
      <c r="E2240" s="428" t="s">
        <v>2417</v>
      </c>
      <c r="F2240" s="429" t="s">
        <v>2418</v>
      </c>
      <c r="G2240" s="428" t="s">
        <v>6082</v>
      </c>
      <c r="H2240" s="428" t="s">
        <v>6083</v>
      </c>
      <c r="I2240" s="431">
        <v>5.8066666920979815</v>
      </c>
      <c r="J2240" s="431">
        <v>600</v>
      </c>
      <c r="K2240" s="432">
        <v>3484.199951171875</v>
      </c>
    </row>
    <row r="2241" spans="1:11" ht="14.45" customHeight="1" x14ac:dyDescent="0.2">
      <c r="A2241" s="426" t="s">
        <v>576</v>
      </c>
      <c r="B2241" s="427" t="s">
        <v>577</v>
      </c>
      <c r="C2241" s="428" t="s">
        <v>582</v>
      </c>
      <c r="D2241" s="429" t="s">
        <v>583</v>
      </c>
      <c r="E2241" s="428" t="s">
        <v>2417</v>
      </c>
      <c r="F2241" s="429" t="s">
        <v>2418</v>
      </c>
      <c r="G2241" s="428" t="s">
        <v>6084</v>
      </c>
      <c r="H2241" s="428" t="s">
        <v>6085</v>
      </c>
      <c r="I2241" s="431">
        <v>3.1350001096725464</v>
      </c>
      <c r="J2241" s="431">
        <v>700</v>
      </c>
      <c r="K2241" s="432">
        <v>2195</v>
      </c>
    </row>
    <row r="2242" spans="1:11" ht="14.45" customHeight="1" x14ac:dyDescent="0.2">
      <c r="A2242" s="426" t="s">
        <v>576</v>
      </c>
      <c r="B2242" s="427" t="s">
        <v>577</v>
      </c>
      <c r="C2242" s="428" t="s">
        <v>582</v>
      </c>
      <c r="D2242" s="429" t="s">
        <v>583</v>
      </c>
      <c r="E2242" s="428" t="s">
        <v>2417</v>
      </c>
      <c r="F2242" s="429" t="s">
        <v>2418</v>
      </c>
      <c r="G2242" s="428" t="s">
        <v>6084</v>
      </c>
      <c r="H2242" s="428" t="s">
        <v>6086</v>
      </c>
      <c r="I2242" s="431">
        <v>3.130000114440918</v>
      </c>
      <c r="J2242" s="431">
        <v>600</v>
      </c>
      <c r="K2242" s="432">
        <v>1878</v>
      </c>
    </row>
    <row r="2243" spans="1:11" ht="14.45" customHeight="1" x14ac:dyDescent="0.2">
      <c r="A2243" s="426" t="s">
        <v>576</v>
      </c>
      <c r="B2243" s="427" t="s">
        <v>577</v>
      </c>
      <c r="C2243" s="428" t="s">
        <v>582</v>
      </c>
      <c r="D2243" s="429" t="s">
        <v>583</v>
      </c>
      <c r="E2243" s="428" t="s">
        <v>2417</v>
      </c>
      <c r="F2243" s="429" t="s">
        <v>2418</v>
      </c>
      <c r="G2243" s="428" t="s">
        <v>6087</v>
      </c>
      <c r="H2243" s="428" t="s">
        <v>6088</v>
      </c>
      <c r="I2243" s="431">
        <v>49.970001220703125</v>
      </c>
      <c r="J2243" s="431">
        <v>10</v>
      </c>
      <c r="K2243" s="432">
        <v>499.73001098632813</v>
      </c>
    </row>
    <row r="2244" spans="1:11" ht="14.45" customHeight="1" x14ac:dyDescent="0.2">
      <c r="A2244" s="426" t="s">
        <v>576</v>
      </c>
      <c r="B2244" s="427" t="s">
        <v>577</v>
      </c>
      <c r="C2244" s="428" t="s">
        <v>582</v>
      </c>
      <c r="D2244" s="429" t="s">
        <v>583</v>
      </c>
      <c r="E2244" s="428" t="s">
        <v>2417</v>
      </c>
      <c r="F2244" s="429" t="s">
        <v>2418</v>
      </c>
      <c r="G2244" s="428" t="s">
        <v>6089</v>
      </c>
      <c r="H2244" s="428" t="s">
        <v>6090</v>
      </c>
      <c r="I2244" s="431">
        <v>30.25</v>
      </c>
      <c r="J2244" s="431">
        <v>10</v>
      </c>
      <c r="K2244" s="432">
        <v>302.5</v>
      </c>
    </row>
    <row r="2245" spans="1:11" ht="14.45" customHeight="1" x14ac:dyDescent="0.2">
      <c r="A2245" s="426" t="s">
        <v>576</v>
      </c>
      <c r="B2245" s="427" t="s">
        <v>577</v>
      </c>
      <c r="C2245" s="428" t="s">
        <v>582</v>
      </c>
      <c r="D2245" s="429" t="s">
        <v>583</v>
      </c>
      <c r="E2245" s="428" t="s">
        <v>2417</v>
      </c>
      <c r="F2245" s="429" t="s">
        <v>2418</v>
      </c>
      <c r="G2245" s="428" t="s">
        <v>5684</v>
      </c>
      <c r="H2245" s="428" t="s">
        <v>5685</v>
      </c>
      <c r="I2245" s="431">
        <v>0.4699999988079071</v>
      </c>
      <c r="J2245" s="431">
        <v>6900</v>
      </c>
      <c r="K2245" s="432">
        <v>3247.2000122070313</v>
      </c>
    </row>
    <row r="2246" spans="1:11" ht="14.45" customHeight="1" x14ac:dyDescent="0.2">
      <c r="A2246" s="426" t="s">
        <v>576</v>
      </c>
      <c r="B2246" s="427" t="s">
        <v>577</v>
      </c>
      <c r="C2246" s="428" t="s">
        <v>582</v>
      </c>
      <c r="D2246" s="429" t="s">
        <v>583</v>
      </c>
      <c r="E2246" s="428" t="s">
        <v>2417</v>
      </c>
      <c r="F2246" s="429" t="s">
        <v>2418</v>
      </c>
      <c r="G2246" s="428" t="s">
        <v>6091</v>
      </c>
      <c r="H2246" s="428" t="s">
        <v>6092</v>
      </c>
      <c r="I2246" s="431">
        <v>23.709999084472656</v>
      </c>
      <c r="J2246" s="431">
        <v>50</v>
      </c>
      <c r="K2246" s="432">
        <v>1185.5</v>
      </c>
    </row>
    <row r="2247" spans="1:11" ht="14.45" customHeight="1" x14ac:dyDescent="0.2">
      <c r="A2247" s="426" t="s">
        <v>576</v>
      </c>
      <c r="B2247" s="427" t="s">
        <v>577</v>
      </c>
      <c r="C2247" s="428" t="s">
        <v>582</v>
      </c>
      <c r="D2247" s="429" t="s">
        <v>583</v>
      </c>
      <c r="E2247" s="428" t="s">
        <v>2417</v>
      </c>
      <c r="F2247" s="429" t="s">
        <v>2418</v>
      </c>
      <c r="G2247" s="428" t="s">
        <v>6093</v>
      </c>
      <c r="H2247" s="428" t="s">
        <v>6094</v>
      </c>
      <c r="I2247" s="431">
        <v>5.380000114440918</v>
      </c>
      <c r="J2247" s="431">
        <v>200</v>
      </c>
      <c r="K2247" s="432">
        <v>1076</v>
      </c>
    </row>
    <row r="2248" spans="1:11" ht="14.45" customHeight="1" x14ac:dyDescent="0.2">
      <c r="A2248" s="426" t="s">
        <v>576</v>
      </c>
      <c r="B2248" s="427" t="s">
        <v>577</v>
      </c>
      <c r="C2248" s="428" t="s">
        <v>582</v>
      </c>
      <c r="D2248" s="429" t="s">
        <v>583</v>
      </c>
      <c r="E2248" s="428" t="s">
        <v>2417</v>
      </c>
      <c r="F2248" s="429" t="s">
        <v>2418</v>
      </c>
      <c r="G2248" s="428" t="s">
        <v>6095</v>
      </c>
      <c r="H2248" s="428" t="s">
        <v>6096</v>
      </c>
      <c r="I2248" s="431">
        <v>3.0699999332427979</v>
      </c>
      <c r="J2248" s="431">
        <v>1250</v>
      </c>
      <c r="K2248" s="432">
        <v>3838.3200073242188</v>
      </c>
    </row>
    <row r="2249" spans="1:11" ht="14.45" customHeight="1" x14ac:dyDescent="0.2">
      <c r="A2249" s="426" t="s">
        <v>576</v>
      </c>
      <c r="B2249" s="427" t="s">
        <v>577</v>
      </c>
      <c r="C2249" s="428" t="s">
        <v>582</v>
      </c>
      <c r="D2249" s="429" t="s">
        <v>583</v>
      </c>
      <c r="E2249" s="428" t="s">
        <v>2417</v>
      </c>
      <c r="F2249" s="429" t="s">
        <v>2418</v>
      </c>
      <c r="G2249" s="428" t="s">
        <v>3351</v>
      </c>
      <c r="H2249" s="428" t="s">
        <v>3352</v>
      </c>
      <c r="I2249" s="431">
        <v>1.9199999570846558</v>
      </c>
      <c r="J2249" s="431">
        <v>200</v>
      </c>
      <c r="K2249" s="432">
        <v>384</v>
      </c>
    </row>
    <row r="2250" spans="1:11" ht="14.45" customHeight="1" x14ac:dyDescent="0.2">
      <c r="A2250" s="426" t="s">
        <v>576</v>
      </c>
      <c r="B2250" s="427" t="s">
        <v>577</v>
      </c>
      <c r="C2250" s="428" t="s">
        <v>582</v>
      </c>
      <c r="D2250" s="429" t="s">
        <v>583</v>
      </c>
      <c r="E2250" s="428" t="s">
        <v>2417</v>
      </c>
      <c r="F2250" s="429" t="s">
        <v>2418</v>
      </c>
      <c r="G2250" s="428" t="s">
        <v>4451</v>
      </c>
      <c r="H2250" s="428" t="s">
        <v>4452</v>
      </c>
      <c r="I2250" s="431">
        <v>3.2250000238418579</v>
      </c>
      <c r="J2250" s="431">
        <v>800</v>
      </c>
      <c r="K2250" s="432">
        <v>2590</v>
      </c>
    </row>
    <row r="2251" spans="1:11" ht="14.45" customHeight="1" x14ac:dyDescent="0.2">
      <c r="A2251" s="426" t="s">
        <v>576</v>
      </c>
      <c r="B2251" s="427" t="s">
        <v>577</v>
      </c>
      <c r="C2251" s="428" t="s">
        <v>582</v>
      </c>
      <c r="D2251" s="429" t="s">
        <v>583</v>
      </c>
      <c r="E2251" s="428" t="s">
        <v>2417</v>
      </c>
      <c r="F2251" s="429" t="s">
        <v>2418</v>
      </c>
      <c r="G2251" s="428" t="s">
        <v>6097</v>
      </c>
      <c r="H2251" s="428" t="s">
        <v>6098</v>
      </c>
      <c r="I2251" s="431">
        <v>2.0750000476837158</v>
      </c>
      <c r="J2251" s="431">
        <v>2000</v>
      </c>
      <c r="K2251" s="432">
        <v>4186</v>
      </c>
    </row>
    <row r="2252" spans="1:11" ht="14.45" customHeight="1" x14ac:dyDescent="0.2">
      <c r="A2252" s="426" t="s">
        <v>576</v>
      </c>
      <c r="B2252" s="427" t="s">
        <v>577</v>
      </c>
      <c r="C2252" s="428" t="s">
        <v>582</v>
      </c>
      <c r="D2252" s="429" t="s">
        <v>583</v>
      </c>
      <c r="E2252" s="428" t="s">
        <v>2417</v>
      </c>
      <c r="F2252" s="429" t="s">
        <v>2418</v>
      </c>
      <c r="G2252" s="428" t="s">
        <v>4453</v>
      </c>
      <c r="H2252" s="428" t="s">
        <v>4454</v>
      </c>
      <c r="I2252" s="431">
        <v>2.0499999523162842</v>
      </c>
      <c r="J2252" s="431">
        <v>240</v>
      </c>
      <c r="K2252" s="432">
        <v>491.82998657226563</v>
      </c>
    </row>
    <row r="2253" spans="1:11" ht="14.45" customHeight="1" x14ac:dyDescent="0.2">
      <c r="A2253" s="426" t="s">
        <v>576</v>
      </c>
      <c r="B2253" s="427" t="s">
        <v>577</v>
      </c>
      <c r="C2253" s="428" t="s">
        <v>582</v>
      </c>
      <c r="D2253" s="429" t="s">
        <v>583</v>
      </c>
      <c r="E2253" s="428" t="s">
        <v>2417</v>
      </c>
      <c r="F2253" s="429" t="s">
        <v>2418</v>
      </c>
      <c r="G2253" s="428" t="s">
        <v>4455</v>
      </c>
      <c r="H2253" s="428" t="s">
        <v>4456</v>
      </c>
      <c r="I2253" s="431">
        <v>2.3900001049041748</v>
      </c>
      <c r="J2253" s="431">
        <v>200</v>
      </c>
      <c r="K2253" s="432">
        <v>478</v>
      </c>
    </row>
    <row r="2254" spans="1:11" ht="14.45" customHeight="1" x14ac:dyDescent="0.2">
      <c r="A2254" s="426" t="s">
        <v>576</v>
      </c>
      <c r="B2254" s="427" t="s">
        <v>577</v>
      </c>
      <c r="C2254" s="428" t="s">
        <v>582</v>
      </c>
      <c r="D2254" s="429" t="s">
        <v>583</v>
      </c>
      <c r="E2254" s="428" t="s">
        <v>2417</v>
      </c>
      <c r="F2254" s="429" t="s">
        <v>2418</v>
      </c>
      <c r="G2254" s="428" t="s">
        <v>6099</v>
      </c>
      <c r="H2254" s="428" t="s">
        <v>6100</v>
      </c>
      <c r="I2254" s="431">
        <v>2.6433334350585938</v>
      </c>
      <c r="J2254" s="431">
        <v>600</v>
      </c>
      <c r="K2254" s="432">
        <v>1665</v>
      </c>
    </row>
    <row r="2255" spans="1:11" ht="14.45" customHeight="1" x14ac:dyDescent="0.2">
      <c r="A2255" s="426" t="s">
        <v>576</v>
      </c>
      <c r="B2255" s="427" t="s">
        <v>577</v>
      </c>
      <c r="C2255" s="428" t="s">
        <v>582</v>
      </c>
      <c r="D2255" s="429" t="s">
        <v>583</v>
      </c>
      <c r="E2255" s="428" t="s">
        <v>2417</v>
      </c>
      <c r="F2255" s="429" t="s">
        <v>2418</v>
      </c>
      <c r="G2255" s="428" t="s">
        <v>6101</v>
      </c>
      <c r="H2255" s="428" t="s">
        <v>6102</v>
      </c>
      <c r="I2255" s="431">
        <v>2.5949999690055847</v>
      </c>
      <c r="J2255" s="431">
        <v>950</v>
      </c>
      <c r="K2255" s="432">
        <v>2469.280029296875</v>
      </c>
    </row>
    <row r="2256" spans="1:11" ht="14.45" customHeight="1" x14ac:dyDescent="0.2">
      <c r="A2256" s="426" t="s">
        <v>576</v>
      </c>
      <c r="B2256" s="427" t="s">
        <v>577</v>
      </c>
      <c r="C2256" s="428" t="s">
        <v>582</v>
      </c>
      <c r="D2256" s="429" t="s">
        <v>583</v>
      </c>
      <c r="E2256" s="428" t="s">
        <v>2417</v>
      </c>
      <c r="F2256" s="429" t="s">
        <v>2418</v>
      </c>
      <c r="G2256" s="428" t="s">
        <v>3357</v>
      </c>
      <c r="H2256" s="428" t="s">
        <v>3358</v>
      </c>
      <c r="I2256" s="431">
        <v>18.899999618530273</v>
      </c>
      <c r="J2256" s="431">
        <v>150</v>
      </c>
      <c r="K2256" s="432">
        <v>2835</v>
      </c>
    </row>
    <row r="2257" spans="1:11" ht="14.45" customHeight="1" x14ac:dyDescent="0.2">
      <c r="A2257" s="426" t="s">
        <v>576</v>
      </c>
      <c r="B2257" s="427" t="s">
        <v>577</v>
      </c>
      <c r="C2257" s="428" t="s">
        <v>582</v>
      </c>
      <c r="D2257" s="429" t="s">
        <v>583</v>
      </c>
      <c r="E2257" s="428" t="s">
        <v>2417</v>
      </c>
      <c r="F2257" s="429" t="s">
        <v>2418</v>
      </c>
      <c r="G2257" s="428" t="s">
        <v>5170</v>
      </c>
      <c r="H2257" s="428" t="s">
        <v>5171</v>
      </c>
      <c r="I2257" s="431">
        <v>23.719999313354492</v>
      </c>
      <c r="J2257" s="431">
        <v>50</v>
      </c>
      <c r="K2257" s="432">
        <v>1186</v>
      </c>
    </row>
    <row r="2258" spans="1:11" ht="14.45" customHeight="1" x14ac:dyDescent="0.2">
      <c r="A2258" s="426" t="s">
        <v>576</v>
      </c>
      <c r="B2258" s="427" t="s">
        <v>577</v>
      </c>
      <c r="C2258" s="428" t="s">
        <v>582</v>
      </c>
      <c r="D2258" s="429" t="s">
        <v>583</v>
      </c>
      <c r="E2258" s="428" t="s">
        <v>2417</v>
      </c>
      <c r="F2258" s="429" t="s">
        <v>2418</v>
      </c>
      <c r="G2258" s="428" t="s">
        <v>5170</v>
      </c>
      <c r="H2258" s="428" t="s">
        <v>5176</v>
      </c>
      <c r="I2258" s="431">
        <v>23.719999313354492</v>
      </c>
      <c r="J2258" s="431">
        <v>100</v>
      </c>
      <c r="K2258" s="432">
        <v>2372</v>
      </c>
    </row>
    <row r="2259" spans="1:11" ht="14.45" customHeight="1" x14ac:dyDescent="0.2">
      <c r="A2259" s="426" t="s">
        <v>576</v>
      </c>
      <c r="B2259" s="427" t="s">
        <v>577</v>
      </c>
      <c r="C2259" s="428" t="s">
        <v>582</v>
      </c>
      <c r="D2259" s="429" t="s">
        <v>583</v>
      </c>
      <c r="E2259" s="428" t="s">
        <v>2417</v>
      </c>
      <c r="F2259" s="429" t="s">
        <v>2418</v>
      </c>
      <c r="G2259" s="428" t="s">
        <v>6103</v>
      </c>
      <c r="H2259" s="428" t="s">
        <v>6104</v>
      </c>
      <c r="I2259" s="431">
        <v>44.080001831054688</v>
      </c>
      <c r="J2259" s="431">
        <v>150</v>
      </c>
      <c r="K2259" s="432">
        <v>6612</v>
      </c>
    </row>
    <row r="2260" spans="1:11" ht="14.45" customHeight="1" x14ac:dyDescent="0.2">
      <c r="A2260" s="426" t="s">
        <v>576</v>
      </c>
      <c r="B2260" s="427" t="s">
        <v>577</v>
      </c>
      <c r="C2260" s="428" t="s">
        <v>582</v>
      </c>
      <c r="D2260" s="429" t="s">
        <v>583</v>
      </c>
      <c r="E2260" s="428" t="s">
        <v>5257</v>
      </c>
      <c r="F2260" s="429" t="s">
        <v>5258</v>
      </c>
      <c r="G2260" s="428" t="s">
        <v>5259</v>
      </c>
      <c r="H2260" s="428" t="s">
        <v>5260</v>
      </c>
      <c r="I2260" s="431">
        <v>9.0499999788072376</v>
      </c>
      <c r="J2260" s="431">
        <v>2000</v>
      </c>
      <c r="K2260" s="432">
        <v>20308.929969787598</v>
      </c>
    </row>
    <row r="2261" spans="1:11" ht="14.45" customHeight="1" x14ac:dyDescent="0.2">
      <c r="A2261" s="426" t="s">
        <v>576</v>
      </c>
      <c r="B2261" s="427" t="s">
        <v>577</v>
      </c>
      <c r="C2261" s="428" t="s">
        <v>582</v>
      </c>
      <c r="D2261" s="429" t="s">
        <v>583</v>
      </c>
      <c r="E2261" s="428" t="s">
        <v>5257</v>
      </c>
      <c r="F2261" s="429" t="s">
        <v>5258</v>
      </c>
      <c r="G2261" s="428" t="s">
        <v>6105</v>
      </c>
      <c r="H2261" s="428" t="s">
        <v>6106</v>
      </c>
      <c r="I2261" s="431">
        <v>4334.22021484375</v>
      </c>
      <c r="J2261" s="431">
        <v>1</v>
      </c>
      <c r="K2261" s="432">
        <v>4334.22021484375</v>
      </c>
    </row>
    <row r="2262" spans="1:11" ht="14.45" customHeight="1" x14ac:dyDescent="0.2">
      <c r="A2262" s="426" t="s">
        <v>576</v>
      </c>
      <c r="B2262" s="427" t="s">
        <v>577</v>
      </c>
      <c r="C2262" s="428" t="s">
        <v>582</v>
      </c>
      <c r="D2262" s="429" t="s">
        <v>583</v>
      </c>
      <c r="E2262" s="428" t="s">
        <v>5257</v>
      </c>
      <c r="F2262" s="429" t="s">
        <v>5258</v>
      </c>
      <c r="G2262" s="428" t="s">
        <v>6107</v>
      </c>
      <c r="H2262" s="428" t="s">
        <v>6108</v>
      </c>
      <c r="I2262" s="431">
        <v>7.7399997711181641</v>
      </c>
      <c r="J2262" s="431">
        <v>200</v>
      </c>
      <c r="K2262" s="432">
        <v>1548</v>
      </c>
    </row>
    <row r="2263" spans="1:11" ht="14.45" customHeight="1" x14ac:dyDescent="0.2">
      <c r="A2263" s="426" t="s">
        <v>576</v>
      </c>
      <c r="B2263" s="427" t="s">
        <v>577</v>
      </c>
      <c r="C2263" s="428" t="s">
        <v>582</v>
      </c>
      <c r="D2263" s="429" t="s">
        <v>583</v>
      </c>
      <c r="E2263" s="428" t="s">
        <v>3361</v>
      </c>
      <c r="F2263" s="429" t="s">
        <v>3362</v>
      </c>
      <c r="G2263" s="428" t="s">
        <v>6109</v>
      </c>
      <c r="H2263" s="428" t="s">
        <v>6110</v>
      </c>
      <c r="I2263" s="431">
        <v>0.30000001192092896</v>
      </c>
      <c r="J2263" s="431">
        <v>1000</v>
      </c>
      <c r="K2263" s="432">
        <v>300</v>
      </c>
    </row>
    <row r="2264" spans="1:11" ht="14.45" customHeight="1" x14ac:dyDescent="0.2">
      <c r="A2264" s="426" t="s">
        <v>576</v>
      </c>
      <c r="B2264" s="427" t="s">
        <v>577</v>
      </c>
      <c r="C2264" s="428" t="s">
        <v>582</v>
      </c>
      <c r="D2264" s="429" t="s">
        <v>583</v>
      </c>
      <c r="E2264" s="428" t="s">
        <v>3361</v>
      </c>
      <c r="F2264" s="429" t="s">
        <v>3362</v>
      </c>
      <c r="G2264" s="428" t="s">
        <v>5476</v>
      </c>
      <c r="H2264" s="428" t="s">
        <v>5477</v>
      </c>
      <c r="I2264" s="431">
        <v>0.30000001192092896</v>
      </c>
      <c r="J2264" s="431">
        <v>600</v>
      </c>
      <c r="K2264" s="432">
        <v>180</v>
      </c>
    </row>
    <row r="2265" spans="1:11" ht="14.45" customHeight="1" x14ac:dyDescent="0.2">
      <c r="A2265" s="426" t="s">
        <v>576</v>
      </c>
      <c r="B2265" s="427" t="s">
        <v>577</v>
      </c>
      <c r="C2265" s="428" t="s">
        <v>582</v>
      </c>
      <c r="D2265" s="429" t="s">
        <v>583</v>
      </c>
      <c r="E2265" s="428" t="s">
        <v>3361</v>
      </c>
      <c r="F2265" s="429" t="s">
        <v>3362</v>
      </c>
      <c r="G2265" s="428" t="s">
        <v>3365</v>
      </c>
      <c r="H2265" s="428" t="s">
        <v>3366</v>
      </c>
      <c r="I2265" s="431">
        <v>0.54500001668930054</v>
      </c>
      <c r="J2265" s="431">
        <v>6600</v>
      </c>
      <c r="K2265" s="432">
        <v>3591</v>
      </c>
    </row>
    <row r="2266" spans="1:11" ht="14.45" customHeight="1" x14ac:dyDescent="0.2">
      <c r="A2266" s="426" t="s">
        <v>576</v>
      </c>
      <c r="B2266" s="427" t="s">
        <v>577</v>
      </c>
      <c r="C2266" s="428" t="s">
        <v>582</v>
      </c>
      <c r="D2266" s="429" t="s">
        <v>583</v>
      </c>
      <c r="E2266" s="428" t="s">
        <v>3361</v>
      </c>
      <c r="F2266" s="429" t="s">
        <v>3362</v>
      </c>
      <c r="G2266" s="428" t="s">
        <v>3367</v>
      </c>
      <c r="H2266" s="428" t="s">
        <v>3368</v>
      </c>
      <c r="I2266" s="431">
        <v>1.8024999499320984</v>
      </c>
      <c r="J2266" s="431">
        <v>1750</v>
      </c>
      <c r="K2266" s="432">
        <v>3156.989990234375</v>
      </c>
    </row>
    <row r="2267" spans="1:11" ht="14.45" customHeight="1" x14ac:dyDescent="0.2">
      <c r="A2267" s="426" t="s">
        <v>576</v>
      </c>
      <c r="B2267" s="427" t="s">
        <v>577</v>
      </c>
      <c r="C2267" s="428" t="s">
        <v>582</v>
      </c>
      <c r="D2267" s="429" t="s">
        <v>583</v>
      </c>
      <c r="E2267" s="428" t="s">
        <v>3361</v>
      </c>
      <c r="F2267" s="429" t="s">
        <v>3362</v>
      </c>
      <c r="G2267" s="428" t="s">
        <v>6111</v>
      </c>
      <c r="H2267" s="428" t="s">
        <v>6112</v>
      </c>
      <c r="I2267" s="431">
        <v>1.8049999475479126</v>
      </c>
      <c r="J2267" s="431">
        <v>900</v>
      </c>
      <c r="K2267" s="432">
        <v>1626.989990234375</v>
      </c>
    </row>
    <row r="2268" spans="1:11" ht="14.45" customHeight="1" x14ac:dyDescent="0.2">
      <c r="A2268" s="426" t="s">
        <v>576</v>
      </c>
      <c r="B2268" s="427" t="s">
        <v>577</v>
      </c>
      <c r="C2268" s="428" t="s">
        <v>582</v>
      </c>
      <c r="D2268" s="429" t="s">
        <v>583</v>
      </c>
      <c r="E2268" s="428" t="s">
        <v>3369</v>
      </c>
      <c r="F2268" s="429" t="s">
        <v>3370</v>
      </c>
      <c r="G2268" s="428" t="s">
        <v>6113</v>
      </c>
      <c r="H2268" s="428" t="s">
        <v>6114</v>
      </c>
      <c r="I2268" s="431">
        <v>7.0199999809265137</v>
      </c>
      <c r="J2268" s="431">
        <v>50</v>
      </c>
      <c r="K2268" s="432">
        <v>351</v>
      </c>
    </row>
    <row r="2269" spans="1:11" ht="14.45" customHeight="1" x14ac:dyDescent="0.2">
      <c r="A2269" s="426" t="s">
        <v>576</v>
      </c>
      <c r="B2269" s="427" t="s">
        <v>577</v>
      </c>
      <c r="C2269" s="428" t="s">
        <v>582</v>
      </c>
      <c r="D2269" s="429" t="s">
        <v>583</v>
      </c>
      <c r="E2269" s="428" t="s">
        <v>3369</v>
      </c>
      <c r="F2269" s="429" t="s">
        <v>3370</v>
      </c>
      <c r="G2269" s="428" t="s">
        <v>3377</v>
      </c>
      <c r="H2269" s="428" t="s">
        <v>3378</v>
      </c>
      <c r="I2269" s="431">
        <v>2.8799999952316284</v>
      </c>
      <c r="J2269" s="431">
        <v>10200</v>
      </c>
      <c r="K2269" s="432">
        <v>29322</v>
      </c>
    </row>
    <row r="2270" spans="1:11" ht="14.45" customHeight="1" x14ac:dyDescent="0.2">
      <c r="A2270" s="426" t="s">
        <v>576</v>
      </c>
      <c r="B2270" s="427" t="s">
        <v>577</v>
      </c>
      <c r="C2270" s="428" t="s">
        <v>582</v>
      </c>
      <c r="D2270" s="429" t="s">
        <v>583</v>
      </c>
      <c r="E2270" s="428" t="s">
        <v>3369</v>
      </c>
      <c r="F2270" s="429" t="s">
        <v>3370</v>
      </c>
      <c r="G2270" s="428" t="s">
        <v>3379</v>
      </c>
      <c r="H2270" s="428" t="s">
        <v>3380</v>
      </c>
      <c r="I2270" s="431">
        <v>2.8833334445953369</v>
      </c>
      <c r="J2270" s="431">
        <v>3300</v>
      </c>
      <c r="K2270" s="432">
        <v>9514</v>
      </c>
    </row>
    <row r="2271" spans="1:11" ht="14.45" customHeight="1" x14ac:dyDescent="0.2">
      <c r="A2271" s="426" t="s">
        <v>576</v>
      </c>
      <c r="B2271" s="427" t="s">
        <v>577</v>
      </c>
      <c r="C2271" s="428" t="s">
        <v>582</v>
      </c>
      <c r="D2271" s="429" t="s">
        <v>583</v>
      </c>
      <c r="E2271" s="428" t="s">
        <v>3369</v>
      </c>
      <c r="F2271" s="429" t="s">
        <v>3370</v>
      </c>
      <c r="G2271" s="428" t="s">
        <v>3381</v>
      </c>
      <c r="H2271" s="428" t="s">
        <v>3382</v>
      </c>
      <c r="I2271" s="431">
        <v>2.8900001049041748</v>
      </c>
      <c r="J2271" s="431">
        <v>3000</v>
      </c>
      <c r="K2271" s="432">
        <v>8670</v>
      </c>
    </row>
    <row r="2272" spans="1:11" ht="14.45" customHeight="1" x14ac:dyDescent="0.2">
      <c r="A2272" s="426" t="s">
        <v>576</v>
      </c>
      <c r="B2272" s="427" t="s">
        <v>577</v>
      </c>
      <c r="C2272" s="428" t="s">
        <v>582</v>
      </c>
      <c r="D2272" s="429" t="s">
        <v>583</v>
      </c>
      <c r="E2272" s="428" t="s">
        <v>3369</v>
      </c>
      <c r="F2272" s="429" t="s">
        <v>3370</v>
      </c>
      <c r="G2272" s="428" t="s">
        <v>3383</v>
      </c>
      <c r="H2272" s="428" t="s">
        <v>3384</v>
      </c>
      <c r="I2272" s="431">
        <v>2.2999999523162842</v>
      </c>
      <c r="J2272" s="431">
        <v>2800</v>
      </c>
      <c r="K2272" s="432">
        <v>6440</v>
      </c>
    </row>
    <row r="2273" spans="1:11" ht="14.45" customHeight="1" x14ac:dyDescent="0.2">
      <c r="A2273" s="426" t="s">
        <v>576</v>
      </c>
      <c r="B2273" s="427" t="s">
        <v>577</v>
      </c>
      <c r="C2273" s="428" t="s">
        <v>582</v>
      </c>
      <c r="D2273" s="429" t="s">
        <v>583</v>
      </c>
      <c r="E2273" s="428" t="s">
        <v>3369</v>
      </c>
      <c r="F2273" s="429" t="s">
        <v>3370</v>
      </c>
      <c r="G2273" s="428" t="s">
        <v>3383</v>
      </c>
      <c r="H2273" s="428" t="s">
        <v>4463</v>
      </c>
      <c r="I2273" s="431">
        <v>2.2899999618530273</v>
      </c>
      <c r="J2273" s="431">
        <v>5000</v>
      </c>
      <c r="K2273" s="432">
        <v>11450</v>
      </c>
    </row>
    <row r="2274" spans="1:11" ht="14.45" customHeight="1" x14ac:dyDescent="0.2">
      <c r="A2274" s="426" t="s">
        <v>576</v>
      </c>
      <c r="B2274" s="427" t="s">
        <v>577</v>
      </c>
      <c r="C2274" s="428" t="s">
        <v>582</v>
      </c>
      <c r="D2274" s="429" t="s">
        <v>583</v>
      </c>
      <c r="E2274" s="428" t="s">
        <v>3369</v>
      </c>
      <c r="F2274" s="429" t="s">
        <v>3370</v>
      </c>
      <c r="G2274" s="428" t="s">
        <v>3385</v>
      </c>
      <c r="H2274" s="428" t="s">
        <v>3386</v>
      </c>
      <c r="I2274" s="431">
        <v>2.2949999570846558</v>
      </c>
      <c r="J2274" s="431">
        <v>4000</v>
      </c>
      <c r="K2274" s="432">
        <v>9180</v>
      </c>
    </row>
    <row r="2275" spans="1:11" ht="14.45" customHeight="1" x14ac:dyDescent="0.2">
      <c r="A2275" s="426" t="s">
        <v>576</v>
      </c>
      <c r="B2275" s="427" t="s">
        <v>577</v>
      </c>
      <c r="C2275" s="428" t="s">
        <v>582</v>
      </c>
      <c r="D2275" s="429" t="s">
        <v>583</v>
      </c>
      <c r="E2275" s="428" t="s">
        <v>3369</v>
      </c>
      <c r="F2275" s="429" t="s">
        <v>3370</v>
      </c>
      <c r="G2275" s="428" t="s">
        <v>3387</v>
      </c>
      <c r="H2275" s="428" t="s">
        <v>3388</v>
      </c>
      <c r="I2275" s="431">
        <v>3.3900001049041748</v>
      </c>
      <c r="J2275" s="431">
        <v>1000</v>
      </c>
      <c r="K2275" s="432">
        <v>3390</v>
      </c>
    </row>
    <row r="2276" spans="1:11" ht="14.45" customHeight="1" x14ac:dyDescent="0.2">
      <c r="A2276" s="426" t="s">
        <v>576</v>
      </c>
      <c r="B2276" s="427" t="s">
        <v>577</v>
      </c>
      <c r="C2276" s="428" t="s">
        <v>582</v>
      </c>
      <c r="D2276" s="429" t="s">
        <v>583</v>
      </c>
      <c r="E2276" s="428" t="s">
        <v>3369</v>
      </c>
      <c r="F2276" s="429" t="s">
        <v>3370</v>
      </c>
      <c r="G2276" s="428" t="s">
        <v>3389</v>
      </c>
      <c r="H2276" s="428" t="s">
        <v>3390</v>
      </c>
      <c r="I2276" s="431">
        <v>3.3850001096725464</v>
      </c>
      <c r="J2276" s="431">
        <v>2000</v>
      </c>
      <c r="K2276" s="432">
        <v>6770</v>
      </c>
    </row>
    <row r="2277" spans="1:11" ht="14.45" customHeight="1" x14ac:dyDescent="0.2">
      <c r="A2277" s="426" t="s">
        <v>576</v>
      </c>
      <c r="B2277" s="427" t="s">
        <v>577</v>
      </c>
      <c r="C2277" s="428" t="s">
        <v>582</v>
      </c>
      <c r="D2277" s="429" t="s">
        <v>583</v>
      </c>
      <c r="E2277" s="428" t="s">
        <v>3369</v>
      </c>
      <c r="F2277" s="429" t="s">
        <v>3370</v>
      </c>
      <c r="G2277" s="428" t="s">
        <v>3391</v>
      </c>
      <c r="H2277" s="428" t="s">
        <v>3392</v>
      </c>
      <c r="I2277" s="431">
        <v>3.0199999809265137</v>
      </c>
      <c r="J2277" s="431">
        <v>2000</v>
      </c>
      <c r="K2277" s="432">
        <v>6040</v>
      </c>
    </row>
    <row r="2278" spans="1:11" ht="14.45" customHeight="1" x14ac:dyDescent="0.2">
      <c r="A2278" s="426" t="s">
        <v>576</v>
      </c>
      <c r="B2278" s="427" t="s">
        <v>577</v>
      </c>
      <c r="C2278" s="428" t="s">
        <v>582</v>
      </c>
      <c r="D2278" s="429" t="s">
        <v>583</v>
      </c>
      <c r="E2278" s="428" t="s">
        <v>3369</v>
      </c>
      <c r="F2278" s="429" t="s">
        <v>3370</v>
      </c>
      <c r="G2278" s="428" t="s">
        <v>5643</v>
      </c>
      <c r="H2278" s="428" t="s">
        <v>5644</v>
      </c>
      <c r="I2278" s="431">
        <v>4.8299999237060547</v>
      </c>
      <c r="J2278" s="431">
        <v>1000</v>
      </c>
      <c r="K2278" s="432">
        <v>4830</v>
      </c>
    </row>
    <row r="2279" spans="1:11" ht="14.45" customHeight="1" x14ac:dyDescent="0.2">
      <c r="A2279" s="426" t="s">
        <v>576</v>
      </c>
      <c r="B2279" s="427" t="s">
        <v>577</v>
      </c>
      <c r="C2279" s="428" t="s">
        <v>582</v>
      </c>
      <c r="D2279" s="429" t="s">
        <v>583</v>
      </c>
      <c r="E2279" s="428" t="s">
        <v>3369</v>
      </c>
      <c r="F2279" s="429" t="s">
        <v>3370</v>
      </c>
      <c r="G2279" s="428" t="s">
        <v>3393</v>
      </c>
      <c r="H2279" s="428" t="s">
        <v>3394</v>
      </c>
      <c r="I2279" s="431">
        <v>4.1100001335144043</v>
      </c>
      <c r="J2279" s="431">
        <v>1000</v>
      </c>
      <c r="K2279" s="432">
        <v>4110</v>
      </c>
    </row>
    <row r="2280" spans="1:11" ht="14.45" customHeight="1" x14ac:dyDescent="0.2">
      <c r="A2280" s="426" t="s">
        <v>576</v>
      </c>
      <c r="B2280" s="427" t="s">
        <v>577</v>
      </c>
      <c r="C2280" s="428" t="s">
        <v>582</v>
      </c>
      <c r="D2280" s="429" t="s">
        <v>583</v>
      </c>
      <c r="E2280" s="428" t="s">
        <v>3369</v>
      </c>
      <c r="F2280" s="429" t="s">
        <v>3370</v>
      </c>
      <c r="G2280" s="428" t="s">
        <v>3395</v>
      </c>
      <c r="H2280" s="428" t="s">
        <v>3396</v>
      </c>
      <c r="I2280" s="431">
        <v>3.0199999809265137</v>
      </c>
      <c r="J2280" s="431">
        <v>4000</v>
      </c>
      <c r="K2280" s="432">
        <v>12099.599609375</v>
      </c>
    </row>
    <row r="2281" spans="1:11" ht="14.45" customHeight="1" x14ac:dyDescent="0.2">
      <c r="A2281" s="426" t="s">
        <v>576</v>
      </c>
      <c r="B2281" s="427" t="s">
        <v>577</v>
      </c>
      <c r="C2281" s="428" t="s">
        <v>582</v>
      </c>
      <c r="D2281" s="429" t="s">
        <v>583</v>
      </c>
      <c r="E2281" s="428" t="s">
        <v>3369</v>
      </c>
      <c r="F2281" s="429" t="s">
        <v>3370</v>
      </c>
      <c r="G2281" s="428" t="s">
        <v>4464</v>
      </c>
      <c r="H2281" s="428" t="s">
        <v>4465</v>
      </c>
      <c r="I2281" s="431">
        <v>3.0299999713897705</v>
      </c>
      <c r="J2281" s="431">
        <v>2400</v>
      </c>
      <c r="K2281" s="432">
        <v>7260</v>
      </c>
    </row>
    <row r="2282" spans="1:11" ht="14.45" customHeight="1" x14ac:dyDescent="0.2">
      <c r="A2282" s="426" t="s">
        <v>576</v>
      </c>
      <c r="B2282" s="427" t="s">
        <v>577</v>
      </c>
      <c r="C2282" s="428" t="s">
        <v>582</v>
      </c>
      <c r="D2282" s="429" t="s">
        <v>583</v>
      </c>
      <c r="E2282" s="428" t="s">
        <v>3369</v>
      </c>
      <c r="F2282" s="429" t="s">
        <v>3370</v>
      </c>
      <c r="G2282" s="428" t="s">
        <v>6115</v>
      </c>
      <c r="H2282" s="428" t="s">
        <v>6116</v>
      </c>
      <c r="I2282" s="431">
        <v>4.130000114440918</v>
      </c>
      <c r="J2282" s="431">
        <v>2000</v>
      </c>
      <c r="K2282" s="432">
        <v>8260</v>
      </c>
    </row>
    <row r="2283" spans="1:11" ht="14.45" customHeight="1" x14ac:dyDescent="0.2">
      <c r="A2283" s="426" t="s">
        <v>576</v>
      </c>
      <c r="B2283" s="427" t="s">
        <v>577</v>
      </c>
      <c r="C2283" s="428" t="s">
        <v>582</v>
      </c>
      <c r="D2283" s="429" t="s">
        <v>583</v>
      </c>
      <c r="E2283" s="428" t="s">
        <v>3369</v>
      </c>
      <c r="F2283" s="429" t="s">
        <v>3370</v>
      </c>
      <c r="G2283" s="428" t="s">
        <v>3399</v>
      </c>
      <c r="H2283" s="428" t="s">
        <v>3401</v>
      </c>
      <c r="I2283" s="431">
        <v>3.869999885559082</v>
      </c>
      <c r="J2283" s="431">
        <v>2000</v>
      </c>
      <c r="K2283" s="432">
        <v>7740</v>
      </c>
    </row>
    <row r="2284" spans="1:11" ht="14.45" customHeight="1" x14ac:dyDescent="0.2">
      <c r="A2284" s="426" t="s">
        <v>576</v>
      </c>
      <c r="B2284" s="427" t="s">
        <v>577</v>
      </c>
      <c r="C2284" s="428" t="s">
        <v>582</v>
      </c>
      <c r="D2284" s="429" t="s">
        <v>583</v>
      </c>
      <c r="E2284" s="428" t="s">
        <v>3369</v>
      </c>
      <c r="F2284" s="429" t="s">
        <v>3370</v>
      </c>
      <c r="G2284" s="428" t="s">
        <v>3402</v>
      </c>
      <c r="H2284" s="428" t="s">
        <v>3403</v>
      </c>
      <c r="I2284" s="431">
        <v>3.1400001049041748</v>
      </c>
      <c r="J2284" s="431">
        <v>2000</v>
      </c>
      <c r="K2284" s="432">
        <v>6280</v>
      </c>
    </row>
    <row r="2285" spans="1:11" ht="14.45" customHeight="1" x14ac:dyDescent="0.2">
      <c r="A2285" s="426" t="s">
        <v>576</v>
      </c>
      <c r="B2285" s="427" t="s">
        <v>577</v>
      </c>
      <c r="C2285" s="428" t="s">
        <v>582</v>
      </c>
      <c r="D2285" s="429" t="s">
        <v>583</v>
      </c>
      <c r="E2285" s="428" t="s">
        <v>3369</v>
      </c>
      <c r="F2285" s="429" t="s">
        <v>3370</v>
      </c>
      <c r="G2285" s="428" t="s">
        <v>3404</v>
      </c>
      <c r="H2285" s="428" t="s">
        <v>3405</v>
      </c>
      <c r="I2285" s="431">
        <v>3.0199999809265137</v>
      </c>
      <c r="J2285" s="431">
        <v>1000</v>
      </c>
      <c r="K2285" s="432">
        <v>3020</v>
      </c>
    </row>
    <row r="2286" spans="1:11" ht="14.45" customHeight="1" x14ac:dyDescent="0.2">
      <c r="A2286" s="426" t="s">
        <v>576</v>
      </c>
      <c r="B2286" s="427" t="s">
        <v>577</v>
      </c>
      <c r="C2286" s="428" t="s">
        <v>582</v>
      </c>
      <c r="D2286" s="429" t="s">
        <v>583</v>
      </c>
      <c r="E2286" s="428" t="s">
        <v>3369</v>
      </c>
      <c r="F2286" s="429" t="s">
        <v>3370</v>
      </c>
      <c r="G2286" s="428" t="s">
        <v>5710</v>
      </c>
      <c r="H2286" s="428" t="s">
        <v>5711</v>
      </c>
      <c r="I2286" s="431">
        <v>3.0299999713897705</v>
      </c>
      <c r="J2286" s="431">
        <v>3000</v>
      </c>
      <c r="K2286" s="432">
        <v>9090</v>
      </c>
    </row>
    <row r="2287" spans="1:11" ht="14.45" customHeight="1" x14ac:dyDescent="0.2">
      <c r="A2287" s="426" t="s">
        <v>576</v>
      </c>
      <c r="B2287" s="427" t="s">
        <v>577</v>
      </c>
      <c r="C2287" s="428" t="s">
        <v>582</v>
      </c>
      <c r="D2287" s="429" t="s">
        <v>583</v>
      </c>
      <c r="E2287" s="428" t="s">
        <v>3369</v>
      </c>
      <c r="F2287" s="429" t="s">
        <v>3370</v>
      </c>
      <c r="G2287" s="428" t="s">
        <v>3408</v>
      </c>
      <c r="H2287" s="428" t="s">
        <v>3409</v>
      </c>
      <c r="I2287" s="431">
        <v>2.809999942779541</v>
      </c>
      <c r="J2287" s="431">
        <v>3000</v>
      </c>
      <c r="K2287" s="432">
        <v>8430</v>
      </c>
    </row>
    <row r="2288" spans="1:11" ht="14.45" customHeight="1" x14ac:dyDescent="0.2">
      <c r="A2288" s="426" t="s">
        <v>576</v>
      </c>
      <c r="B2288" s="427" t="s">
        <v>577</v>
      </c>
      <c r="C2288" s="428" t="s">
        <v>582</v>
      </c>
      <c r="D2288" s="429" t="s">
        <v>583</v>
      </c>
      <c r="E2288" s="428" t="s">
        <v>3369</v>
      </c>
      <c r="F2288" s="429" t="s">
        <v>3370</v>
      </c>
      <c r="G2288" s="428" t="s">
        <v>3410</v>
      </c>
      <c r="H2288" s="428" t="s">
        <v>3411</v>
      </c>
      <c r="I2288" s="431">
        <v>2.9100000858306885</v>
      </c>
      <c r="J2288" s="431">
        <v>600</v>
      </c>
      <c r="K2288" s="432">
        <v>1748.699951171875</v>
      </c>
    </row>
    <row r="2289" spans="1:11" ht="14.45" customHeight="1" x14ac:dyDescent="0.2">
      <c r="A2289" s="426" t="s">
        <v>576</v>
      </c>
      <c r="B2289" s="427" t="s">
        <v>577</v>
      </c>
      <c r="C2289" s="428" t="s">
        <v>582</v>
      </c>
      <c r="D2289" s="429" t="s">
        <v>583</v>
      </c>
      <c r="E2289" s="428" t="s">
        <v>3369</v>
      </c>
      <c r="F2289" s="429" t="s">
        <v>3370</v>
      </c>
      <c r="G2289" s="428" t="s">
        <v>6117</v>
      </c>
      <c r="H2289" s="428" t="s">
        <v>6118</v>
      </c>
      <c r="I2289" s="431">
        <v>3.630000114440918</v>
      </c>
      <c r="J2289" s="431">
        <v>2000</v>
      </c>
      <c r="K2289" s="432">
        <v>7260</v>
      </c>
    </row>
    <row r="2290" spans="1:11" ht="14.45" customHeight="1" x14ac:dyDescent="0.2">
      <c r="A2290" s="426" t="s">
        <v>576</v>
      </c>
      <c r="B2290" s="427" t="s">
        <v>577</v>
      </c>
      <c r="C2290" s="428" t="s">
        <v>582</v>
      </c>
      <c r="D2290" s="429" t="s">
        <v>583</v>
      </c>
      <c r="E2290" s="428" t="s">
        <v>3369</v>
      </c>
      <c r="F2290" s="429" t="s">
        <v>3370</v>
      </c>
      <c r="G2290" s="428" t="s">
        <v>6119</v>
      </c>
      <c r="H2290" s="428" t="s">
        <v>6120</v>
      </c>
      <c r="I2290" s="431">
        <v>4.690000057220459</v>
      </c>
      <c r="J2290" s="431">
        <v>5000</v>
      </c>
      <c r="K2290" s="432">
        <v>23450</v>
      </c>
    </row>
    <row r="2291" spans="1:11" ht="14.45" customHeight="1" x14ac:dyDescent="0.2">
      <c r="A2291" s="426" t="s">
        <v>576</v>
      </c>
      <c r="B2291" s="427" t="s">
        <v>577</v>
      </c>
      <c r="C2291" s="428" t="s">
        <v>582</v>
      </c>
      <c r="D2291" s="429" t="s">
        <v>583</v>
      </c>
      <c r="E2291" s="428" t="s">
        <v>6121</v>
      </c>
      <c r="F2291" s="429" t="s">
        <v>6122</v>
      </c>
      <c r="G2291" s="428" t="s">
        <v>6123</v>
      </c>
      <c r="H2291" s="428" t="s">
        <v>6124</v>
      </c>
      <c r="I2291" s="431">
        <v>289.83999633789063</v>
      </c>
      <c r="J2291" s="431">
        <v>20</v>
      </c>
      <c r="K2291" s="432">
        <v>5796.85986328125</v>
      </c>
    </row>
    <row r="2292" spans="1:11" ht="14.45" customHeight="1" x14ac:dyDescent="0.2">
      <c r="A2292" s="426" t="s">
        <v>576</v>
      </c>
      <c r="B2292" s="427" t="s">
        <v>577</v>
      </c>
      <c r="C2292" s="428" t="s">
        <v>582</v>
      </c>
      <c r="D2292" s="429" t="s">
        <v>583</v>
      </c>
      <c r="E2292" s="428" t="s">
        <v>5543</v>
      </c>
      <c r="F2292" s="429" t="s">
        <v>5544</v>
      </c>
      <c r="G2292" s="428" t="s">
        <v>6125</v>
      </c>
      <c r="H2292" s="428" t="s">
        <v>6126</v>
      </c>
      <c r="I2292" s="431">
        <v>13.189999580383301</v>
      </c>
      <c r="J2292" s="431">
        <v>60</v>
      </c>
      <c r="K2292" s="432">
        <v>791.4000244140625</v>
      </c>
    </row>
    <row r="2293" spans="1:11" ht="14.45" customHeight="1" x14ac:dyDescent="0.2">
      <c r="A2293" s="426" t="s">
        <v>576</v>
      </c>
      <c r="B2293" s="427" t="s">
        <v>577</v>
      </c>
      <c r="C2293" s="428" t="s">
        <v>582</v>
      </c>
      <c r="D2293" s="429" t="s">
        <v>583</v>
      </c>
      <c r="E2293" s="428" t="s">
        <v>5543</v>
      </c>
      <c r="F2293" s="429" t="s">
        <v>5544</v>
      </c>
      <c r="G2293" s="428" t="s">
        <v>6127</v>
      </c>
      <c r="H2293" s="428" t="s">
        <v>6128</v>
      </c>
      <c r="I2293" s="431">
        <v>41.770000457763672</v>
      </c>
      <c r="J2293" s="431">
        <v>50</v>
      </c>
      <c r="K2293" s="432">
        <v>2088.4599609375</v>
      </c>
    </row>
    <row r="2294" spans="1:11" ht="14.45" customHeight="1" x14ac:dyDescent="0.2">
      <c r="A2294" s="426" t="s">
        <v>576</v>
      </c>
      <c r="B2294" s="427" t="s">
        <v>577</v>
      </c>
      <c r="C2294" s="428" t="s">
        <v>582</v>
      </c>
      <c r="D2294" s="429" t="s">
        <v>583</v>
      </c>
      <c r="E2294" s="428" t="s">
        <v>5567</v>
      </c>
      <c r="F2294" s="429" t="s">
        <v>5568</v>
      </c>
      <c r="G2294" s="428" t="s">
        <v>5571</v>
      </c>
      <c r="H2294" s="428" t="s">
        <v>5572</v>
      </c>
      <c r="I2294" s="431">
        <v>0.70999997854232788</v>
      </c>
      <c r="J2294" s="431">
        <v>200</v>
      </c>
      <c r="K2294" s="432">
        <v>142</v>
      </c>
    </row>
    <row r="2295" spans="1:11" ht="14.45" customHeight="1" x14ac:dyDescent="0.2">
      <c r="A2295" s="426" t="s">
        <v>576</v>
      </c>
      <c r="B2295" s="427" t="s">
        <v>577</v>
      </c>
      <c r="C2295" s="428" t="s">
        <v>582</v>
      </c>
      <c r="D2295" s="429" t="s">
        <v>583</v>
      </c>
      <c r="E2295" s="428" t="s">
        <v>3414</v>
      </c>
      <c r="F2295" s="429" t="s">
        <v>3415</v>
      </c>
      <c r="G2295" s="428" t="s">
        <v>3416</v>
      </c>
      <c r="H2295" s="428" t="s">
        <v>3417</v>
      </c>
      <c r="I2295" s="431">
        <v>0.49000000953674316</v>
      </c>
      <c r="J2295" s="431">
        <v>600</v>
      </c>
      <c r="K2295" s="432">
        <v>291</v>
      </c>
    </row>
    <row r="2296" spans="1:11" ht="14.45" customHeight="1" x14ac:dyDescent="0.2">
      <c r="A2296" s="426" t="s">
        <v>576</v>
      </c>
      <c r="B2296" s="427" t="s">
        <v>577</v>
      </c>
      <c r="C2296" s="428" t="s">
        <v>6129</v>
      </c>
      <c r="D2296" s="429" t="s">
        <v>6130</v>
      </c>
      <c r="E2296" s="428" t="s">
        <v>2417</v>
      </c>
      <c r="F2296" s="429" t="s">
        <v>2418</v>
      </c>
      <c r="G2296" s="428" t="s">
        <v>6131</v>
      </c>
      <c r="H2296" s="428" t="s">
        <v>6132</v>
      </c>
      <c r="I2296" s="431">
        <v>11380.990234375</v>
      </c>
      <c r="J2296" s="431">
        <v>1</v>
      </c>
      <c r="K2296" s="432">
        <v>11380.990234375</v>
      </c>
    </row>
    <row r="2297" spans="1:11" ht="14.45" customHeight="1" x14ac:dyDescent="0.2">
      <c r="A2297" s="426" t="s">
        <v>576</v>
      </c>
      <c r="B2297" s="427" t="s">
        <v>577</v>
      </c>
      <c r="C2297" s="428" t="s">
        <v>6129</v>
      </c>
      <c r="D2297" s="429" t="s">
        <v>6130</v>
      </c>
      <c r="E2297" s="428" t="s">
        <v>2417</v>
      </c>
      <c r="F2297" s="429" t="s">
        <v>2418</v>
      </c>
      <c r="G2297" s="428" t="s">
        <v>6133</v>
      </c>
      <c r="H2297" s="428" t="s">
        <v>6134</v>
      </c>
      <c r="I2297" s="431">
        <v>11380.990234375</v>
      </c>
      <c r="J2297" s="431">
        <v>2</v>
      </c>
      <c r="K2297" s="432">
        <v>22761.98046875</v>
      </c>
    </row>
    <row r="2298" spans="1:11" ht="14.45" customHeight="1" x14ac:dyDescent="0.2">
      <c r="A2298" s="426" t="s">
        <v>576</v>
      </c>
      <c r="B2298" s="427" t="s">
        <v>577</v>
      </c>
      <c r="C2298" s="428" t="s">
        <v>6129</v>
      </c>
      <c r="D2298" s="429" t="s">
        <v>6130</v>
      </c>
      <c r="E2298" s="428" t="s">
        <v>2417</v>
      </c>
      <c r="F2298" s="429" t="s">
        <v>2418</v>
      </c>
      <c r="G2298" s="428" t="s">
        <v>6135</v>
      </c>
      <c r="H2298" s="428" t="s">
        <v>6136</v>
      </c>
      <c r="I2298" s="431">
        <v>13850.990234375</v>
      </c>
      <c r="J2298" s="431">
        <v>4</v>
      </c>
      <c r="K2298" s="432">
        <v>55403.9609375</v>
      </c>
    </row>
    <row r="2299" spans="1:11" ht="14.45" customHeight="1" x14ac:dyDescent="0.2">
      <c r="A2299" s="426" t="s">
        <v>576</v>
      </c>
      <c r="B2299" s="427" t="s">
        <v>577</v>
      </c>
      <c r="C2299" s="428" t="s">
        <v>6129</v>
      </c>
      <c r="D2299" s="429" t="s">
        <v>6130</v>
      </c>
      <c r="E2299" s="428" t="s">
        <v>2417</v>
      </c>
      <c r="F2299" s="429" t="s">
        <v>2418</v>
      </c>
      <c r="G2299" s="428" t="s">
        <v>6137</v>
      </c>
      <c r="H2299" s="428" t="s">
        <v>6138</v>
      </c>
      <c r="I2299" s="431">
        <v>13850.990234375</v>
      </c>
      <c r="J2299" s="431">
        <v>6</v>
      </c>
      <c r="K2299" s="432">
        <v>83105.94140625</v>
      </c>
    </row>
    <row r="2300" spans="1:11" ht="14.45" customHeight="1" x14ac:dyDescent="0.2">
      <c r="A2300" s="426" t="s">
        <v>576</v>
      </c>
      <c r="B2300" s="427" t="s">
        <v>577</v>
      </c>
      <c r="C2300" s="428" t="s">
        <v>6129</v>
      </c>
      <c r="D2300" s="429" t="s">
        <v>6130</v>
      </c>
      <c r="E2300" s="428" t="s">
        <v>2417</v>
      </c>
      <c r="F2300" s="429" t="s">
        <v>2418</v>
      </c>
      <c r="G2300" s="428" t="s">
        <v>6139</v>
      </c>
      <c r="H2300" s="428" t="s">
        <v>6140</v>
      </c>
      <c r="I2300" s="431">
        <v>13850.990234375</v>
      </c>
      <c r="J2300" s="431">
        <v>1</v>
      </c>
      <c r="K2300" s="432">
        <v>13850.990234375</v>
      </c>
    </row>
    <row r="2301" spans="1:11" ht="14.45" customHeight="1" x14ac:dyDescent="0.2">
      <c r="A2301" s="426" t="s">
        <v>576</v>
      </c>
      <c r="B2301" s="427" t="s">
        <v>577</v>
      </c>
      <c r="C2301" s="428" t="s">
        <v>6129</v>
      </c>
      <c r="D2301" s="429" t="s">
        <v>6130</v>
      </c>
      <c r="E2301" s="428" t="s">
        <v>2417</v>
      </c>
      <c r="F2301" s="429" t="s">
        <v>2418</v>
      </c>
      <c r="G2301" s="428" t="s">
        <v>6141</v>
      </c>
      <c r="H2301" s="428" t="s">
        <v>6142</v>
      </c>
      <c r="I2301" s="431">
        <v>66799.8984375</v>
      </c>
      <c r="J2301" s="431">
        <v>3</v>
      </c>
      <c r="K2301" s="432">
        <v>200399.6953125</v>
      </c>
    </row>
    <row r="2302" spans="1:11" ht="14.45" customHeight="1" x14ac:dyDescent="0.2">
      <c r="A2302" s="426" t="s">
        <v>576</v>
      </c>
      <c r="B2302" s="427" t="s">
        <v>577</v>
      </c>
      <c r="C2302" s="428" t="s">
        <v>6129</v>
      </c>
      <c r="D2302" s="429" t="s">
        <v>6130</v>
      </c>
      <c r="E2302" s="428" t="s">
        <v>2417</v>
      </c>
      <c r="F2302" s="429" t="s">
        <v>2418</v>
      </c>
      <c r="G2302" s="428" t="s">
        <v>6143</v>
      </c>
      <c r="H2302" s="428" t="s">
        <v>6144</v>
      </c>
      <c r="I2302" s="431">
        <v>53925.734375</v>
      </c>
      <c r="J2302" s="431">
        <v>4</v>
      </c>
      <c r="K2302" s="432">
        <v>267199.591796875</v>
      </c>
    </row>
    <row r="2303" spans="1:11" ht="14.45" customHeight="1" x14ac:dyDescent="0.2">
      <c r="A2303" s="426" t="s">
        <v>576</v>
      </c>
      <c r="B2303" s="427" t="s">
        <v>577</v>
      </c>
      <c r="C2303" s="428" t="s">
        <v>6129</v>
      </c>
      <c r="D2303" s="429" t="s">
        <v>6130</v>
      </c>
      <c r="E2303" s="428" t="s">
        <v>2417</v>
      </c>
      <c r="F2303" s="429" t="s">
        <v>2418</v>
      </c>
      <c r="G2303" s="428" t="s">
        <v>6145</v>
      </c>
      <c r="H2303" s="428" t="s">
        <v>6146</v>
      </c>
      <c r="I2303" s="431">
        <v>122562.4375</v>
      </c>
      <c r="J2303" s="431">
        <v>3</v>
      </c>
      <c r="K2303" s="432">
        <v>367687.3125</v>
      </c>
    </row>
    <row r="2304" spans="1:11" ht="14.45" customHeight="1" x14ac:dyDescent="0.2">
      <c r="A2304" s="426" t="s">
        <v>576</v>
      </c>
      <c r="B2304" s="427" t="s">
        <v>577</v>
      </c>
      <c r="C2304" s="428" t="s">
        <v>6129</v>
      </c>
      <c r="D2304" s="429" t="s">
        <v>6130</v>
      </c>
      <c r="E2304" s="428" t="s">
        <v>5257</v>
      </c>
      <c r="F2304" s="429" t="s">
        <v>5258</v>
      </c>
      <c r="G2304" s="428" t="s">
        <v>6147</v>
      </c>
      <c r="H2304" s="428" t="s">
        <v>6148</v>
      </c>
      <c r="I2304" s="431">
        <v>1803.9299926757813</v>
      </c>
      <c r="J2304" s="431">
        <v>4</v>
      </c>
      <c r="K2304" s="432">
        <v>7215.7099609375</v>
      </c>
    </row>
    <row r="2305" spans="1:11" ht="14.45" customHeight="1" x14ac:dyDescent="0.2">
      <c r="A2305" s="426" t="s">
        <v>576</v>
      </c>
      <c r="B2305" s="427" t="s">
        <v>577</v>
      </c>
      <c r="C2305" s="428" t="s">
        <v>1404</v>
      </c>
      <c r="D2305" s="429" t="s">
        <v>1405</v>
      </c>
      <c r="E2305" s="428" t="s">
        <v>2395</v>
      </c>
      <c r="F2305" s="429" t="s">
        <v>2396</v>
      </c>
      <c r="G2305" s="428" t="s">
        <v>6149</v>
      </c>
      <c r="H2305" s="428" t="s">
        <v>6150</v>
      </c>
      <c r="I2305" s="431">
        <v>4.2399997711181641</v>
      </c>
      <c r="J2305" s="431">
        <v>100</v>
      </c>
      <c r="K2305" s="432">
        <v>424</v>
      </c>
    </row>
    <row r="2306" spans="1:11" ht="14.45" customHeight="1" x14ac:dyDescent="0.2">
      <c r="A2306" s="426" t="s">
        <v>576</v>
      </c>
      <c r="B2306" s="427" t="s">
        <v>577</v>
      </c>
      <c r="C2306" s="428" t="s">
        <v>1404</v>
      </c>
      <c r="D2306" s="429" t="s">
        <v>1405</v>
      </c>
      <c r="E2306" s="428" t="s">
        <v>2395</v>
      </c>
      <c r="F2306" s="429" t="s">
        <v>2396</v>
      </c>
      <c r="G2306" s="428" t="s">
        <v>4775</v>
      </c>
      <c r="H2306" s="428" t="s">
        <v>4776</v>
      </c>
      <c r="I2306" s="431">
        <v>6.4200000762939453</v>
      </c>
      <c r="J2306" s="431">
        <v>20</v>
      </c>
      <c r="K2306" s="432">
        <v>128.39999389648438</v>
      </c>
    </row>
    <row r="2307" spans="1:11" ht="14.45" customHeight="1" x14ac:dyDescent="0.2">
      <c r="A2307" s="426" t="s">
        <v>576</v>
      </c>
      <c r="B2307" s="427" t="s">
        <v>577</v>
      </c>
      <c r="C2307" s="428" t="s">
        <v>1404</v>
      </c>
      <c r="D2307" s="429" t="s">
        <v>1405</v>
      </c>
      <c r="E2307" s="428" t="s">
        <v>2395</v>
      </c>
      <c r="F2307" s="429" t="s">
        <v>2396</v>
      </c>
      <c r="G2307" s="428" t="s">
        <v>5846</v>
      </c>
      <c r="H2307" s="428" t="s">
        <v>5847</v>
      </c>
      <c r="I2307" s="431">
        <v>1.0199999809265137</v>
      </c>
      <c r="J2307" s="431">
        <v>50</v>
      </c>
      <c r="K2307" s="432">
        <v>51</v>
      </c>
    </row>
    <row r="2308" spans="1:11" ht="14.45" customHeight="1" x14ac:dyDescent="0.2">
      <c r="A2308" s="426" t="s">
        <v>576</v>
      </c>
      <c r="B2308" s="427" t="s">
        <v>577</v>
      </c>
      <c r="C2308" s="428" t="s">
        <v>1404</v>
      </c>
      <c r="D2308" s="429" t="s">
        <v>1405</v>
      </c>
      <c r="E2308" s="428" t="s">
        <v>2395</v>
      </c>
      <c r="F2308" s="429" t="s">
        <v>2396</v>
      </c>
      <c r="G2308" s="428" t="s">
        <v>5848</v>
      </c>
      <c r="H2308" s="428" t="s">
        <v>5849</v>
      </c>
      <c r="I2308" s="431">
        <v>1.4900000095367432</v>
      </c>
      <c r="J2308" s="431">
        <v>200</v>
      </c>
      <c r="K2308" s="432">
        <v>298</v>
      </c>
    </row>
    <row r="2309" spans="1:11" ht="14.45" customHeight="1" x14ac:dyDescent="0.2">
      <c r="A2309" s="426" t="s">
        <v>576</v>
      </c>
      <c r="B2309" s="427" t="s">
        <v>577</v>
      </c>
      <c r="C2309" s="428" t="s">
        <v>1404</v>
      </c>
      <c r="D2309" s="429" t="s">
        <v>1405</v>
      </c>
      <c r="E2309" s="428" t="s">
        <v>2395</v>
      </c>
      <c r="F2309" s="429" t="s">
        <v>2396</v>
      </c>
      <c r="G2309" s="428" t="s">
        <v>5850</v>
      </c>
      <c r="H2309" s="428" t="s">
        <v>5851</v>
      </c>
      <c r="I2309" s="431">
        <v>0.54000002145767212</v>
      </c>
      <c r="J2309" s="431">
        <v>200</v>
      </c>
      <c r="K2309" s="432">
        <v>108</v>
      </c>
    </row>
    <row r="2310" spans="1:11" ht="14.45" customHeight="1" x14ac:dyDescent="0.2">
      <c r="A2310" s="426" t="s">
        <v>576</v>
      </c>
      <c r="B2310" s="427" t="s">
        <v>577</v>
      </c>
      <c r="C2310" s="428" t="s">
        <v>1404</v>
      </c>
      <c r="D2310" s="429" t="s">
        <v>1405</v>
      </c>
      <c r="E2310" s="428" t="s">
        <v>2395</v>
      </c>
      <c r="F2310" s="429" t="s">
        <v>2396</v>
      </c>
      <c r="G2310" s="428" t="s">
        <v>4368</v>
      </c>
      <c r="H2310" s="428" t="s">
        <v>4369</v>
      </c>
      <c r="I2310" s="431">
        <v>1.3500000238418579</v>
      </c>
      <c r="J2310" s="431">
        <v>200</v>
      </c>
      <c r="K2310" s="432">
        <v>270</v>
      </c>
    </row>
    <row r="2311" spans="1:11" ht="14.45" customHeight="1" x14ac:dyDescent="0.2">
      <c r="A2311" s="426" t="s">
        <v>576</v>
      </c>
      <c r="B2311" s="427" t="s">
        <v>577</v>
      </c>
      <c r="C2311" s="428" t="s">
        <v>1404</v>
      </c>
      <c r="D2311" s="429" t="s">
        <v>1405</v>
      </c>
      <c r="E2311" s="428" t="s">
        <v>2395</v>
      </c>
      <c r="F2311" s="429" t="s">
        <v>2396</v>
      </c>
      <c r="G2311" s="428" t="s">
        <v>5854</v>
      </c>
      <c r="H2311" s="428" t="s">
        <v>5855</v>
      </c>
      <c r="I2311" s="431">
        <v>428.48001098632813</v>
      </c>
      <c r="J2311" s="431">
        <v>2</v>
      </c>
      <c r="K2311" s="432">
        <v>856.96002197265625</v>
      </c>
    </row>
    <row r="2312" spans="1:11" ht="14.45" customHeight="1" x14ac:dyDescent="0.2">
      <c r="A2312" s="426" t="s">
        <v>576</v>
      </c>
      <c r="B2312" s="427" t="s">
        <v>577</v>
      </c>
      <c r="C2312" s="428" t="s">
        <v>1404</v>
      </c>
      <c r="D2312" s="429" t="s">
        <v>1405</v>
      </c>
      <c r="E2312" s="428" t="s">
        <v>2395</v>
      </c>
      <c r="F2312" s="429" t="s">
        <v>2396</v>
      </c>
      <c r="G2312" s="428" t="s">
        <v>6151</v>
      </c>
      <c r="H2312" s="428" t="s">
        <v>6152</v>
      </c>
      <c r="I2312" s="431">
        <v>135.78999328613281</v>
      </c>
      <c r="J2312" s="431">
        <v>20</v>
      </c>
      <c r="K2312" s="432">
        <v>2715.81005859375</v>
      </c>
    </row>
    <row r="2313" spans="1:11" ht="14.45" customHeight="1" x14ac:dyDescent="0.2">
      <c r="A2313" s="426" t="s">
        <v>576</v>
      </c>
      <c r="B2313" s="427" t="s">
        <v>577</v>
      </c>
      <c r="C2313" s="428" t="s">
        <v>1404</v>
      </c>
      <c r="D2313" s="429" t="s">
        <v>1405</v>
      </c>
      <c r="E2313" s="428" t="s">
        <v>2395</v>
      </c>
      <c r="F2313" s="429" t="s">
        <v>2396</v>
      </c>
      <c r="G2313" s="428" t="s">
        <v>6151</v>
      </c>
      <c r="H2313" s="428" t="s">
        <v>6153</v>
      </c>
      <c r="I2313" s="431">
        <v>135.80000305175781</v>
      </c>
      <c r="J2313" s="431">
        <v>10</v>
      </c>
      <c r="K2313" s="432">
        <v>1357.989990234375</v>
      </c>
    </row>
    <row r="2314" spans="1:11" ht="14.45" customHeight="1" x14ac:dyDescent="0.2">
      <c r="A2314" s="426" t="s">
        <v>576</v>
      </c>
      <c r="B2314" s="427" t="s">
        <v>577</v>
      </c>
      <c r="C2314" s="428" t="s">
        <v>1404</v>
      </c>
      <c r="D2314" s="429" t="s">
        <v>1405</v>
      </c>
      <c r="E2314" s="428" t="s">
        <v>2395</v>
      </c>
      <c r="F2314" s="429" t="s">
        <v>2396</v>
      </c>
      <c r="G2314" s="428" t="s">
        <v>5860</v>
      </c>
      <c r="H2314" s="428" t="s">
        <v>5861</v>
      </c>
      <c r="I2314" s="431">
        <v>109.61000061035156</v>
      </c>
      <c r="J2314" s="431">
        <v>1</v>
      </c>
      <c r="K2314" s="432">
        <v>109.61000061035156</v>
      </c>
    </row>
    <row r="2315" spans="1:11" ht="14.45" customHeight="1" x14ac:dyDescent="0.2">
      <c r="A2315" s="426" t="s">
        <v>576</v>
      </c>
      <c r="B2315" s="427" t="s">
        <v>577</v>
      </c>
      <c r="C2315" s="428" t="s">
        <v>1404</v>
      </c>
      <c r="D2315" s="429" t="s">
        <v>1405</v>
      </c>
      <c r="E2315" s="428" t="s">
        <v>2395</v>
      </c>
      <c r="F2315" s="429" t="s">
        <v>2396</v>
      </c>
      <c r="G2315" s="428" t="s">
        <v>5868</v>
      </c>
      <c r="H2315" s="428" t="s">
        <v>5869</v>
      </c>
      <c r="I2315" s="431">
        <v>22.143332799275715</v>
      </c>
      <c r="J2315" s="431">
        <v>75</v>
      </c>
      <c r="K2315" s="432">
        <v>1660.75</v>
      </c>
    </row>
    <row r="2316" spans="1:11" ht="14.45" customHeight="1" x14ac:dyDescent="0.2">
      <c r="A2316" s="426" t="s">
        <v>576</v>
      </c>
      <c r="B2316" s="427" t="s">
        <v>577</v>
      </c>
      <c r="C2316" s="428" t="s">
        <v>1404</v>
      </c>
      <c r="D2316" s="429" t="s">
        <v>1405</v>
      </c>
      <c r="E2316" s="428" t="s">
        <v>2395</v>
      </c>
      <c r="F2316" s="429" t="s">
        <v>2396</v>
      </c>
      <c r="G2316" s="428" t="s">
        <v>4806</v>
      </c>
      <c r="H2316" s="428" t="s">
        <v>4807</v>
      </c>
      <c r="I2316" s="431">
        <v>30.170000076293945</v>
      </c>
      <c r="J2316" s="431">
        <v>25</v>
      </c>
      <c r="K2316" s="432">
        <v>754.25</v>
      </c>
    </row>
    <row r="2317" spans="1:11" ht="14.45" customHeight="1" x14ac:dyDescent="0.2">
      <c r="A2317" s="426" t="s">
        <v>576</v>
      </c>
      <c r="B2317" s="427" t="s">
        <v>577</v>
      </c>
      <c r="C2317" s="428" t="s">
        <v>1404</v>
      </c>
      <c r="D2317" s="429" t="s">
        <v>1405</v>
      </c>
      <c r="E2317" s="428" t="s">
        <v>2395</v>
      </c>
      <c r="F2317" s="429" t="s">
        <v>2396</v>
      </c>
      <c r="G2317" s="428" t="s">
        <v>6154</v>
      </c>
      <c r="H2317" s="428" t="s">
        <v>6155</v>
      </c>
      <c r="I2317" s="431">
        <v>90.050003051757813</v>
      </c>
      <c r="J2317" s="431">
        <v>5</v>
      </c>
      <c r="K2317" s="432">
        <v>450.23001098632813</v>
      </c>
    </row>
    <row r="2318" spans="1:11" ht="14.45" customHeight="1" x14ac:dyDescent="0.2">
      <c r="A2318" s="426" t="s">
        <v>576</v>
      </c>
      <c r="B2318" s="427" t="s">
        <v>577</v>
      </c>
      <c r="C2318" s="428" t="s">
        <v>1404</v>
      </c>
      <c r="D2318" s="429" t="s">
        <v>1405</v>
      </c>
      <c r="E2318" s="428" t="s">
        <v>2395</v>
      </c>
      <c r="F2318" s="429" t="s">
        <v>2396</v>
      </c>
      <c r="G2318" s="428" t="s">
        <v>5886</v>
      </c>
      <c r="H2318" s="428" t="s">
        <v>5887</v>
      </c>
      <c r="I2318" s="431">
        <v>214.58000183105469</v>
      </c>
      <c r="J2318" s="431">
        <v>3</v>
      </c>
      <c r="K2318" s="432">
        <v>643.74000549316406</v>
      </c>
    </row>
    <row r="2319" spans="1:11" ht="14.45" customHeight="1" x14ac:dyDescent="0.2">
      <c r="A2319" s="426" t="s">
        <v>576</v>
      </c>
      <c r="B2319" s="427" t="s">
        <v>577</v>
      </c>
      <c r="C2319" s="428" t="s">
        <v>1404</v>
      </c>
      <c r="D2319" s="429" t="s">
        <v>1405</v>
      </c>
      <c r="E2319" s="428" t="s">
        <v>2395</v>
      </c>
      <c r="F2319" s="429" t="s">
        <v>2396</v>
      </c>
      <c r="G2319" s="428" t="s">
        <v>6156</v>
      </c>
      <c r="H2319" s="428" t="s">
        <v>6157</v>
      </c>
      <c r="I2319" s="431">
        <v>573.8499755859375</v>
      </c>
      <c r="J2319" s="431">
        <v>3</v>
      </c>
      <c r="K2319" s="432">
        <v>1721.5499267578125</v>
      </c>
    </row>
    <row r="2320" spans="1:11" ht="14.45" customHeight="1" x14ac:dyDescent="0.2">
      <c r="A2320" s="426" t="s">
        <v>576</v>
      </c>
      <c r="B2320" s="427" t="s">
        <v>577</v>
      </c>
      <c r="C2320" s="428" t="s">
        <v>1404</v>
      </c>
      <c r="D2320" s="429" t="s">
        <v>1405</v>
      </c>
      <c r="E2320" s="428" t="s">
        <v>2395</v>
      </c>
      <c r="F2320" s="429" t="s">
        <v>2396</v>
      </c>
      <c r="G2320" s="428" t="s">
        <v>5888</v>
      </c>
      <c r="H2320" s="428" t="s">
        <v>5889</v>
      </c>
      <c r="I2320" s="431">
        <v>309.35000610351563</v>
      </c>
      <c r="J2320" s="431">
        <v>2</v>
      </c>
      <c r="K2320" s="432">
        <v>618.70001220703125</v>
      </c>
    </row>
    <row r="2321" spans="1:11" ht="14.45" customHeight="1" x14ac:dyDescent="0.2">
      <c r="A2321" s="426" t="s">
        <v>576</v>
      </c>
      <c r="B2321" s="427" t="s">
        <v>577</v>
      </c>
      <c r="C2321" s="428" t="s">
        <v>1404</v>
      </c>
      <c r="D2321" s="429" t="s">
        <v>1405</v>
      </c>
      <c r="E2321" s="428" t="s">
        <v>2395</v>
      </c>
      <c r="F2321" s="429" t="s">
        <v>2396</v>
      </c>
      <c r="G2321" s="428" t="s">
        <v>6158</v>
      </c>
      <c r="H2321" s="428" t="s">
        <v>6159</v>
      </c>
      <c r="I2321" s="431">
        <v>124.19999694824219</v>
      </c>
      <c r="J2321" s="431">
        <v>15</v>
      </c>
      <c r="K2321" s="432">
        <v>1863</v>
      </c>
    </row>
    <row r="2322" spans="1:11" ht="14.45" customHeight="1" x14ac:dyDescent="0.2">
      <c r="A2322" s="426" t="s">
        <v>576</v>
      </c>
      <c r="B2322" s="427" t="s">
        <v>577</v>
      </c>
      <c r="C2322" s="428" t="s">
        <v>1404</v>
      </c>
      <c r="D2322" s="429" t="s">
        <v>1405</v>
      </c>
      <c r="E2322" s="428" t="s">
        <v>2395</v>
      </c>
      <c r="F2322" s="429" t="s">
        <v>2396</v>
      </c>
      <c r="G2322" s="428" t="s">
        <v>6160</v>
      </c>
      <c r="H2322" s="428" t="s">
        <v>6161</v>
      </c>
      <c r="I2322" s="431">
        <v>26.020000457763672</v>
      </c>
      <c r="J2322" s="431">
        <v>30</v>
      </c>
      <c r="K2322" s="432">
        <v>780.45999145507813</v>
      </c>
    </row>
    <row r="2323" spans="1:11" ht="14.45" customHeight="1" x14ac:dyDescent="0.2">
      <c r="A2323" s="426" t="s">
        <v>576</v>
      </c>
      <c r="B2323" s="427" t="s">
        <v>577</v>
      </c>
      <c r="C2323" s="428" t="s">
        <v>1404</v>
      </c>
      <c r="D2323" s="429" t="s">
        <v>1405</v>
      </c>
      <c r="E2323" s="428" t="s">
        <v>2395</v>
      </c>
      <c r="F2323" s="429" t="s">
        <v>2396</v>
      </c>
      <c r="G2323" s="428" t="s">
        <v>5898</v>
      </c>
      <c r="H2323" s="428" t="s">
        <v>5899</v>
      </c>
      <c r="I2323" s="431">
        <v>21.209999084472656</v>
      </c>
      <c r="J2323" s="431">
        <v>10</v>
      </c>
      <c r="K2323" s="432">
        <v>212.08000183105469</v>
      </c>
    </row>
    <row r="2324" spans="1:11" ht="14.45" customHeight="1" x14ac:dyDescent="0.2">
      <c r="A2324" s="426" t="s">
        <v>576</v>
      </c>
      <c r="B2324" s="427" t="s">
        <v>577</v>
      </c>
      <c r="C2324" s="428" t="s">
        <v>1404</v>
      </c>
      <c r="D2324" s="429" t="s">
        <v>1405</v>
      </c>
      <c r="E2324" s="428" t="s">
        <v>2395</v>
      </c>
      <c r="F2324" s="429" t="s">
        <v>2396</v>
      </c>
      <c r="G2324" s="428" t="s">
        <v>5902</v>
      </c>
      <c r="H2324" s="428" t="s">
        <v>5903</v>
      </c>
      <c r="I2324" s="431">
        <v>107.59999847412109</v>
      </c>
      <c r="J2324" s="431">
        <v>10</v>
      </c>
      <c r="K2324" s="432">
        <v>1076</v>
      </c>
    </row>
    <row r="2325" spans="1:11" ht="14.45" customHeight="1" x14ac:dyDescent="0.2">
      <c r="A2325" s="426" t="s">
        <v>576</v>
      </c>
      <c r="B2325" s="427" t="s">
        <v>577</v>
      </c>
      <c r="C2325" s="428" t="s">
        <v>1404</v>
      </c>
      <c r="D2325" s="429" t="s">
        <v>1405</v>
      </c>
      <c r="E2325" s="428" t="s">
        <v>2395</v>
      </c>
      <c r="F2325" s="429" t="s">
        <v>2396</v>
      </c>
      <c r="G2325" s="428" t="s">
        <v>4372</v>
      </c>
      <c r="H2325" s="428" t="s">
        <v>4373</v>
      </c>
      <c r="I2325" s="431">
        <v>1.3799999952316284</v>
      </c>
      <c r="J2325" s="431">
        <v>100</v>
      </c>
      <c r="K2325" s="432">
        <v>138</v>
      </c>
    </row>
    <row r="2326" spans="1:11" ht="14.45" customHeight="1" x14ac:dyDescent="0.2">
      <c r="A2326" s="426" t="s">
        <v>576</v>
      </c>
      <c r="B2326" s="427" t="s">
        <v>577</v>
      </c>
      <c r="C2326" s="428" t="s">
        <v>1404</v>
      </c>
      <c r="D2326" s="429" t="s">
        <v>1405</v>
      </c>
      <c r="E2326" s="428" t="s">
        <v>2395</v>
      </c>
      <c r="F2326" s="429" t="s">
        <v>2396</v>
      </c>
      <c r="G2326" s="428" t="s">
        <v>2399</v>
      </c>
      <c r="H2326" s="428" t="s">
        <v>2400</v>
      </c>
      <c r="I2326" s="431">
        <v>0.85000002384185791</v>
      </c>
      <c r="J2326" s="431">
        <v>200</v>
      </c>
      <c r="K2326" s="432">
        <v>170</v>
      </c>
    </row>
    <row r="2327" spans="1:11" ht="14.45" customHeight="1" x14ac:dyDescent="0.2">
      <c r="A2327" s="426" t="s">
        <v>576</v>
      </c>
      <c r="B2327" s="427" t="s">
        <v>577</v>
      </c>
      <c r="C2327" s="428" t="s">
        <v>1404</v>
      </c>
      <c r="D2327" s="429" t="s">
        <v>1405</v>
      </c>
      <c r="E2327" s="428" t="s">
        <v>2395</v>
      </c>
      <c r="F2327" s="429" t="s">
        <v>2396</v>
      </c>
      <c r="G2327" s="428" t="s">
        <v>4830</v>
      </c>
      <c r="H2327" s="428" t="s">
        <v>4831</v>
      </c>
      <c r="I2327" s="431">
        <v>1.5199999809265137</v>
      </c>
      <c r="J2327" s="431">
        <v>100</v>
      </c>
      <c r="K2327" s="432">
        <v>152</v>
      </c>
    </row>
    <row r="2328" spans="1:11" ht="14.45" customHeight="1" x14ac:dyDescent="0.2">
      <c r="A2328" s="426" t="s">
        <v>576</v>
      </c>
      <c r="B2328" s="427" t="s">
        <v>577</v>
      </c>
      <c r="C2328" s="428" t="s">
        <v>1404</v>
      </c>
      <c r="D2328" s="429" t="s">
        <v>1405</v>
      </c>
      <c r="E2328" s="428" t="s">
        <v>2395</v>
      </c>
      <c r="F2328" s="429" t="s">
        <v>2396</v>
      </c>
      <c r="G2328" s="428" t="s">
        <v>4832</v>
      </c>
      <c r="H2328" s="428" t="s">
        <v>4833</v>
      </c>
      <c r="I2328" s="431">
        <v>2.0699999332427979</v>
      </c>
      <c r="J2328" s="431">
        <v>50</v>
      </c>
      <c r="K2328" s="432">
        <v>103.5</v>
      </c>
    </row>
    <row r="2329" spans="1:11" ht="14.45" customHeight="1" x14ac:dyDescent="0.2">
      <c r="A2329" s="426" t="s">
        <v>576</v>
      </c>
      <c r="B2329" s="427" t="s">
        <v>577</v>
      </c>
      <c r="C2329" s="428" t="s">
        <v>1404</v>
      </c>
      <c r="D2329" s="429" t="s">
        <v>1405</v>
      </c>
      <c r="E2329" s="428" t="s">
        <v>2395</v>
      </c>
      <c r="F2329" s="429" t="s">
        <v>2396</v>
      </c>
      <c r="G2329" s="428" t="s">
        <v>4376</v>
      </c>
      <c r="H2329" s="428" t="s">
        <v>4377</v>
      </c>
      <c r="I2329" s="431">
        <v>20.406666437784832</v>
      </c>
      <c r="J2329" s="431">
        <v>36</v>
      </c>
      <c r="K2329" s="432">
        <v>734.63999938964844</v>
      </c>
    </row>
    <row r="2330" spans="1:11" ht="14.45" customHeight="1" x14ac:dyDescent="0.2">
      <c r="A2330" s="426" t="s">
        <v>576</v>
      </c>
      <c r="B2330" s="427" t="s">
        <v>577</v>
      </c>
      <c r="C2330" s="428" t="s">
        <v>1404</v>
      </c>
      <c r="D2330" s="429" t="s">
        <v>1405</v>
      </c>
      <c r="E2330" s="428" t="s">
        <v>2395</v>
      </c>
      <c r="F2330" s="429" t="s">
        <v>2396</v>
      </c>
      <c r="G2330" s="428" t="s">
        <v>5937</v>
      </c>
      <c r="H2330" s="428" t="s">
        <v>5938</v>
      </c>
      <c r="I2330" s="431">
        <v>0.80000000447034836</v>
      </c>
      <c r="J2330" s="431">
        <v>850</v>
      </c>
      <c r="K2330" s="432">
        <v>681.5</v>
      </c>
    </row>
    <row r="2331" spans="1:11" ht="14.45" customHeight="1" x14ac:dyDescent="0.2">
      <c r="A2331" s="426" t="s">
        <v>576</v>
      </c>
      <c r="B2331" s="427" t="s">
        <v>577</v>
      </c>
      <c r="C2331" s="428" t="s">
        <v>1404</v>
      </c>
      <c r="D2331" s="429" t="s">
        <v>1405</v>
      </c>
      <c r="E2331" s="428" t="s">
        <v>2395</v>
      </c>
      <c r="F2331" s="429" t="s">
        <v>2396</v>
      </c>
      <c r="G2331" s="428" t="s">
        <v>3286</v>
      </c>
      <c r="H2331" s="428" t="s">
        <v>3287</v>
      </c>
      <c r="I2331" s="431">
        <v>31.426666895548504</v>
      </c>
      <c r="J2331" s="431">
        <v>3</v>
      </c>
      <c r="K2331" s="432">
        <v>94.280000686645508</v>
      </c>
    </row>
    <row r="2332" spans="1:11" ht="14.45" customHeight="1" x14ac:dyDescent="0.2">
      <c r="A2332" s="426" t="s">
        <v>576</v>
      </c>
      <c r="B2332" s="427" t="s">
        <v>577</v>
      </c>
      <c r="C2332" s="428" t="s">
        <v>1404</v>
      </c>
      <c r="D2332" s="429" t="s">
        <v>1405</v>
      </c>
      <c r="E2332" s="428" t="s">
        <v>2395</v>
      </c>
      <c r="F2332" s="429" t="s">
        <v>2396</v>
      </c>
      <c r="G2332" s="428" t="s">
        <v>3288</v>
      </c>
      <c r="H2332" s="428" t="s">
        <v>3289</v>
      </c>
      <c r="I2332" s="431">
        <v>38.012000274658206</v>
      </c>
      <c r="J2332" s="431">
        <v>30</v>
      </c>
      <c r="K2332" s="432">
        <v>1150.8699798583984</v>
      </c>
    </row>
    <row r="2333" spans="1:11" ht="14.45" customHeight="1" x14ac:dyDescent="0.2">
      <c r="A2333" s="426" t="s">
        <v>576</v>
      </c>
      <c r="B2333" s="427" t="s">
        <v>577</v>
      </c>
      <c r="C2333" s="428" t="s">
        <v>1404</v>
      </c>
      <c r="D2333" s="429" t="s">
        <v>1405</v>
      </c>
      <c r="E2333" s="428" t="s">
        <v>2395</v>
      </c>
      <c r="F2333" s="429" t="s">
        <v>2396</v>
      </c>
      <c r="G2333" s="428" t="s">
        <v>3288</v>
      </c>
      <c r="H2333" s="428" t="s">
        <v>3290</v>
      </c>
      <c r="I2333" s="431">
        <v>30.778333981831867</v>
      </c>
      <c r="J2333" s="431">
        <v>41</v>
      </c>
      <c r="K2333" s="432">
        <v>1261.9199676513672</v>
      </c>
    </row>
    <row r="2334" spans="1:11" ht="14.45" customHeight="1" x14ac:dyDescent="0.2">
      <c r="A2334" s="426" t="s">
        <v>576</v>
      </c>
      <c r="B2334" s="427" t="s">
        <v>577</v>
      </c>
      <c r="C2334" s="428" t="s">
        <v>1404</v>
      </c>
      <c r="D2334" s="429" t="s">
        <v>1405</v>
      </c>
      <c r="E2334" s="428" t="s">
        <v>2417</v>
      </c>
      <c r="F2334" s="429" t="s">
        <v>2418</v>
      </c>
      <c r="G2334" s="428" t="s">
        <v>3294</v>
      </c>
      <c r="H2334" s="428" t="s">
        <v>3295</v>
      </c>
      <c r="I2334" s="431">
        <v>5.1999999396502974E-2</v>
      </c>
      <c r="J2334" s="431">
        <v>650</v>
      </c>
      <c r="K2334" s="432">
        <v>27.5</v>
      </c>
    </row>
    <row r="2335" spans="1:11" ht="14.45" customHeight="1" x14ac:dyDescent="0.2">
      <c r="A2335" s="426" t="s">
        <v>576</v>
      </c>
      <c r="B2335" s="427" t="s">
        <v>577</v>
      </c>
      <c r="C2335" s="428" t="s">
        <v>1404</v>
      </c>
      <c r="D2335" s="429" t="s">
        <v>1405</v>
      </c>
      <c r="E2335" s="428" t="s">
        <v>2417</v>
      </c>
      <c r="F2335" s="429" t="s">
        <v>2418</v>
      </c>
      <c r="G2335" s="428" t="s">
        <v>5959</v>
      </c>
      <c r="H2335" s="428" t="s">
        <v>5960</v>
      </c>
      <c r="I2335" s="431">
        <v>4.3600001335144043</v>
      </c>
      <c r="J2335" s="431">
        <v>300</v>
      </c>
      <c r="K2335" s="432">
        <v>1306.800048828125</v>
      </c>
    </row>
    <row r="2336" spans="1:11" ht="14.45" customHeight="1" x14ac:dyDescent="0.2">
      <c r="A2336" s="426" t="s">
        <v>576</v>
      </c>
      <c r="B2336" s="427" t="s">
        <v>577</v>
      </c>
      <c r="C2336" s="428" t="s">
        <v>1404</v>
      </c>
      <c r="D2336" s="429" t="s">
        <v>1405</v>
      </c>
      <c r="E2336" s="428" t="s">
        <v>2417</v>
      </c>
      <c r="F2336" s="429" t="s">
        <v>2418</v>
      </c>
      <c r="G2336" s="428" t="s">
        <v>5989</v>
      </c>
      <c r="H2336" s="428" t="s">
        <v>5990</v>
      </c>
      <c r="I2336" s="431">
        <v>17.979999542236328</v>
      </c>
      <c r="J2336" s="431">
        <v>10</v>
      </c>
      <c r="K2336" s="432">
        <v>179.80000305175781</v>
      </c>
    </row>
    <row r="2337" spans="1:11" ht="14.45" customHeight="1" x14ac:dyDescent="0.2">
      <c r="A2337" s="426" t="s">
        <v>576</v>
      </c>
      <c r="B2337" s="427" t="s">
        <v>577</v>
      </c>
      <c r="C2337" s="428" t="s">
        <v>1404</v>
      </c>
      <c r="D2337" s="429" t="s">
        <v>1405</v>
      </c>
      <c r="E2337" s="428" t="s">
        <v>2417</v>
      </c>
      <c r="F2337" s="429" t="s">
        <v>2418</v>
      </c>
      <c r="G2337" s="428" t="s">
        <v>3304</v>
      </c>
      <c r="H2337" s="428" t="s">
        <v>3305</v>
      </c>
      <c r="I2337" s="431">
        <v>11.734999656677246</v>
      </c>
      <c r="J2337" s="431">
        <v>16</v>
      </c>
      <c r="K2337" s="432">
        <v>187.76000213623047</v>
      </c>
    </row>
    <row r="2338" spans="1:11" ht="14.45" customHeight="1" x14ac:dyDescent="0.2">
      <c r="A2338" s="426" t="s">
        <v>576</v>
      </c>
      <c r="B2338" s="427" t="s">
        <v>577</v>
      </c>
      <c r="C2338" s="428" t="s">
        <v>1404</v>
      </c>
      <c r="D2338" s="429" t="s">
        <v>1405</v>
      </c>
      <c r="E2338" s="428" t="s">
        <v>2417</v>
      </c>
      <c r="F2338" s="429" t="s">
        <v>2418</v>
      </c>
      <c r="G2338" s="428" t="s">
        <v>6033</v>
      </c>
      <c r="H2338" s="428" t="s">
        <v>6034</v>
      </c>
      <c r="I2338" s="431">
        <v>1.5033333301544189</v>
      </c>
      <c r="J2338" s="431">
        <v>130</v>
      </c>
      <c r="K2338" s="432">
        <v>195.39999961853027</v>
      </c>
    </row>
    <row r="2339" spans="1:11" ht="14.45" customHeight="1" x14ac:dyDescent="0.2">
      <c r="A2339" s="426" t="s">
        <v>576</v>
      </c>
      <c r="B2339" s="427" t="s">
        <v>577</v>
      </c>
      <c r="C2339" s="428" t="s">
        <v>1404</v>
      </c>
      <c r="D2339" s="429" t="s">
        <v>1405</v>
      </c>
      <c r="E2339" s="428" t="s">
        <v>2417</v>
      </c>
      <c r="F2339" s="429" t="s">
        <v>2418</v>
      </c>
      <c r="G2339" s="428" t="s">
        <v>6039</v>
      </c>
      <c r="H2339" s="428" t="s">
        <v>6040</v>
      </c>
      <c r="I2339" s="431">
        <v>9.1999998092651367</v>
      </c>
      <c r="J2339" s="431">
        <v>350</v>
      </c>
      <c r="K2339" s="432">
        <v>3220</v>
      </c>
    </row>
    <row r="2340" spans="1:11" ht="14.45" customHeight="1" x14ac:dyDescent="0.2">
      <c r="A2340" s="426" t="s">
        <v>576</v>
      </c>
      <c r="B2340" s="427" t="s">
        <v>577</v>
      </c>
      <c r="C2340" s="428" t="s">
        <v>1404</v>
      </c>
      <c r="D2340" s="429" t="s">
        <v>1405</v>
      </c>
      <c r="E2340" s="428" t="s">
        <v>2417</v>
      </c>
      <c r="F2340" s="429" t="s">
        <v>2418</v>
      </c>
      <c r="G2340" s="428" t="s">
        <v>6043</v>
      </c>
      <c r="H2340" s="428" t="s">
        <v>6044</v>
      </c>
      <c r="I2340" s="431">
        <v>172.5</v>
      </c>
      <c r="J2340" s="431">
        <v>2</v>
      </c>
      <c r="K2340" s="432">
        <v>345</v>
      </c>
    </row>
    <row r="2341" spans="1:11" ht="14.45" customHeight="1" x14ac:dyDescent="0.2">
      <c r="A2341" s="426" t="s">
        <v>576</v>
      </c>
      <c r="B2341" s="427" t="s">
        <v>577</v>
      </c>
      <c r="C2341" s="428" t="s">
        <v>1404</v>
      </c>
      <c r="D2341" s="429" t="s">
        <v>1405</v>
      </c>
      <c r="E2341" s="428" t="s">
        <v>2417</v>
      </c>
      <c r="F2341" s="429" t="s">
        <v>2418</v>
      </c>
      <c r="G2341" s="428" t="s">
        <v>5138</v>
      </c>
      <c r="H2341" s="428" t="s">
        <v>5139</v>
      </c>
      <c r="I2341" s="431">
        <v>0.5</v>
      </c>
      <c r="J2341" s="431">
        <v>100</v>
      </c>
      <c r="K2341" s="432">
        <v>50</v>
      </c>
    </row>
    <row r="2342" spans="1:11" ht="14.45" customHeight="1" x14ac:dyDescent="0.2">
      <c r="A2342" s="426" t="s">
        <v>576</v>
      </c>
      <c r="B2342" s="427" t="s">
        <v>577</v>
      </c>
      <c r="C2342" s="428" t="s">
        <v>1404</v>
      </c>
      <c r="D2342" s="429" t="s">
        <v>1405</v>
      </c>
      <c r="E2342" s="428" t="s">
        <v>2417</v>
      </c>
      <c r="F2342" s="429" t="s">
        <v>2418</v>
      </c>
      <c r="G2342" s="428" t="s">
        <v>6091</v>
      </c>
      <c r="H2342" s="428" t="s">
        <v>6092</v>
      </c>
      <c r="I2342" s="431">
        <v>23.709999084472656</v>
      </c>
      <c r="J2342" s="431">
        <v>10</v>
      </c>
      <c r="K2342" s="432">
        <v>237.10000610351563</v>
      </c>
    </row>
    <row r="2343" spans="1:11" ht="14.45" customHeight="1" x14ac:dyDescent="0.2">
      <c r="A2343" s="426" t="s">
        <v>576</v>
      </c>
      <c r="B2343" s="427" t="s">
        <v>577</v>
      </c>
      <c r="C2343" s="428" t="s">
        <v>1404</v>
      </c>
      <c r="D2343" s="429" t="s">
        <v>1405</v>
      </c>
      <c r="E2343" s="428" t="s">
        <v>2417</v>
      </c>
      <c r="F2343" s="429" t="s">
        <v>2418</v>
      </c>
      <c r="G2343" s="428" t="s">
        <v>3351</v>
      </c>
      <c r="H2343" s="428" t="s">
        <v>3352</v>
      </c>
      <c r="I2343" s="431">
        <v>1.9299999475479126</v>
      </c>
      <c r="J2343" s="431">
        <v>50</v>
      </c>
      <c r="K2343" s="432">
        <v>96.5</v>
      </c>
    </row>
    <row r="2344" spans="1:11" ht="14.45" customHeight="1" x14ac:dyDescent="0.2">
      <c r="A2344" s="426" t="s">
        <v>576</v>
      </c>
      <c r="B2344" s="427" t="s">
        <v>577</v>
      </c>
      <c r="C2344" s="428" t="s">
        <v>1404</v>
      </c>
      <c r="D2344" s="429" t="s">
        <v>1405</v>
      </c>
      <c r="E2344" s="428" t="s">
        <v>2417</v>
      </c>
      <c r="F2344" s="429" t="s">
        <v>2418</v>
      </c>
      <c r="G2344" s="428" t="s">
        <v>4451</v>
      </c>
      <c r="H2344" s="428" t="s">
        <v>4452</v>
      </c>
      <c r="I2344" s="431">
        <v>3.219999985261397</v>
      </c>
      <c r="J2344" s="431">
        <v>700</v>
      </c>
      <c r="K2344" s="432">
        <v>2259</v>
      </c>
    </row>
    <row r="2345" spans="1:11" ht="14.45" customHeight="1" x14ac:dyDescent="0.2">
      <c r="A2345" s="426" t="s">
        <v>576</v>
      </c>
      <c r="B2345" s="427" t="s">
        <v>577</v>
      </c>
      <c r="C2345" s="428" t="s">
        <v>1404</v>
      </c>
      <c r="D2345" s="429" t="s">
        <v>1405</v>
      </c>
      <c r="E2345" s="428" t="s">
        <v>2417</v>
      </c>
      <c r="F2345" s="429" t="s">
        <v>2418</v>
      </c>
      <c r="G2345" s="428" t="s">
        <v>6097</v>
      </c>
      <c r="H2345" s="428" t="s">
        <v>6098</v>
      </c>
      <c r="I2345" s="431">
        <v>2.0936364043842661</v>
      </c>
      <c r="J2345" s="431">
        <v>700</v>
      </c>
      <c r="K2345" s="432">
        <v>1475.5</v>
      </c>
    </row>
    <row r="2346" spans="1:11" ht="14.45" customHeight="1" x14ac:dyDescent="0.2">
      <c r="A2346" s="426" t="s">
        <v>576</v>
      </c>
      <c r="B2346" s="427" t="s">
        <v>577</v>
      </c>
      <c r="C2346" s="428" t="s">
        <v>1404</v>
      </c>
      <c r="D2346" s="429" t="s">
        <v>1405</v>
      </c>
      <c r="E2346" s="428" t="s">
        <v>2417</v>
      </c>
      <c r="F2346" s="429" t="s">
        <v>2418</v>
      </c>
      <c r="G2346" s="428" t="s">
        <v>4453</v>
      </c>
      <c r="H2346" s="428" t="s">
        <v>4454</v>
      </c>
      <c r="I2346" s="431">
        <v>2.0437499582767487</v>
      </c>
      <c r="J2346" s="431">
        <v>500</v>
      </c>
      <c r="K2346" s="432">
        <v>1022</v>
      </c>
    </row>
    <row r="2347" spans="1:11" ht="14.45" customHeight="1" x14ac:dyDescent="0.2">
      <c r="A2347" s="426" t="s">
        <v>576</v>
      </c>
      <c r="B2347" s="427" t="s">
        <v>577</v>
      </c>
      <c r="C2347" s="428" t="s">
        <v>1404</v>
      </c>
      <c r="D2347" s="429" t="s">
        <v>1405</v>
      </c>
      <c r="E2347" s="428" t="s">
        <v>2417</v>
      </c>
      <c r="F2347" s="429" t="s">
        <v>2418</v>
      </c>
      <c r="G2347" s="428" t="s">
        <v>4455</v>
      </c>
      <c r="H2347" s="428" t="s">
        <v>4456</v>
      </c>
      <c r="I2347" s="431">
        <v>2.380000114440918</v>
      </c>
      <c r="J2347" s="431">
        <v>200</v>
      </c>
      <c r="K2347" s="432">
        <v>476</v>
      </c>
    </row>
    <row r="2348" spans="1:11" ht="14.45" customHeight="1" x14ac:dyDescent="0.2">
      <c r="A2348" s="426" t="s">
        <v>576</v>
      </c>
      <c r="B2348" s="427" t="s">
        <v>577</v>
      </c>
      <c r="C2348" s="428" t="s">
        <v>1404</v>
      </c>
      <c r="D2348" s="429" t="s">
        <v>1405</v>
      </c>
      <c r="E2348" s="428" t="s">
        <v>2417</v>
      </c>
      <c r="F2348" s="429" t="s">
        <v>2418</v>
      </c>
      <c r="G2348" s="428" t="s">
        <v>6162</v>
      </c>
      <c r="H2348" s="428" t="s">
        <v>6163</v>
      </c>
      <c r="I2348" s="431">
        <v>2.3900001049041748</v>
      </c>
      <c r="J2348" s="431">
        <v>200</v>
      </c>
      <c r="K2348" s="432">
        <v>478.5</v>
      </c>
    </row>
    <row r="2349" spans="1:11" ht="14.45" customHeight="1" x14ac:dyDescent="0.2">
      <c r="A2349" s="426" t="s">
        <v>576</v>
      </c>
      <c r="B2349" s="427" t="s">
        <v>577</v>
      </c>
      <c r="C2349" s="428" t="s">
        <v>1404</v>
      </c>
      <c r="D2349" s="429" t="s">
        <v>1405</v>
      </c>
      <c r="E2349" s="428" t="s">
        <v>2417</v>
      </c>
      <c r="F2349" s="429" t="s">
        <v>2418</v>
      </c>
      <c r="G2349" s="428" t="s">
        <v>6099</v>
      </c>
      <c r="H2349" s="428" t="s">
        <v>6100</v>
      </c>
      <c r="I2349" s="431">
        <v>2.6466667652130127</v>
      </c>
      <c r="J2349" s="431">
        <v>250</v>
      </c>
      <c r="K2349" s="432">
        <v>635.5</v>
      </c>
    </row>
    <row r="2350" spans="1:11" ht="14.45" customHeight="1" x14ac:dyDescent="0.2">
      <c r="A2350" s="426" t="s">
        <v>576</v>
      </c>
      <c r="B2350" s="427" t="s">
        <v>577</v>
      </c>
      <c r="C2350" s="428" t="s">
        <v>1404</v>
      </c>
      <c r="D2350" s="429" t="s">
        <v>1405</v>
      </c>
      <c r="E2350" s="428" t="s">
        <v>2417</v>
      </c>
      <c r="F2350" s="429" t="s">
        <v>2418</v>
      </c>
      <c r="G2350" s="428" t="s">
        <v>6164</v>
      </c>
      <c r="H2350" s="428" t="s">
        <v>6165</v>
      </c>
      <c r="I2350" s="431">
        <v>2.1700000762939453</v>
      </c>
      <c r="J2350" s="431">
        <v>150</v>
      </c>
      <c r="K2350" s="432">
        <v>325.5</v>
      </c>
    </row>
    <row r="2351" spans="1:11" ht="14.45" customHeight="1" x14ac:dyDescent="0.2">
      <c r="A2351" s="426" t="s">
        <v>576</v>
      </c>
      <c r="B2351" s="427" t="s">
        <v>577</v>
      </c>
      <c r="C2351" s="428" t="s">
        <v>1404</v>
      </c>
      <c r="D2351" s="429" t="s">
        <v>1405</v>
      </c>
      <c r="E2351" s="428" t="s">
        <v>3369</v>
      </c>
      <c r="F2351" s="429" t="s">
        <v>3370</v>
      </c>
      <c r="G2351" s="428" t="s">
        <v>5526</v>
      </c>
      <c r="H2351" s="428" t="s">
        <v>5527</v>
      </c>
      <c r="I2351" s="431">
        <v>13.599999904632568</v>
      </c>
      <c r="J2351" s="431">
        <v>10</v>
      </c>
      <c r="K2351" s="432">
        <v>136</v>
      </c>
    </row>
    <row r="2352" spans="1:11" ht="14.45" customHeight="1" x14ac:dyDescent="0.2">
      <c r="A2352" s="426" t="s">
        <v>576</v>
      </c>
      <c r="B2352" s="427" t="s">
        <v>577</v>
      </c>
      <c r="C2352" s="428" t="s">
        <v>1404</v>
      </c>
      <c r="D2352" s="429" t="s">
        <v>1405</v>
      </c>
      <c r="E2352" s="428" t="s">
        <v>3369</v>
      </c>
      <c r="F2352" s="429" t="s">
        <v>3370</v>
      </c>
      <c r="G2352" s="428" t="s">
        <v>3377</v>
      </c>
      <c r="H2352" s="428" t="s">
        <v>3378</v>
      </c>
      <c r="I2352" s="431">
        <v>2.8824999928474426</v>
      </c>
      <c r="J2352" s="431">
        <v>500</v>
      </c>
      <c r="K2352" s="432">
        <v>1444</v>
      </c>
    </row>
    <row r="2353" spans="1:11" ht="14.45" customHeight="1" x14ac:dyDescent="0.2">
      <c r="A2353" s="426" t="s">
        <v>576</v>
      </c>
      <c r="B2353" s="427" t="s">
        <v>577</v>
      </c>
      <c r="C2353" s="428" t="s">
        <v>1404</v>
      </c>
      <c r="D2353" s="429" t="s">
        <v>1405</v>
      </c>
      <c r="E2353" s="428" t="s">
        <v>3369</v>
      </c>
      <c r="F2353" s="429" t="s">
        <v>3370</v>
      </c>
      <c r="G2353" s="428" t="s">
        <v>3381</v>
      </c>
      <c r="H2353" s="428" t="s">
        <v>3382</v>
      </c>
      <c r="I2353" s="431">
        <v>2.8900001049041748</v>
      </c>
      <c r="J2353" s="431">
        <v>200</v>
      </c>
      <c r="K2353" s="432">
        <v>578</v>
      </c>
    </row>
    <row r="2354" spans="1:11" ht="14.45" customHeight="1" x14ac:dyDescent="0.2">
      <c r="A2354" s="426" t="s">
        <v>576</v>
      </c>
      <c r="B2354" s="427" t="s">
        <v>577</v>
      </c>
      <c r="C2354" s="428" t="s">
        <v>1404</v>
      </c>
      <c r="D2354" s="429" t="s">
        <v>1405</v>
      </c>
      <c r="E2354" s="428" t="s">
        <v>3369</v>
      </c>
      <c r="F2354" s="429" t="s">
        <v>3370</v>
      </c>
      <c r="G2354" s="428" t="s">
        <v>3385</v>
      </c>
      <c r="H2354" s="428" t="s">
        <v>3386</v>
      </c>
      <c r="I2354" s="431">
        <v>2.2999999523162842</v>
      </c>
      <c r="J2354" s="431">
        <v>100</v>
      </c>
      <c r="K2354" s="432">
        <v>230</v>
      </c>
    </row>
    <row r="2355" spans="1:11" ht="14.45" customHeight="1" x14ac:dyDescent="0.2">
      <c r="A2355" s="426" t="s">
        <v>576</v>
      </c>
      <c r="B2355" s="427" t="s">
        <v>577</v>
      </c>
      <c r="C2355" s="428" t="s">
        <v>1404</v>
      </c>
      <c r="D2355" s="429" t="s">
        <v>1405</v>
      </c>
      <c r="E2355" s="428" t="s">
        <v>3369</v>
      </c>
      <c r="F2355" s="429" t="s">
        <v>3370</v>
      </c>
      <c r="G2355" s="428" t="s">
        <v>3393</v>
      </c>
      <c r="H2355" s="428" t="s">
        <v>3394</v>
      </c>
      <c r="I2355" s="431">
        <v>3.0299999713897705</v>
      </c>
      <c r="J2355" s="431">
        <v>200</v>
      </c>
      <c r="K2355" s="432">
        <v>606</v>
      </c>
    </row>
    <row r="2356" spans="1:11" ht="14.45" customHeight="1" x14ac:dyDescent="0.2">
      <c r="A2356" s="426" t="s">
        <v>576</v>
      </c>
      <c r="B2356" s="427" t="s">
        <v>577</v>
      </c>
      <c r="C2356" s="428" t="s">
        <v>1404</v>
      </c>
      <c r="D2356" s="429" t="s">
        <v>1405</v>
      </c>
      <c r="E2356" s="428" t="s">
        <v>3369</v>
      </c>
      <c r="F2356" s="429" t="s">
        <v>3370</v>
      </c>
      <c r="G2356" s="428" t="s">
        <v>6115</v>
      </c>
      <c r="H2356" s="428" t="s">
        <v>6116</v>
      </c>
      <c r="I2356" s="431">
        <v>4.130000114440918</v>
      </c>
      <c r="J2356" s="431">
        <v>200</v>
      </c>
      <c r="K2356" s="432">
        <v>826</v>
      </c>
    </row>
    <row r="2357" spans="1:11" ht="14.45" customHeight="1" x14ac:dyDescent="0.2">
      <c r="A2357" s="426" t="s">
        <v>576</v>
      </c>
      <c r="B2357" s="427" t="s">
        <v>577</v>
      </c>
      <c r="C2357" s="428" t="s">
        <v>1404</v>
      </c>
      <c r="D2357" s="429" t="s">
        <v>1405</v>
      </c>
      <c r="E2357" s="428" t="s">
        <v>3369</v>
      </c>
      <c r="F2357" s="429" t="s">
        <v>3370</v>
      </c>
      <c r="G2357" s="428" t="s">
        <v>6117</v>
      </c>
      <c r="H2357" s="428" t="s">
        <v>6118</v>
      </c>
      <c r="I2357" s="431">
        <v>3.630000114440918</v>
      </c>
      <c r="J2357" s="431">
        <v>200</v>
      </c>
      <c r="K2357" s="432">
        <v>726</v>
      </c>
    </row>
    <row r="2358" spans="1:11" ht="14.45" customHeight="1" x14ac:dyDescent="0.2">
      <c r="A2358" s="426" t="s">
        <v>576</v>
      </c>
      <c r="B2358" s="427" t="s">
        <v>577</v>
      </c>
      <c r="C2358" s="428" t="s">
        <v>1407</v>
      </c>
      <c r="D2358" s="429" t="s">
        <v>1408</v>
      </c>
      <c r="E2358" s="428" t="s">
        <v>2423</v>
      </c>
      <c r="F2358" s="429" t="s">
        <v>2424</v>
      </c>
      <c r="G2358" s="428" t="s">
        <v>6166</v>
      </c>
      <c r="H2358" s="428" t="s">
        <v>6167</v>
      </c>
      <c r="I2358" s="431">
        <v>2210.719970703125</v>
      </c>
      <c r="J2358" s="431">
        <v>1</v>
      </c>
      <c r="K2358" s="432">
        <v>2210.719970703125</v>
      </c>
    </row>
    <row r="2359" spans="1:11" ht="14.45" customHeight="1" x14ac:dyDescent="0.2">
      <c r="A2359" s="426" t="s">
        <v>576</v>
      </c>
      <c r="B2359" s="427" t="s">
        <v>577</v>
      </c>
      <c r="C2359" s="428" t="s">
        <v>1407</v>
      </c>
      <c r="D2359" s="429" t="s">
        <v>1408</v>
      </c>
      <c r="E2359" s="428" t="s">
        <v>2423</v>
      </c>
      <c r="F2359" s="429" t="s">
        <v>2424</v>
      </c>
      <c r="G2359" s="428" t="s">
        <v>6168</v>
      </c>
      <c r="H2359" s="428" t="s">
        <v>6169</v>
      </c>
      <c r="I2359" s="431">
        <v>5445</v>
      </c>
      <c r="J2359" s="431">
        <v>4</v>
      </c>
      <c r="K2359" s="432">
        <v>21780</v>
      </c>
    </row>
    <row r="2360" spans="1:11" ht="14.45" customHeight="1" x14ac:dyDescent="0.2">
      <c r="A2360" s="426" t="s">
        <v>576</v>
      </c>
      <c r="B2360" s="427" t="s">
        <v>577</v>
      </c>
      <c r="C2360" s="428" t="s">
        <v>1407</v>
      </c>
      <c r="D2360" s="429" t="s">
        <v>1408</v>
      </c>
      <c r="E2360" s="428" t="s">
        <v>2423</v>
      </c>
      <c r="F2360" s="429" t="s">
        <v>2424</v>
      </c>
      <c r="G2360" s="428" t="s">
        <v>6170</v>
      </c>
      <c r="H2360" s="428" t="s">
        <v>6171</v>
      </c>
      <c r="I2360" s="431">
        <v>5445</v>
      </c>
      <c r="J2360" s="431">
        <v>2</v>
      </c>
      <c r="K2360" s="432">
        <v>10890</v>
      </c>
    </row>
    <row r="2361" spans="1:11" ht="14.45" customHeight="1" x14ac:dyDescent="0.2">
      <c r="A2361" s="426" t="s">
        <v>576</v>
      </c>
      <c r="B2361" s="427" t="s">
        <v>577</v>
      </c>
      <c r="C2361" s="428" t="s">
        <v>1407</v>
      </c>
      <c r="D2361" s="429" t="s">
        <v>1408</v>
      </c>
      <c r="E2361" s="428" t="s">
        <v>2423</v>
      </c>
      <c r="F2361" s="429" t="s">
        <v>2424</v>
      </c>
      <c r="G2361" s="428" t="s">
        <v>6172</v>
      </c>
      <c r="H2361" s="428" t="s">
        <v>6173</v>
      </c>
      <c r="I2361" s="431">
        <v>5445</v>
      </c>
      <c r="J2361" s="431">
        <v>2</v>
      </c>
      <c r="K2361" s="432">
        <v>10890</v>
      </c>
    </row>
    <row r="2362" spans="1:11" ht="14.45" customHeight="1" x14ac:dyDescent="0.2">
      <c r="A2362" s="426" t="s">
        <v>576</v>
      </c>
      <c r="B2362" s="427" t="s">
        <v>577</v>
      </c>
      <c r="C2362" s="428" t="s">
        <v>1407</v>
      </c>
      <c r="D2362" s="429" t="s">
        <v>1408</v>
      </c>
      <c r="E2362" s="428" t="s">
        <v>2423</v>
      </c>
      <c r="F2362" s="429" t="s">
        <v>2424</v>
      </c>
      <c r="G2362" s="428" t="s">
        <v>6174</v>
      </c>
      <c r="H2362" s="428" t="s">
        <v>6175</v>
      </c>
      <c r="I2362" s="431">
        <v>5445</v>
      </c>
      <c r="J2362" s="431">
        <v>1</v>
      </c>
      <c r="K2362" s="432">
        <v>5445</v>
      </c>
    </row>
    <row r="2363" spans="1:11" ht="14.45" customHeight="1" x14ac:dyDescent="0.2">
      <c r="A2363" s="426" t="s">
        <v>576</v>
      </c>
      <c r="B2363" s="427" t="s">
        <v>577</v>
      </c>
      <c r="C2363" s="428" t="s">
        <v>1407</v>
      </c>
      <c r="D2363" s="429" t="s">
        <v>1408</v>
      </c>
      <c r="E2363" s="428" t="s">
        <v>2423</v>
      </c>
      <c r="F2363" s="429" t="s">
        <v>2424</v>
      </c>
      <c r="G2363" s="428" t="s">
        <v>5820</v>
      </c>
      <c r="H2363" s="428" t="s">
        <v>5821</v>
      </c>
      <c r="I2363" s="431">
        <v>147.18010330200195</v>
      </c>
      <c r="J2363" s="431">
        <v>164</v>
      </c>
      <c r="K2363" s="432">
        <v>24137.869995117188</v>
      </c>
    </row>
    <row r="2364" spans="1:11" ht="14.45" customHeight="1" x14ac:dyDescent="0.2">
      <c r="A2364" s="426" t="s">
        <v>576</v>
      </c>
      <c r="B2364" s="427" t="s">
        <v>577</v>
      </c>
      <c r="C2364" s="428" t="s">
        <v>1407</v>
      </c>
      <c r="D2364" s="429" t="s">
        <v>1408</v>
      </c>
      <c r="E2364" s="428" t="s">
        <v>2423</v>
      </c>
      <c r="F2364" s="429" t="s">
        <v>2424</v>
      </c>
      <c r="G2364" s="428" t="s">
        <v>5822</v>
      </c>
      <c r="H2364" s="428" t="s">
        <v>5823</v>
      </c>
      <c r="I2364" s="431">
        <v>147.17999267578125</v>
      </c>
      <c r="J2364" s="431">
        <v>164</v>
      </c>
      <c r="K2364" s="432">
        <v>24137.869995117188</v>
      </c>
    </row>
    <row r="2365" spans="1:11" ht="14.45" customHeight="1" x14ac:dyDescent="0.2">
      <c r="A2365" s="426" t="s">
        <v>576</v>
      </c>
      <c r="B2365" s="427" t="s">
        <v>577</v>
      </c>
      <c r="C2365" s="428" t="s">
        <v>1407</v>
      </c>
      <c r="D2365" s="429" t="s">
        <v>1408</v>
      </c>
      <c r="E2365" s="428" t="s">
        <v>2423</v>
      </c>
      <c r="F2365" s="429" t="s">
        <v>2424</v>
      </c>
      <c r="G2365" s="428" t="s">
        <v>2635</v>
      </c>
      <c r="H2365" s="428" t="s">
        <v>2636</v>
      </c>
      <c r="I2365" s="431">
        <v>2187.5</v>
      </c>
      <c r="J2365" s="431">
        <v>4</v>
      </c>
      <c r="K2365" s="432">
        <v>7925</v>
      </c>
    </row>
    <row r="2366" spans="1:11" ht="14.45" customHeight="1" x14ac:dyDescent="0.2">
      <c r="A2366" s="426" t="s">
        <v>576</v>
      </c>
      <c r="B2366" s="427" t="s">
        <v>577</v>
      </c>
      <c r="C2366" s="428" t="s">
        <v>1407</v>
      </c>
      <c r="D2366" s="429" t="s">
        <v>1408</v>
      </c>
      <c r="E2366" s="428" t="s">
        <v>2423</v>
      </c>
      <c r="F2366" s="429" t="s">
        <v>2424</v>
      </c>
      <c r="G2366" s="428" t="s">
        <v>5824</v>
      </c>
      <c r="H2366" s="428" t="s">
        <v>5825</v>
      </c>
      <c r="I2366" s="431">
        <v>182.71000671386719</v>
      </c>
      <c r="J2366" s="431">
        <v>67</v>
      </c>
      <c r="K2366" s="432">
        <v>12241.570251464844</v>
      </c>
    </row>
    <row r="2367" spans="1:11" ht="14.45" customHeight="1" x14ac:dyDescent="0.2">
      <c r="A2367" s="426" t="s">
        <v>576</v>
      </c>
      <c r="B2367" s="427" t="s">
        <v>577</v>
      </c>
      <c r="C2367" s="428" t="s">
        <v>1407</v>
      </c>
      <c r="D2367" s="429" t="s">
        <v>1408</v>
      </c>
      <c r="E2367" s="428" t="s">
        <v>2423</v>
      </c>
      <c r="F2367" s="429" t="s">
        <v>2424</v>
      </c>
      <c r="G2367" s="428" t="s">
        <v>2651</v>
      </c>
      <c r="H2367" s="428" t="s">
        <v>2652</v>
      </c>
      <c r="I2367" s="431">
        <v>150</v>
      </c>
      <c r="J2367" s="431">
        <v>2</v>
      </c>
      <c r="K2367" s="432">
        <v>300</v>
      </c>
    </row>
    <row r="2368" spans="1:11" ht="14.45" customHeight="1" x14ac:dyDescent="0.2">
      <c r="A2368" s="426" t="s">
        <v>576</v>
      </c>
      <c r="B2368" s="427" t="s">
        <v>577</v>
      </c>
      <c r="C2368" s="428" t="s">
        <v>1407</v>
      </c>
      <c r="D2368" s="429" t="s">
        <v>1408</v>
      </c>
      <c r="E2368" s="428" t="s">
        <v>2423</v>
      </c>
      <c r="F2368" s="429" t="s">
        <v>2424</v>
      </c>
      <c r="G2368" s="428" t="s">
        <v>6176</v>
      </c>
      <c r="H2368" s="428" t="s">
        <v>6177</v>
      </c>
      <c r="I2368" s="431">
        <v>9228.18505859375</v>
      </c>
      <c r="J2368" s="431">
        <v>2</v>
      </c>
      <c r="K2368" s="432">
        <v>18456.3701171875</v>
      </c>
    </row>
    <row r="2369" spans="1:11" ht="14.45" customHeight="1" x14ac:dyDescent="0.2">
      <c r="A2369" s="426" t="s">
        <v>576</v>
      </c>
      <c r="B2369" s="427" t="s">
        <v>577</v>
      </c>
      <c r="C2369" s="428" t="s">
        <v>1407</v>
      </c>
      <c r="D2369" s="429" t="s">
        <v>1408</v>
      </c>
      <c r="E2369" s="428" t="s">
        <v>2423</v>
      </c>
      <c r="F2369" s="429" t="s">
        <v>2424</v>
      </c>
      <c r="G2369" s="428" t="s">
        <v>2785</v>
      </c>
      <c r="H2369" s="428" t="s">
        <v>2786</v>
      </c>
      <c r="I2369" s="431">
        <v>12.634285722460065</v>
      </c>
      <c r="J2369" s="431">
        <v>140</v>
      </c>
      <c r="K2369" s="432">
        <v>1768.170036315918</v>
      </c>
    </row>
    <row r="2370" spans="1:11" ht="14.45" customHeight="1" x14ac:dyDescent="0.2">
      <c r="A2370" s="426" t="s">
        <v>576</v>
      </c>
      <c r="B2370" s="427" t="s">
        <v>577</v>
      </c>
      <c r="C2370" s="428" t="s">
        <v>1407</v>
      </c>
      <c r="D2370" s="429" t="s">
        <v>1408</v>
      </c>
      <c r="E2370" s="428" t="s">
        <v>2423</v>
      </c>
      <c r="F2370" s="429" t="s">
        <v>2424</v>
      </c>
      <c r="G2370" s="428" t="s">
        <v>6178</v>
      </c>
      <c r="H2370" s="428" t="s">
        <v>6179</v>
      </c>
      <c r="I2370" s="431">
        <v>3035.31005859375</v>
      </c>
      <c r="J2370" s="431">
        <v>15</v>
      </c>
      <c r="K2370" s="432">
        <v>45529.650390625</v>
      </c>
    </row>
    <row r="2371" spans="1:11" ht="14.45" customHeight="1" x14ac:dyDescent="0.2">
      <c r="A2371" s="426" t="s">
        <v>576</v>
      </c>
      <c r="B2371" s="427" t="s">
        <v>577</v>
      </c>
      <c r="C2371" s="428" t="s">
        <v>1407</v>
      </c>
      <c r="D2371" s="429" t="s">
        <v>1408</v>
      </c>
      <c r="E2371" s="428" t="s">
        <v>2423</v>
      </c>
      <c r="F2371" s="429" t="s">
        <v>2424</v>
      </c>
      <c r="G2371" s="428" t="s">
        <v>6180</v>
      </c>
      <c r="H2371" s="428" t="s">
        <v>6181</v>
      </c>
      <c r="I2371" s="431">
        <v>3035.31005859375</v>
      </c>
      <c r="J2371" s="431">
        <v>7</v>
      </c>
      <c r="K2371" s="432">
        <v>21247.17041015625</v>
      </c>
    </row>
    <row r="2372" spans="1:11" ht="14.45" customHeight="1" x14ac:dyDescent="0.2">
      <c r="A2372" s="426" t="s">
        <v>576</v>
      </c>
      <c r="B2372" s="427" t="s">
        <v>577</v>
      </c>
      <c r="C2372" s="428" t="s">
        <v>1407</v>
      </c>
      <c r="D2372" s="429" t="s">
        <v>1408</v>
      </c>
      <c r="E2372" s="428" t="s">
        <v>2423</v>
      </c>
      <c r="F2372" s="429" t="s">
        <v>2424</v>
      </c>
      <c r="G2372" s="428" t="s">
        <v>6182</v>
      </c>
      <c r="H2372" s="428" t="s">
        <v>6183</v>
      </c>
      <c r="I2372" s="431">
        <v>2277.8475952148438</v>
      </c>
      <c r="J2372" s="431">
        <v>9</v>
      </c>
      <c r="K2372" s="432">
        <v>20500.62255859375</v>
      </c>
    </row>
    <row r="2373" spans="1:11" ht="14.45" customHeight="1" x14ac:dyDescent="0.2">
      <c r="A2373" s="426" t="s">
        <v>576</v>
      </c>
      <c r="B2373" s="427" t="s">
        <v>577</v>
      </c>
      <c r="C2373" s="428" t="s">
        <v>1407</v>
      </c>
      <c r="D2373" s="429" t="s">
        <v>1408</v>
      </c>
      <c r="E2373" s="428" t="s">
        <v>2423</v>
      </c>
      <c r="F2373" s="429" t="s">
        <v>2424</v>
      </c>
      <c r="G2373" s="428" t="s">
        <v>6184</v>
      </c>
      <c r="H2373" s="428" t="s">
        <v>6185</v>
      </c>
      <c r="I2373" s="431">
        <v>2277.848429361979</v>
      </c>
      <c r="J2373" s="431">
        <v>6</v>
      </c>
      <c r="K2373" s="432">
        <v>13667.090576171875</v>
      </c>
    </row>
    <row r="2374" spans="1:11" ht="14.45" customHeight="1" x14ac:dyDescent="0.2">
      <c r="A2374" s="426" t="s">
        <v>576</v>
      </c>
      <c r="B2374" s="427" t="s">
        <v>577</v>
      </c>
      <c r="C2374" s="428" t="s">
        <v>1407</v>
      </c>
      <c r="D2374" s="429" t="s">
        <v>1408</v>
      </c>
      <c r="E2374" s="428" t="s">
        <v>2423</v>
      </c>
      <c r="F2374" s="429" t="s">
        <v>2424</v>
      </c>
      <c r="G2374" s="428" t="s">
        <v>6186</v>
      </c>
      <c r="H2374" s="428" t="s">
        <v>6187</v>
      </c>
      <c r="I2374" s="431">
        <v>9228.1904296875</v>
      </c>
      <c r="J2374" s="431">
        <v>2</v>
      </c>
      <c r="K2374" s="432">
        <v>18456.380859375</v>
      </c>
    </row>
    <row r="2375" spans="1:11" ht="14.45" customHeight="1" x14ac:dyDescent="0.2">
      <c r="A2375" s="426" t="s">
        <v>576</v>
      </c>
      <c r="B2375" s="427" t="s">
        <v>577</v>
      </c>
      <c r="C2375" s="428" t="s">
        <v>1407</v>
      </c>
      <c r="D2375" s="429" t="s">
        <v>1408</v>
      </c>
      <c r="E2375" s="428" t="s">
        <v>2423</v>
      </c>
      <c r="F2375" s="429" t="s">
        <v>2424</v>
      </c>
      <c r="G2375" s="428" t="s">
        <v>5812</v>
      </c>
      <c r="H2375" s="428" t="s">
        <v>5813</v>
      </c>
      <c r="I2375" s="431">
        <v>31</v>
      </c>
      <c r="J2375" s="431">
        <v>100</v>
      </c>
      <c r="K2375" s="432">
        <v>3100</v>
      </c>
    </row>
    <row r="2376" spans="1:11" ht="14.45" customHeight="1" x14ac:dyDescent="0.2">
      <c r="A2376" s="426" t="s">
        <v>576</v>
      </c>
      <c r="B2376" s="427" t="s">
        <v>577</v>
      </c>
      <c r="C2376" s="428" t="s">
        <v>1407</v>
      </c>
      <c r="D2376" s="429" t="s">
        <v>1408</v>
      </c>
      <c r="E2376" s="428" t="s">
        <v>2423</v>
      </c>
      <c r="F2376" s="429" t="s">
        <v>2424</v>
      </c>
      <c r="G2376" s="428" t="s">
        <v>6188</v>
      </c>
      <c r="H2376" s="428" t="s">
        <v>6189</v>
      </c>
      <c r="I2376" s="431">
        <v>22994.599609375</v>
      </c>
      <c r="J2376" s="431">
        <v>0.75</v>
      </c>
      <c r="K2376" s="432">
        <v>17245.94970703125</v>
      </c>
    </row>
    <row r="2377" spans="1:11" ht="14.45" customHeight="1" x14ac:dyDescent="0.2">
      <c r="A2377" s="426" t="s">
        <v>576</v>
      </c>
      <c r="B2377" s="427" t="s">
        <v>577</v>
      </c>
      <c r="C2377" s="428" t="s">
        <v>1407</v>
      </c>
      <c r="D2377" s="429" t="s">
        <v>1408</v>
      </c>
      <c r="E2377" s="428" t="s">
        <v>2423</v>
      </c>
      <c r="F2377" s="429" t="s">
        <v>2424</v>
      </c>
      <c r="G2377" s="428" t="s">
        <v>6190</v>
      </c>
      <c r="H2377" s="428" t="s">
        <v>6191</v>
      </c>
      <c r="I2377" s="431">
        <v>22994.599609375</v>
      </c>
      <c r="J2377" s="431">
        <v>1</v>
      </c>
      <c r="K2377" s="432">
        <v>22994.599609375</v>
      </c>
    </row>
    <row r="2378" spans="1:11" ht="14.45" customHeight="1" x14ac:dyDescent="0.2">
      <c r="A2378" s="426" t="s">
        <v>576</v>
      </c>
      <c r="B2378" s="427" t="s">
        <v>577</v>
      </c>
      <c r="C2378" s="428" t="s">
        <v>1407</v>
      </c>
      <c r="D2378" s="429" t="s">
        <v>1408</v>
      </c>
      <c r="E2378" s="428" t="s">
        <v>2423</v>
      </c>
      <c r="F2378" s="429" t="s">
        <v>2424</v>
      </c>
      <c r="G2378" s="428" t="s">
        <v>6192</v>
      </c>
      <c r="H2378" s="428" t="s">
        <v>6193</v>
      </c>
      <c r="I2378" s="431">
        <v>22994.5703125</v>
      </c>
      <c r="J2378" s="431">
        <v>0.75</v>
      </c>
      <c r="K2378" s="432">
        <v>17245.93994140625</v>
      </c>
    </row>
    <row r="2379" spans="1:11" ht="14.45" customHeight="1" x14ac:dyDescent="0.2">
      <c r="A2379" s="426" t="s">
        <v>576</v>
      </c>
      <c r="B2379" s="427" t="s">
        <v>577</v>
      </c>
      <c r="C2379" s="428" t="s">
        <v>1407</v>
      </c>
      <c r="D2379" s="429" t="s">
        <v>1408</v>
      </c>
      <c r="E2379" s="428" t="s">
        <v>2423</v>
      </c>
      <c r="F2379" s="429" t="s">
        <v>2424</v>
      </c>
      <c r="G2379" s="428" t="s">
        <v>6194</v>
      </c>
      <c r="H2379" s="428" t="s">
        <v>6195</v>
      </c>
      <c r="I2379" s="431">
        <v>16187.7099609375</v>
      </c>
      <c r="J2379" s="431">
        <v>1</v>
      </c>
      <c r="K2379" s="432">
        <v>16187.7099609375</v>
      </c>
    </row>
    <row r="2380" spans="1:11" ht="14.45" customHeight="1" x14ac:dyDescent="0.2">
      <c r="A2380" s="426" t="s">
        <v>576</v>
      </c>
      <c r="B2380" s="427" t="s">
        <v>577</v>
      </c>
      <c r="C2380" s="428" t="s">
        <v>1407</v>
      </c>
      <c r="D2380" s="429" t="s">
        <v>1408</v>
      </c>
      <c r="E2380" s="428" t="s">
        <v>2423</v>
      </c>
      <c r="F2380" s="429" t="s">
        <v>2424</v>
      </c>
      <c r="G2380" s="428" t="s">
        <v>6196</v>
      </c>
      <c r="H2380" s="428" t="s">
        <v>6197</v>
      </c>
      <c r="I2380" s="431">
        <v>3709.6674194335938</v>
      </c>
      <c r="J2380" s="431">
        <v>4</v>
      </c>
      <c r="K2380" s="432">
        <v>14838.669677734375</v>
      </c>
    </row>
    <row r="2381" spans="1:11" ht="14.45" customHeight="1" x14ac:dyDescent="0.2">
      <c r="A2381" s="426" t="s">
        <v>576</v>
      </c>
      <c r="B2381" s="427" t="s">
        <v>577</v>
      </c>
      <c r="C2381" s="428" t="s">
        <v>1407</v>
      </c>
      <c r="D2381" s="429" t="s">
        <v>1408</v>
      </c>
      <c r="E2381" s="428" t="s">
        <v>2423</v>
      </c>
      <c r="F2381" s="429" t="s">
        <v>2424</v>
      </c>
      <c r="G2381" s="428" t="s">
        <v>6198</v>
      </c>
      <c r="H2381" s="428" t="s">
        <v>6199</v>
      </c>
      <c r="I2381" s="431">
        <v>3130.75</v>
      </c>
      <c r="J2381" s="431">
        <v>6</v>
      </c>
      <c r="K2381" s="432">
        <v>18784.5</v>
      </c>
    </row>
    <row r="2382" spans="1:11" ht="14.45" customHeight="1" x14ac:dyDescent="0.2">
      <c r="A2382" s="426" t="s">
        <v>576</v>
      </c>
      <c r="B2382" s="427" t="s">
        <v>577</v>
      </c>
      <c r="C2382" s="428" t="s">
        <v>1407</v>
      </c>
      <c r="D2382" s="429" t="s">
        <v>1408</v>
      </c>
      <c r="E2382" s="428" t="s">
        <v>2423</v>
      </c>
      <c r="F2382" s="429" t="s">
        <v>2424</v>
      </c>
      <c r="G2382" s="428" t="s">
        <v>6200</v>
      </c>
      <c r="H2382" s="428" t="s">
        <v>6201</v>
      </c>
      <c r="I2382" s="431">
        <v>213.35000610351563</v>
      </c>
      <c r="J2382" s="431">
        <v>43</v>
      </c>
      <c r="K2382" s="432">
        <v>9173.93994140625</v>
      </c>
    </row>
    <row r="2383" spans="1:11" ht="14.45" customHeight="1" x14ac:dyDescent="0.2">
      <c r="A2383" s="426" t="s">
        <v>576</v>
      </c>
      <c r="B2383" s="427" t="s">
        <v>577</v>
      </c>
      <c r="C2383" s="428" t="s">
        <v>1407</v>
      </c>
      <c r="D2383" s="429" t="s">
        <v>1408</v>
      </c>
      <c r="E2383" s="428" t="s">
        <v>2423</v>
      </c>
      <c r="F2383" s="429" t="s">
        <v>2424</v>
      </c>
      <c r="G2383" s="428" t="s">
        <v>6202</v>
      </c>
      <c r="H2383" s="428" t="s">
        <v>6203</v>
      </c>
      <c r="I2383" s="431">
        <v>2722.5</v>
      </c>
      <c r="J2383" s="431">
        <v>59</v>
      </c>
      <c r="K2383" s="432">
        <v>160627.5</v>
      </c>
    </row>
    <row r="2384" spans="1:11" ht="14.45" customHeight="1" x14ac:dyDescent="0.2">
      <c r="A2384" s="426" t="s">
        <v>576</v>
      </c>
      <c r="B2384" s="427" t="s">
        <v>577</v>
      </c>
      <c r="C2384" s="428" t="s">
        <v>1407</v>
      </c>
      <c r="D2384" s="429" t="s">
        <v>1408</v>
      </c>
      <c r="E2384" s="428" t="s">
        <v>2423</v>
      </c>
      <c r="F2384" s="429" t="s">
        <v>2424</v>
      </c>
      <c r="G2384" s="428" t="s">
        <v>6204</v>
      </c>
      <c r="H2384" s="428" t="s">
        <v>6205</v>
      </c>
      <c r="I2384" s="431">
        <v>131.88999938964844</v>
      </c>
      <c r="J2384" s="431">
        <v>3</v>
      </c>
      <c r="K2384" s="432">
        <v>395.66999816894531</v>
      </c>
    </row>
    <row r="2385" spans="1:11" ht="14.45" customHeight="1" x14ac:dyDescent="0.2">
      <c r="A2385" s="426" t="s">
        <v>576</v>
      </c>
      <c r="B2385" s="427" t="s">
        <v>577</v>
      </c>
      <c r="C2385" s="428" t="s">
        <v>1407</v>
      </c>
      <c r="D2385" s="429" t="s">
        <v>1408</v>
      </c>
      <c r="E2385" s="428" t="s">
        <v>2423</v>
      </c>
      <c r="F2385" s="429" t="s">
        <v>2424</v>
      </c>
      <c r="G2385" s="428" t="s">
        <v>6206</v>
      </c>
      <c r="H2385" s="428" t="s">
        <v>6207</v>
      </c>
      <c r="I2385" s="431">
        <v>3806.72998046875</v>
      </c>
      <c r="J2385" s="431">
        <v>1</v>
      </c>
      <c r="K2385" s="432">
        <v>3806.72998046875</v>
      </c>
    </row>
    <row r="2386" spans="1:11" ht="14.45" customHeight="1" x14ac:dyDescent="0.2">
      <c r="A2386" s="426" t="s">
        <v>576</v>
      </c>
      <c r="B2386" s="427" t="s">
        <v>577</v>
      </c>
      <c r="C2386" s="428" t="s">
        <v>1407</v>
      </c>
      <c r="D2386" s="429" t="s">
        <v>1408</v>
      </c>
      <c r="E2386" s="428" t="s">
        <v>2423</v>
      </c>
      <c r="F2386" s="429" t="s">
        <v>2424</v>
      </c>
      <c r="G2386" s="428" t="s">
        <v>6208</v>
      </c>
      <c r="H2386" s="428" t="s">
        <v>6209</v>
      </c>
      <c r="I2386" s="431">
        <v>2624.5400390625</v>
      </c>
      <c r="J2386" s="431">
        <v>2</v>
      </c>
      <c r="K2386" s="432">
        <v>5249.080078125</v>
      </c>
    </row>
    <row r="2387" spans="1:11" ht="14.45" customHeight="1" x14ac:dyDescent="0.2">
      <c r="A2387" s="426" t="s">
        <v>576</v>
      </c>
      <c r="B2387" s="427" t="s">
        <v>577</v>
      </c>
      <c r="C2387" s="428" t="s">
        <v>1407</v>
      </c>
      <c r="D2387" s="429" t="s">
        <v>1408</v>
      </c>
      <c r="E2387" s="428" t="s">
        <v>2423</v>
      </c>
      <c r="F2387" s="429" t="s">
        <v>2424</v>
      </c>
      <c r="G2387" s="428" t="s">
        <v>6210</v>
      </c>
      <c r="H2387" s="428" t="s">
        <v>6211</v>
      </c>
      <c r="I2387" s="431">
        <v>4813.719970703125</v>
      </c>
      <c r="J2387" s="431">
        <v>2</v>
      </c>
      <c r="K2387" s="432">
        <v>9627.43994140625</v>
      </c>
    </row>
    <row r="2388" spans="1:11" ht="14.45" customHeight="1" x14ac:dyDescent="0.2">
      <c r="A2388" s="426" t="s">
        <v>576</v>
      </c>
      <c r="B2388" s="427" t="s">
        <v>577</v>
      </c>
      <c r="C2388" s="428" t="s">
        <v>1407</v>
      </c>
      <c r="D2388" s="429" t="s">
        <v>1408</v>
      </c>
      <c r="E2388" s="428" t="s">
        <v>2423</v>
      </c>
      <c r="F2388" s="429" t="s">
        <v>2424</v>
      </c>
      <c r="G2388" s="428" t="s">
        <v>6212</v>
      </c>
      <c r="H2388" s="428" t="s">
        <v>6213</v>
      </c>
      <c r="I2388" s="431">
        <v>11883.4150390625</v>
      </c>
      <c r="J2388" s="431">
        <v>2</v>
      </c>
      <c r="K2388" s="432">
        <v>23766.830078125</v>
      </c>
    </row>
    <row r="2389" spans="1:11" ht="14.45" customHeight="1" x14ac:dyDescent="0.2">
      <c r="A2389" s="426" t="s">
        <v>576</v>
      </c>
      <c r="B2389" s="427" t="s">
        <v>577</v>
      </c>
      <c r="C2389" s="428" t="s">
        <v>1407</v>
      </c>
      <c r="D2389" s="429" t="s">
        <v>1408</v>
      </c>
      <c r="E2389" s="428" t="s">
        <v>3180</v>
      </c>
      <c r="F2389" s="429" t="s">
        <v>3181</v>
      </c>
      <c r="G2389" s="428" t="s">
        <v>4277</v>
      </c>
      <c r="H2389" s="428" t="s">
        <v>4278</v>
      </c>
      <c r="I2389" s="431">
        <v>41.786668141682945</v>
      </c>
      <c r="J2389" s="431">
        <v>15</v>
      </c>
      <c r="K2389" s="432">
        <v>624.12001037597656</v>
      </c>
    </row>
    <row r="2390" spans="1:11" ht="14.45" customHeight="1" x14ac:dyDescent="0.2">
      <c r="A2390" s="426" t="s">
        <v>576</v>
      </c>
      <c r="B2390" s="427" t="s">
        <v>577</v>
      </c>
      <c r="C2390" s="428" t="s">
        <v>1407</v>
      </c>
      <c r="D2390" s="429" t="s">
        <v>1408</v>
      </c>
      <c r="E2390" s="428" t="s">
        <v>2395</v>
      </c>
      <c r="F2390" s="429" t="s">
        <v>2396</v>
      </c>
      <c r="G2390" s="428" t="s">
        <v>4775</v>
      </c>
      <c r="H2390" s="428" t="s">
        <v>4776</v>
      </c>
      <c r="I2390" s="431">
        <v>6.4271427563258579</v>
      </c>
      <c r="J2390" s="431">
        <v>310</v>
      </c>
      <c r="K2390" s="432">
        <v>1992.7000122070313</v>
      </c>
    </row>
    <row r="2391" spans="1:11" ht="14.45" customHeight="1" x14ac:dyDescent="0.2">
      <c r="A2391" s="426" t="s">
        <v>576</v>
      </c>
      <c r="B2391" s="427" t="s">
        <v>577</v>
      </c>
      <c r="C2391" s="428" t="s">
        <v>1407</v>
      </c>
      <c r="D2391" s="429" t="s">
        <v>1408</v>
      </c>
      <c r="E2391" s="428" t="s">
        <v>2395</v>
      </c>
      <c r="F2391" s="429" t="s">
        <v>2396</v>
      </c>
      <c r="G2391" s="428" t="s">
        <v>5844</v>
      </c>
      <c r="H2391" s="428" t="s">
        <v>5845</v>
      </c>
      <c r="I2391" s="431">
        <v>8.8400001525878906</v>
      </c>
      <c r="J2391" s="431">
        <v>310</v>
      </c>
      <c r="K2391" s="432">
        <v>2740.4000396728516</v>
      </c>
    </row>
    <row r="2392" spans="1:11" ht="14.45" customHeight="1" x14ac:dyDescent="0.2">
      <c r="A2392" s="426" t="s">
        <v>576</v>
      </c>
      <c r="B2392" s="427" t="s">
        <v>577</v>
      </c>
      <c r="C2392" s="428" t="s">
        <v>1407</v>
      </c>
      <c r="D2392" s="429" t="s">
        <v>1408</v>
      </c>
      <c r="E2392" s="428" t="s">
        <v>2395</v>
      </c>
      <c r="F2392" s="429" t="s">
        <v>2396</v>
      </c>
      <c r="G2392" s="428" t="s">
        <v>6214</v>
      </c>
      <c r="H2392" s="428" t="s">
        <v>6215</v>
      </c>
      <c r="I2392" s="431">
        <v>13.430000305175781</v>
      </c>
      <c r="J2392" s="431">
        <v>350</v>
      </c>
      <c r="K2392" s="432">
        <v>4700.4999084472656</v>
      </c>
    </row>
    <row r="2393" spans="1:11" ht="14.45" customHeight="1" x14ac:dyDescent="0.2">
      <c r="A2393" s="426" t="s">
        <v>576</v>
      </c>
      <c r="B2393" s="427" t="s">
        <v>577</v>
      </c>
      <c r="C2393" s="428" t="s">
        <v>1407</v>
      </c>
      <c r="D2393" s="429" t="s">
        <v>1408</v>
      </c>
      <c r="E2393" s="428" t="s">
        <v>2395</v>
      </c>
      <c r="F2393" s="429" t="s">
        <v>2396</v>
      </c>
      <c r="G2393" s="428" t="s">
        <v>4777</v>
      </c>
      <c r="H2393" s="428" t="s">
        <v>4778</v>
      </c>
      <c r="I2393" s="431">
        <v>0.5</v>
      </c>
      <c r="J2393" s="431">
        <v>4300</v>
      </c>
      <c r="K2393" s="432">
        <v>2150</v>
      </c>
    </row>
    <row r="2394" spans="1:11" ht="14.45" customHeight="1" x14ac:dyDescent="0.2">
      <c r="A2394" s="426" t="s">
        <v>576</v>
      </c>
      <c r="B2394" s="427" t="s">
        <v>577</v>
      </c>
      <c r="C2394" s="428" t="s">
        <v>1407</v>
      </c>
      <c r="D2394" s="429" t="s">
        <v>1408</v>
      </c>
      <c r="E2394" s="428" t="s">
        <v>2395</v>
      </c>
      <c r="F2394" s="429" t="s">
        <v>2396</v>
      </c>
      <c r="G2394" s="428" t="s">
        <v>5846</v>
      </c>
      <c r="H2394" s="428" t="s">
        <v>5847</v>
      </c>
      <c r="I2394" s="431">
        <v>1.0099999904632568</v>
      </c>
      <c r="J2394" s="431">
        <v>1000</v>
      </c>
      <c r="K2394" s="432">
        <v>1010</v>
      </c>
    </row>
    <row r="2395" spans="1:11" ht="14.45" customHeight="1" x14ac:dyDescent="0.2">
      <c r="A2395" s="426" t="s">
        <v>576</v>
      </c>
      <c r="B2395" s="427" t="s">
        <v>577</v>
      </c>
      <c r="C2395" s="428" t="s">
        <v>1407</v>
      </c>
      <c r="D2395" s="429" t="s">
        <v>1408</v>
      </c>
      <c r="E2395" s="428" t="s">
        <v>2395</v>
      </c>
      <c r="F2395" s="429" t="s">
        <v>2396</v>
      </c>
      <c r="G2395" s="428" t="s">
        <v>6216</v>
      </c>
      <c r="H2395" s="428" t="s">
        <v>6217</v>
      </c>
      <c r="I2395" s="431">
        <v>0.65846151572007394</v>
      </c>
      <c r="J2395" s="431">
        <v>11500</v>
      </c>
      <c r="K2395" s="432">
        <v>7560</v>
      </c>
    </row>
    <row r="2396" spans="1:11" ht="14.45" customHeight="1" x14ac:dyDescent="0.2">
      <c r="A2396" s="426" t="s">
        <v>576</v>
      </c>
      <c r="B2396" s="427" t="s">
        <v>577</v>
      </c>
      <c r="C2396" s="428" t="s">
        <v>1407</v>
      </c>
      <c r="D2396" s="429" t="s">
        <v>1408</v>
      </c>
      <c r="E2396" s="428" t="s">
        <v>2395</v>
      </c>
      <c r="F2396" s="429" t="s">
        <v>2396</v>
      </c>
      <c r="G2396" s="428" t="s">
        <v>6218</v>
      </c>
      <c r="H2396" s="428" t="s">
        <v>6219</v>
      </c>
      <c r="I2396" s="431">
        <v>3.4700000286102295</v>
      </c>
      <c r="J2396" s="431">
        <v>1000</v>
      </c>
      <c r="K2396" s="432">
        <v>3465.43994140625</v>
      </c>
    </row>
    <row r="2397" spans="1:11" ht="14.45" customHeight="1" x14ac:dyDescent="0.2">
      <c r="A2397" s="426" t="s">
        <v>576</v>
      </c>
      <c r="B2397" s="427" t="s">
        <v>577</v>
      </c>
      <c r="C2397" s="428" t="s">
        <v>1407</v>
      </c>
      <c r="D2397" s="429" t="s">
        <v>1408</v>
      </c>
      <c r="E2397" s="428" t="s">
        <v>2395</v>
      </c>
      <c r="F2397" s="429" t="s">
        <v>2396</v>
      </c>
      <c r="G2397" s="428" t="s">
        <v>5848</v>
      </c>
      <c r="H2397" s="428" t="s">
        <v>5849</v>
      </c>
      <c r="I2397" s="431">
        <v>1.4807692491091216</v>
      </c>
      <c r="J2397" s="431">
        <v>12200</v>
      </c>
      <c r="K2397" s="432">
        <v>18061</v>
      </c>
    </row>
    <row r="2398" spans="1:11" ht="14.45" customHeight="1" x14ac:dyDescent="0.2">
      <c r="A2398" s="426" t="s">
        <v>576</v>
      </c>
      <c r="B2398" s="427" t="s">
        <v>577</v>
      </c>
      <c r="C2398" s="428" t="s">
        <v>1407</v>
      </c>
      <c r="D2398" s="429" t="s">
        <v>1408</v>
      </c>
      <c r="E2398" s="428" t="s">
        <v>2395</v>
      </c>
      <c r="F2398" s="429" t="s">
        <v>2396</v>
      </c>
      <c r="G2398" s="428" t="s">
        <v>6220</v>
      </c>
      <c r="H2398" s="428" t="s">
        <v>6221</v>
      </c>
      <c r="I2398" s="431">
        <v>0.18000000715255737</v>
      </c>
      <c r="J2398" s="431">
        <v>1000</v>
      </c>
      <c r="K2398" s="432">
        <v>180</v>
      </c>
    </row>
    <row r="2399" spans="1:11" ht="14.45" customHeight="1" x14ac:dyDescent="0.2">
      <c r="A2399" s="426" t="s">
        <v>576</v>
      </c>
      <c r="B2399" s="427" t="s">
        <v>577</v>
      </c>
      <c r="C2399" s="428" t="s">
        <v>1407</v>
      </c>
      <c r="D2399" s="429" t="s">
        <v>1408</v>
      </c>
      <c r="E2399" s="428" t="s">
        <v>2395</v>
      </c>
      <c r="F2399" s="429" t="s">
        <v>2396</v>
      </c>
      <c r="G2399" s="428" t="s">
        <v>5850</v>
      </c>
      <c r="H2399" s="428" t="s">
        <v>5851</v>
      </c>
      <c r="I2399" s="431">
        <v>0.54000002145767212</v>
      </c>
      <c r="J2399" s="431">
        <v>4700</v>
      </c>
      <c r="K2399" s="432">
        <v>2538</v>
      </c>
    </row>
    <row r="2400" spans="1:11" ht="14.45" customHeight="1" x14ac:dyDescent="0.2">
      <c r="A2400" s="426" t="s">
        <v>576</v>
      </c>
      <c r="B2400" s="427" t="s">
        <v>577</v>
      </c>
      <c r="C2400" s="428" t="s">
        <v>1407</v>
      </c>
      <c r="D2400" s="429" t="s">
        <v>1408</v>
      </c>
      <c r="E2400" s="428" t="s">
        <v>2395</v>
      </c>
      <c r="F2400" s="429" t="s">
        <v>2396</v>
      </c>
      <c r="G2400" s="428" t="s">
        <v>6222</v>
      </c>
      <c r="H2400" s="428" t="s">
        <v>6223</v>
      </c>
      <c r="I2400" s="431">
        <v>0.33000000119209288</v>
      </c>
      <c r="J2400" s="431">
        <v>1900</v>
      </c>
      <c r="K2400" s="432">
        <v>617</v>
      </c>
    </row>
    <row r="2401" spans="1:11" ht="14.45" customHeight="1" x14ac:dyDescent="0.2">
      <c r="A2401" s="426" t="s">
        <v>576</v>
      </c>
      <c r="B2401" s="427" t="s">
        <v>577</v>
      </c>
      <c r="C2401" s="428" t="s">
        <v>1407</v>
      </c>
      <c r="D2401" s="429" t="s">
        <v>1408</v>
      </c>
      <c r="E2401" s="428" t="s">
        <v>2395</v>
      </c>
      <c r="F2401" s="429" t="s">
        <v>2396</v>
      </c>
      <c r="G2401" s="428" t="s">
        <v>4368</v>
      </c>
      <c r="H2401" s="428" t="s">
        <v>4369</v>
      </c>
      <c r="I2401" s="431">
        <v>1.3500000238418579</v>
      </c>
      <c r="J2401" s="431">
        <v>2100</v>
      </c>
      <c r="K2401" s="432">
        <v>2835</v>
      </c>
    </row>
    <row r="2402" spans="1:11" ht="14.45" customHeight="1" x14ac:dyDescent="0.2">
      <c r="A2402" s="426" t="s">
        <v>576</v>
      </c>
      <c r="B2402" s="427" t="s">
        <v>577</v>
      </c>
      <c r="C2402" s="428" t="s">
        <v>1407</v>
      </c>
      <c r="D2402" s="429" t="s">
        <v>1408</v>
      </c>
      <c r="E2402" s="428" t="s">
        <v>2395</v>
      </c>
      <c r="F2402" s="429" t="s">
        <v>2396</v>
      </c>
      <c r="G2402" s="428" t="s">
        <v>5852</v>
      </c>
      <c r="H2402" s="428" t="s">
        <v>5853</v>
      </c>
      <c r="I2402" s="431">
        <v>0.43999999761581421</v>
      </c>
      <c r="J2402" s="431">
        <v>8600</v>
      </c>
      <c r="K2402" s="432">
        <v>3784</v>
      </c>
    </row>
    <row r="2403" spans="1:11" ht="14.45" customHeight="1" x14ac:dyDescent="0.2">
      <c r="A2403" s="426" t="s">
        <v>576</v>
      </c>
      <c r="B2403" s="427" t="s">
        <v>577</v>
      </c>
      <c r="C2403" s="428" t="s">
        <v>1407</v>
      </c>
      <c r="D2403" s="429" t="s">
        <v>1408</v>
      </c>
      <c r="E2403" s="428" t="s">
        <v>2395</v>
      </c>
      <c r="F2403" s="429" t="s">
        <v>2396</v>
      </c>
      <c r="G2403" s="428" t="s">
        <v>5856</v>
      </c>
      <c r="H2403" s="428" t="s">
        <v>6224</v>
      </c>
      <c r="I2403" s="431">
        <v>314.8900146484375</v>
      </c>
      <c r="J2403" s="431">
        <v>9</v>
      </c>
      <c r="K2403" s="432">
        <v>2834.0100708007813</v>
      </c>
    </row>
    <row r="2404" spans="1:11" ht="14.45" customHeight="1" x14ac:dyDescent="0.2">
      <c r="A2404" s="426" t="s">
        <v>576</v>
      </c>
      <c r="B2404" s="427" t="s">
        <v>577</v>
      </c>
      <c r="C2404" s="428" t="s">
        <v>1407</v>
      </c>
      <c r="D2404" s="429" t="s">
        <v>1408</v>
      </c>
      <c r="E2404" s="428" t="s">
        <v>2395</v>
      </c>
      <c r="F2404" s="429" t="s">
        <v>2396</v>
      </c>
      <c r="G2404" s="428" t="s">
        <v>6225</v>
      </c>
      <c r="H2404" s="428" t="s">
        <v>6226</v>
      </c>
      <c r="I2404" s="431">
        <v>3.1650000810623169</v>
      </c>
      <c r="J2404" s="431">
        <v>500</v>
      </c>
      <c r="K2404" s="432">
        <v>1581</v>
      </c>
    </row>
    <row r="2405" spans="1:11" ht="14.45" customHeight="1" x14ac:dyDescent="0.2">
      <c r="A2405" s="426" t="s">
        <v>576</v>
      </c>
      <c r="B2405" s="427" t="s">
        <v>577</v>
      </c>
      <c r="C2405" s="428" t="s">
        <v>1407</v>
      </c>
      <c r="D2405" s="429" t="s">
        <v>1408</v>
      </c>
      <c r="E2405" s="428" t="s">
        <v>2395</v>
      </c>
      <c r="F2405" s="429" t="s">
        <v>2396</v>
      </c>
      <c r="G2405" s="428" t="s">
        <v>6227</v>
      </c>
      <c r="H2405" s="428" t="s">
        <v>6228</v>
      </c>
      <c r="I2405" s="431">
        <v>86.379997253417969</v>
      </c>
      <c r="J2405" s="431">
        <v>20</v>
      </c>
      <c r="K2405" s="432">
        <v>1727.5999755859375</v>
      </c>
    </row>
    <row r="2406" spans="1:11" ht="14.45" customHeight="1" x14ac:dyDescent="0.2">
      <c r="A2406" s="426" t="s">
        <v>576</v>
      </c>
      <c r="B2406" s="427" t="s">
        <v>577</v>
      </c>
      <c r="C2406" s="428" t="s">
        <v>1407</v>
      </c>
      <c r="D2406" s="429" t="s">
        <v>1408</v>
      </c>
      <c r="E2406" s="428" t="s">
        <v>2395</v>
      </c>
      <c r="F2406" s="429" t="s">
        <v>2396</v>
      </c>
      <c r="G2406" s="428" t="s">
        <v>6151</v>
      </c>
      <c r="H2406" s="428" t="s">
        <v>6153</v>
      </c>
      <c r="I2406" s="431">
        <v>135.79499816894531</v>
      </c>
      <c r="J2406" s="431">
        <v>20</v>
      </c>
      <c r="K2406" s="432">
        <v>2715.9200439453125</v>
      </c>
    </row>
    <row r="2407" spans="1:11" ht="14.45" customHeight="1" x14ac:dyDescent="0.2">
      <c r="A2407" s="426" t="s">
        <v>576</v>
      </c>
      <c r="B2407" s="427" t="s">
        <v>577</v>
      </c>
      <c r="C2407" s="428" t="s">
        <v>1407</v>
      </c>
      <c r="D2407" s="429" t="s">
        <v>1408</v>
      </c>
      <c r="E2407" s="428" t="s">
        <v>2395</v>
      </c>
      <c r="F2407" s="429" t="s">
        <v>2396</v>
      </c>
      <c r="G2407" s="428" t="s">
        <v>5856</v>
      </c>
      <c r="H2407" s="428" t="s">
        <v>5857</v>
      </c>
      <c r="I2407" s="431">
        <v>325.67001342773438</v>
      </c>
      <c r="J2407" s="431">
        <v>11</v>
      </c>
      <c r="K2407" s="432">
        <v>3582.3700561523438</v>
      </c>
    </row>
    <row r="2408" spans="1:11" ht="14.45" customHeight="1" x14ac:dyDescent="0.2">
      <c r="A2408" s="426" t="s">
        <v>576</v>
      </c>
      <c r="B2408" s="427" t="s">
        <v>577</v>
      </c>
      <c r="C2408" s="428" t="s">
        <v>1407</v>
      </c>
      <c r="D2408" s="429" t="s">
        <v>1408</v>
      </c>
      <c r="E2408" s="428" t="s">
        <v>2395</v>
      </c>
      <c r="F2408" s="429" t="s">
        <v>2396</v>
      </c>
      <c r="G2408" s="428" t="s">
        <v>5858</v>
      </c>
      <c r="H2408" s="428" t="s">
        <v>5859</v>
      </c>
      <c r="I2408" s="431">
        <v>2.5416666269302368</v>
      </c>
      <c r="J2408" s="431">
        <v>700</v>
      </c>
      <c r="K2408" s="432">
        <v>1779.4000244140625</v>
      </c>
    </row>
    <row r="2409" spans="1:11" ht="14.45" customHeight="1" x14ac:dyDescent="0.2">
      <c r="A2409" s="426" t="s">
        <v>576</v>
      </c>
      <c r="B2409" s="427" t="s">
        <v>577</v>
      </c>
      <c r="C2409" s="428" t="s">
        <v>1407</v>
      </c>
      <c r="D2409" s="429" t="s">
        <v>1408</v>
      </c>
      <c r="E2409" s="428" t="s">
        <v>2395</v>
      </c>
      <c r="F2409" s="429" t="s">
        <v>2396</v>
      </c>
      <c r="G2409" s="428" t="s">
        <v>5860</v>
      </c>
      <c r="H2409" s="428" t="s">
        <v>5861</v>
      </c>
      <c r="I2409" s="431">
        <v>109.61000061035156</v>
      </c>
      <c r="J2409" s="431">
        <v>1</v>
      </c>
      <c r="K2409" s="432">
        <v>109.61000061035156</v>
      </c>
    </row>
    <row r="2410" spans="1:11" ht="14.45" customHeight="1" x14ac:dyDescent="0.2">
      <c r="A2410" s="426" t="s">
        <v>576</v>
      </c>
      <c r="B2410" s="427" t="s">
        <v>577</v>
      </c>
      <c r="C2410" s="428" t="s">
        <v>1407</v>
      </c>
      <c r="D2410" s="429" t="s">
        <v>1408</v>
      </c>
      <c r="E2410" s="428" t="s">
        <v>2395</v>
      </c>
      <c r="F2410" s="429" t="s">
        <v>2396</v>
      </c>
      <c r="G2410" s="428" t="s">
        <v>6229</v>
      </c>
      <c r="H2410" s="428" t="s">
        <v>6230</v>
      </c>
      <c r="I2410" s="431">
        <v>790.87666829427087</v>
      </c>
      <c r="J2410" s="431">
        <v>3</v>
      </c>
      <c r="K2410" s="432">
        <v>2372.6300048828125</v>
      </c>
    </row>
    <row r="2411" spans="1:11" ht="14.45" customHeight="1" x14ac:dyDescent="0.2">
      <c r="A2411" s="426" t="s">
        <v>576</v>
      </c>
      <c r="B2411" s="427" t="s">
        <v>577</v>
      </c>
      <c r="C2411" s="428" t="s">
        <v>1407</v>
      </c>
      <c r="D2411" s="429" t="s">
        <v>1408</v>
      </c>
      <c r="E2411" s="428" t="s">
        <v>2395</v>
      </c>
      <c r="F2411" s="429" t="s">
        <v>2396</v>
      </c>
      <c r="G2411" s="428" t="s">
        <v>5862</v>
      </c>
      <c r="H2411" s="428" t="s">
        <v>5863</v>
      </c>
      <c r="I2411" s="431">
        <v>355.35000610351563</v>
      </c>
      <c r="J2411" s="431">
        <v>20</v>
      </c>
      <c r="K2411" s="432">
        <v>7107.0001831054688</v>
      </c>
    </row>
    <row r="2412" spans="1:11" ht="14.45" customHeight="1" x14ac:dyDescent="0.2">
      <c r="A2412" s="426" t="s">
        <v>576</v>
      </c>
      <c r="B2412" s="427" t="s">
        <v>577</v>
      </c>
      <c r="C2412" s="428" t="s">
        <v>1407</v>
      </c>
      <c r="D2412" s="429" t="s">
        <v>1408</v>
      </c>
      <c r="E2412" s="428" t="s">
        <v>2395</v>
      </c>
      <c r="F2412" s="429" t="s">
        <v>2396</v>
      </c>
      <c r="G2412" s="428" t="s">
        <v>6231</v>
      </c>
      <c r="H2412" s="428" t="s">
        <v>6232</v>
      </c>
      <c r="I2412" s="431">
        <v>0.23000000417232513</v>
      </c>
      <c r="J2412" s="431">
        <v>2</v>
      </c>
      <c r="K2412" s="432">
        <v>0.46000000834465027</v>
      </c>
    </row>
    <row r="2413" spans="1:11" ht="14.45" customHeight="1" x14ac:dyDescent="0.2">
      <c r="A2413" s="426" t="s">
        <v>576</v>
      </c>
      <c r="B2413" s="427" t="s">
        <v>577</v>
      </c>
      <c r="C2413" s="428" t="s">
        <v>1407</v>
      </c>
      <c r="D2413" s="429" t="s">
        <v>1408</v>
      </c>
      <c r="E2413" s="428" t="s">
        <v>2395</v>
      </c>
      <c r="F2413" s="429" t="s">
        <v>2396</v>
      </c>
      <c r="G2413" s="428" t="s">
        <v>4786</v>
      </c>
      <c r="H2413" s="428" t="s">
        <v>4787</v>
      </c>
      <c r="I2413" s="431">
        <v>64.610000610351563</v>
      </c>
      <c r="J2413" s="431">
        <v>50</v>
      </c>
      <c r="K2413" s="432">
        <v>3230.550048828125</v>
      </c>
    </row>
    <row r="2414" spans="1:11" ht="14.45" customHeight="1" x14ac:dyDescent="0.2">
      <c r="A2414" s="426" t="s">
        <v>576</v>
      </c>
      <c r="B2414" s="427" t="s">
        <v>577</v>
      </c>
      <c r="C2414" s="428" t="s">
        <v>1407</v>
      </c>
      <c r="D2414" s="429" t="s">
        <v>1408</v>
      </c>
      <c r="E2414" s="428" t="s">
        <v>2395</v>
      </c>
      <c r="F2414" s="429" t="s">
        <v>2396</v>
      </c>
      <c r="G2414" s="428" t="s">
        <v>4786</v>
      </c>
      <c r="H2414" s="428" t="s">
        <v>6233</v>
      </c>
      <c r="I2414" s="431">
        <v>63.340000152587891</v>
      </c>
      <c r="J2414" s="431">
        <v>10</v>
      </c>
      <c r="K2414" s="432">
        <v>633.3699951171875</v>
      </c>
    </row>
    <row r="2415" spans="1:11" ht="14.45" customHeight="1" x14ac:dyDescent="0.2">
      <c r="A2415" s="426" t="s">
        <v>576</v>
      </c>
      <c r="B2415" s="427" t="s">
        <v>577</v>
      </c>
      <c r="C2415" s="428" t="s">
        <v>1407</v>
      </c>
      <c r="D2415" s="429" t="s">
        <v>1408</v>
      </c>
      <c r="E2415" s="428" t="s">
        <v>2395</v>
      </c>
      <c r="F2415" s="429" t="s">
        <v>2396</v>
      </c>
      <c r="G2415" s="428" t="s">
        <v>4798</v>
      </c>
      <c r="H2415" s="428" t="s">
        <v>4799</v>
      </c>
      <c r="I2415" s="431">
        <v>70.699996948242188</v>
      </c>
      <c r="J2415" s="431">
        <v>10</v>
      </c>
      <c r="K2415" s="432">
        <v>707</v>
      </c>
    </row>
    <row r="2416" spans="1:11" ht="14.45" customHeight="1" x14ac:dyDescent="0.2">
      <c r="A2416" s="426" t="s">
        <v>576</v>
      </c>
      <c r="B2416" s="427" t="s">
        <v>577</v>
      </c>
      <c r="C2416" s="428" t="s">
        <v>1407</v>
      </c>
      <c r="D2416" s="429" t="s">
        <v>1408</v>
      </c>
      <c r="E2416" s="428" t="s">
        <v>2395</v>
      </c>
      <c r="F2416" s="429" t="s">
        <v>2396</v>
      </c>
      <c r="G2416" s="428" t="s">
        <v>6234</v>
      </c>
      <c r="H2416" s="428" t="s">
        <v>6235</v>
      </c>
      <c r="I2416" s="431">
        <v>123.27999877929688</v>
      </c>
      <c r="J2416" s="431">
        <v>30</v>
      </c>
      <c r="K2416" s="432">
        <v>3698.400146484375</v>
      </c>
    </row>
    <row r="2417" spans="1:11" ht="14.45" customHeight="1" x14ac:dyDescent="0.2">
      <c r="A2417" s="426" t="s">
        <v>576</v>
      </c>
      <c r="B2417" s="427" t="s">
        <v>577</v>
      </c>
      <c r="C2417" s="428" t="s">
        <v>1407</v>
      </c>
      <c r="D2417" s="429" t="s">
        <v>1408</v>
      </c>
      <c r="E2417" s="428" t="s">
        <v>2395</v>
      </c>
      <c r="F2417" s="429" t="s">
        <v>2396</v>
      </c>
      <c r="G2417" s="428" t="s">
        <v>6236</v>
      </c>
      <c r="H2417" s="428" t="s">
        <v>6237</v>
      </c>
      <c r="I2417" s="431">
        <v>272.4375</v>
      </c>
      <c r="J2417" s="431">
        <v>24</v>
      </c>
      <c r="K2417" s="432">
        <v>6538.409912109375</v>
      </c>
    </row>
    <row r="2418" spans="1:11" ht="14.45" customHeight="1" x14ac:dyDescent="0.2">
      <c r="A2418" s="426" t="s">
        <v>576</v>
      </c>
      <c r="B2418" s="427" t="s">
        <v>577</v>
      </c>
      <c r="C2418" s="428" t="s">
        <v>1407</v>
      </c>
      <c r="D2418" s="429" t="s">
        <v>1408</v>
      </c>
      <c r="E2418" s="428" t="s">
        <v>2395</v>
      </c>
      <c r="F2418" s="429" t="s">
        <v>2396</v>
      </c>
      <c r="G2418" s="428" t="s">
        <v>5868</v>
      </c>
      <c r="H2418" s="428" t="s">
        <v>5869</v>
      </c>
      <c r="I2418" s="431">
        <v>22.146249532699585</v>
      </c>
      <c r="J2418" s="431">
        <v>375</v>
      </c>
      <c r="K2418" s="432">
        <v>8305.25</v>
      </c>
    </row>
    <row r="2419" spans="1:11" ht="14.45" customHeight="1" x14ac:dyDescent="0.2">
      <c r="A2419" s="426" t="s">
        <v>576</v>
      </c>
      <c r="B2419" s="427" t="s">
        <v>577</v>
      </c>
      <c r="C2419" s="428" t="s">
        <v>1407</v>
      </c>
      <c r="D2419" s="429" t="s">
        <v>1408</v>
      </c>
      <c r="E2419" s="428" t="s">
        <v>2395</v>
      </c>
      <c r="F2419" s="429" t="s">
        <v>2396</v>
      </c>
      <c r="G2419" s="428" t="s">
        <v>4806</v>
      </c>
      <c r="H2419" s="428" t="s">
        <v>4807</v>
      </c>
      <c r="I2419" s="431">
        <v>30.177143096923828</v>
      </c>
      <c r="J2419" s="431">
        <v>325</v>
      </c>
      <c r="K2419" s="432">
        <v>9807.5</v>
      </c>
    </row>
    <row r="2420" spans="1:11" ht="14.45" customHeight="1" x14ac:dyDescent="0.2">
      <c r="A2420" s="426" t="s">
        <v>576</v>
      </c>
      <c r="B2420" s="427" t="s">
        <v>577</v>
      </c>
      <c r="C2420" s="428" t="s">
        <v>1407</v>
      </c>
      <c r="D2420" s="429" t="s">
        <v>1408</v>
      </c>
      <c r="E2420" s="428" t="s">
        <v>2395</v>
      </c>
      <c r="F2420" s="429" t="s">
        <v>2396</v>
      </c>
      <c r="G2420" s="428" t="s">
        <v>4808</v>
      </c>
      <c r="H2420" s="428" t="s">
        <v>4809</v>
      </c>
      <c r="I2420" s="431">
        <v>2.9200000762939453</v>
      </c>
      <c r="J2420" s="431">
        <v>350</v>
      </c>
      <c r="K2420" s="432">
        <v>1022</v>
      </c>
    </row>
    <row r="2421" spans="1:11" ht="14.45" customHeight="1" x14ac:dyDescent="0.2">
      <c r="A2421" s="426" t="s">
        <v>576</v>
      </c>
      <c r="B2421" s="427" t="s">
        <v>577</v>
      </c>
      <c r="C2421" s="428" t="s">
        <v>1407</v>
      </c>
      <c r="D2421" s="429" t="s">
        <v>1408</v>
      </c>
      <c r="E2421" s="428" t="s">
        <v>2395</v>
      </c>
      <c r="F2421" s="429" t="s">
        <v>2396</v>
      </c>
      <c r="G2421" s="428" t="s">
        <v>4810</v>
      </c>
      <c r="H2421" s="428" t="s">
        <v>4811</v>
      </c>
      <c r="I2421" s="431">
        <v>5.2699999809265137</v>
      </c>
      <c r="J2421" s="431">
        <v>300</v>
      </c>
      <c r="K2421" s="432">
        <v>1581.0000228881836</v>
      </c>
    </row>
    <row r="2422" spans="1:11" ht="14.45" customHeight="1" x14ac:dyDescent="0.2">
      <c r="A2422" s="426" t="s">
        <v>576</v>
      </c>
      <c r="B2422" s="427" t="s">
        <v>577</v>
      </c>
      <c r="C2422" s="428" t="s">
        <v>1407</v>
      </c>
      <c r="D2422" s="429" t="s">
        <v>1408</v>
      </c>
      <c r="E2422" s="428" t="s">
        <v>2395</v>
      </c>
      <c r="F2422" s="429" t="s">
        <v>2396</v>
      </c>
      <c r="G2422" s="428" t="s">
        <v>6238</v>
      </c>
      <c r="H2422" s="428" t="s">
        <v>6239</v>
      </c>
      <c r="I2422" s="431">
        <v>16.329999923706055</v>
      </c>
      <c r="J2422" s="431">
        <v>50</v>
      </c>
      <c r="K2422" s="432">
        <v>816.5</v>
      </c>
    </row>
    <row r="2423" spans="1:11" ht="14.45" customHeight="1" x14ac:dyDescent="0.2">
      <c r="A2423" s="426" t="s">
        <v>576</v>
      </c>
      <c r="B2423" s="427" t="s">
        <v>577</v>
      </c>
      <c r="C2423" s="428" t="s">
        <v>1407</v>
      </c>
      <c r="D2423" s="429" t="s">
        <v>1408</v>
      </c>
      <c r="E2423" s="428" t="s">
        <v>2395</v>
      </c>
      <c r="F2423" s="429" t="s">
        <v>2396</v>
      </c>
      <c r="G2423" s="428" t="s">
        <v>5870</v>
      </c>
      <c r="H2423" s="428" t="s">
        <v>5871</v>
      </c>
      <c r="I2423" s="431">
        <v>18.75</v>
      </c>
      <c r="J2423" s="431">
        <v>90</v>
      </c>
      <c r="K2423" s="432">
        <v>1687.8299865722656</v>
      </c>
    </row>
    <row r="2424" spans="1:11" ht="14.45" customHeight="1" x14ac:dyDescent="0.2">
      <c r="A2424" s="426" t="s">
        <v>576</v>
      </c>
      <c r="B2424" s="427" t="s">
        <v>577</v>
      </c>
      <c r="C2424" s="428" t="s">
        <v>1407</v>
      </c>
      <c r="D2424" s="429" t="s">
        <v>1408</v>
      </c>
      <c r="E2424" s="428" t="s">
        <v>2395</v>
      </c>
      <c r="F2424" s="429" t="s">
        <v>2396</v>
      </c>
      <c r="G2424" s="428" t="s">
        <v>5886</v>
      </c>
      <c r="H2424" s="428" t="s">
        <v>5887</v>
      </c>
      <c r="I2424" s="431">
        <v>214.5780029296875</v>
      </c>
      <c r="J2424" s="431">
        <v>38</v>
      </c>
      <c r="K2424" s="432">
        <v>8153.9600830078125</v>
      </c>
    </row>
    <row r="2425" spans="1:11" ht="14.45" customHeight="1" x14ac:dyDescent="0.2">
      <c r="A2425" s="426" t="s">
        <v>576</v>
      </c>
      <c r="B2425" s="427" t="s">
        <v>577</v>
      </c>
      <c r="C2425" s="428" t="s">
        <v>1407</v>
      </c>
      <c r="D2425" s="429" t="s">
        <v>1408</v>
      </c>
      <c r="E2425" s="428" t="s">
        <v>2395</v>
      </c>
      <c r="F2425" s="429" t="s">
        <v>2396</v>
      </c>
      <c r="G2425" s="428" t="s">
        <v>4822</v>
      </c>
      <c r="H2425" s="428" t="s">
        <v>4823</v>
      </c>
      <c r="I2425" s="431">
        <v>5.7300000190734863</v>
      </c>
      <c r="J2425" s="431">
        <v>40</v>
      </c>
      <c r="K2425" s="432">
        <v>229.10000610351563</v>
      </c>
    </row>
    <row r="2426" spans="1:11" ht="14.45" customHeight="1" x14ac:dyDescent="0.2">
      <c r="A2426" s="426" t="s">
        <v>576</v>
      </c>
      <c r="B2426" s="427" t="s">
        <v>577</v>
      </c>
      <c r="C2426" s="428" t="s">
        <v>1407</v>
      </c>
      <c r="D2426" s="429" t="s">
        <v>1408</v>
      </c>
      <c r="E2426" s="428" t="s">
        <v>2395</v>
      </c>
      <c r="F2426" s="429" t="s">
        <v>2396</v>
      </c>
      <c r="G2426" s="428" t="s">
        <v>5890</v>
      </c>
      <c r="H2426" s="428" t="s">
        <v>5891</v>
      </c>
      <c r="I2426" s="431">
        <v>129.25999450683594</v>
      </c>
      <c r="J2426" s="431">
        <v>30</v>
      </c>
      <c r="K2426" s="432">
        <v>3877.7999267578125</v>
      </c>
    </row>
    <row r="2427" spans="1:11" ht="14.45" customHeight="1" x14ac:dyDescent="0.2">
      <c r="A2427" s="426" t="s">
        <v>576</v>
      </c>
      <c r="B2427" s="427" t="s">
        <v>577</v>
      </c>
      <c r="C2427" s="428" t="s">
        <v>1407</v>
      </c>
      <c r="D2427" s="429" t="s">
        <v>1408</v>
      </c>
      <c r="E2427" s="428" t="s">
        <v>2395</v>
      </c>
      <c r="F2427" s="429" t="s">
        <v>2396</v>
      </c>
      <c r="G2427" s="428" t="s">
        <v>5892</v>
      </c>
      <c r="H2427" s="428" t="s">
        <v>5893</v>
      </c>
      <c r="I2427" s="431">
        <v>310.5</v>
      </c>
      <c r="J2427" s="431">
        <v>40</v>
      </c>
      <c r="K2427" s="432">
        <v>12420</v>
      </c>
    </row>
    <row r="2428" spans="1:11" ht="14.45" customHeight="1" x14ac:dyDescent="0.2">
      <c r="A2428" s="426" t="s">
        <v>576</v>
      </c>
      <c r="B2428" s="427" t="s">
        <v>577</v>
      </c>
      <c r="C2428" s="428" t="s">
        <v>1407</v>
      </c>
      <c r="D2428" s="429" t="s">
        <v>1408</v>
      </c>
      <c r="E2428" s="428" t="s">
        <v>2395</v>
      </c>
      <c r="F2428" s="429" t="s">
        <v>2396</v>
      </c>
      <c r="G2428" s="428" t="s">
        <v>5892</v>
      </c>
      <c r="H2428" s="428" t="s">
        <v>6240</v>
      </c>
      <c r="I2428" s="431">
        <v>310.5</v>
      </c>
      <c r="J2428" s="431">
        <v>10</v>
      </c>
      <c r="K2428" s="432">
        <v>3105</v>
      </c>
    </row>
    <row r="2429" spans="1:11" ht="14.45" customHeight="1" x14ac:dyDescent="0.2">
      <c r="A2429" s="426" t="s">
        <v>576</v>
      </c>
      <c r="B2429" s="427" t="s">
        <v>577</v>
      </c>
      <c r="C2429" s="428" t="s">
        <v>1407</v>
      </c>
      <c r="D2429" s="429" t="s">
        <v>1408</v>
      </c>
      <c r="E2429" s="428" t="s">
        <v>2395</v>
      </c>
      <c r="F2429" s="429" t="s">
        <v>2396</v>
      </c>
      <c r="G2429" s="428" t="s">
        <v>6241</v>
      </c>
      <c r="H2429" s="428" t="s">
        <v>6242</v>
      </c>
      <c r="I2429" s="431">
        <v>419.75</v>
      </c>
      <c r="J2429" s="431">
        <v>35</v>
      </c>
      <c r="K2429" s="432">
        <v>14691.25</v>
      </c>
    </row>
    <row r="2430" spans="1:11" ht="14.45" customHeight="1" x14ac:dyDescent="0.2">
      <c r="A2430" s="426" t="s">
        <v>576</v>
      </c>
      <c r="B2430" s="427" t="s">
        <v>577</v>
      </c>
      <c r="C2430" s="428" t="s">
        <v>1407</v>
      </c>
      <c r="D2430" s="429" t="s">
        <v>1408</v>
      </c>
      <c r="E2430" s="428" t="s">
        <v>2395</v>
      </c>
      <c r="F2430" s="429" t="s">
        <v>2396</v>
      </c>
      <c r="G2430" s="428" t="s">
        <v>6243</v>
      </c>
      <c r="H2430" s="428" t="s">
        <v>6244</v>
      </c>
      <c r="I2430" s="431">
        <v>159.55000305175781</v>
      </c>
      <c r="J2430" s="431">
        <v>25</v>
      </c>
      <c r="K2430" s="432">
        <v>3988.7900390625</v>
      </c>
    </row>
    <row r="2431" spans="1:11" ht="14.45" customHeight="1" x14ac:dyDescent="0.2">
      <c r="A2431" s="426" t="s">
        <v>576</v>
      </c>
      <c r="B2431" s="427" t="s">
        <v>577</v>
      </c>
      <c r="C2431" s="428" t="s">
        <v>1407</v>
      </c>
      <c r="D2431" s="429" t="s">
        <v>1408</v>
      </c>
      <c r="E2431" s="428" t="s">
        <v>2395</v>
      </c>
      <c r="F2431" s="429" t="s">
        <v>2396</v>
      </c>
      <c r="G2431" s="428" t="s">
        <v>6245</v>
      </c>
      <c r="H2431" s="428" t="s">
        <v>6246</v>
      </c>
      <c r="I2431" s="431">
        <v>58.529998779296875</v>
      </c>
      <c r="J2431" s="431">
        <v>10</v>
      </c>
      <c r="K2431" s="432">
        <v>585.34002685546875</v>
      </c>
    </row>
    <row r="2432" spans="1:11" ht="14.45" customHeight="1" x14ac:dyDescent="0.2">
      <c r="A2432" s="426" t="s">
        <v>576</v>
      </c>
      <c r="B2432" s="427" t="s">
        <v>577</v>
      </c>
      <c r="C2432" s="428" t="s">
        <v>1407</v>
      </c>
      <c r="D2432" s="429" t="s">
        <v>1408</v>
      </c>
      <c r="E2432" s="428" t="s">
        <v>2395</v>
      </c>
      <c r="F2432" s="429" t="s">
        <v>2396</v>
      </c>
      <c r="G2432" s="428" t="s">
        <v>5896</v>
      </c>
      <c r="H2432" s="428" t="s">
        <v>5897</v>
      </c>
      <c r="I2432" s="431">
        <v>656.6400146484375</v>
      </c>
      <c r="J2432" s="431">
        <v>4</v>
      </c>
      <c r="K2432" s="432">
        <v>2626.56005859375</v>
      </c>
    </row>
    <row r="2433" spans="1:11" ht="14.45" customHeight="1" x14ac:dyDescent="0.2">
      <c r="A2433" s="426" t="s">
        <v>576</v>
      </c>
      <c r="B2433" s="427" t="s">
        <v>577</v>
      </c>
      <c r="C2433" s="428" t="s">
        <v>1407</v>
      </c>
      <c r="D2433" s="429" t="s">
        <v>1408</v>
      </c>
      <c r="E2433" s="428" t="s">
        <v>2395</v>
      </c>
      <c r="F2433" s="429" t="s">
        <v>2396</v>
      </c>
      <c r="G2433" s="428" t="s">
        <v>5898</v>
      </c>
      <c r="H2433" s="428" t="s">
        <v>5899</v>
      </c>
      <c r="I2433" s="431">
        <v>21.200000762939453</v>
      </c>
      <c r="J2433" s="431">
        <v>20</v>
      </c>
      <c r="K2433" s="432">
        <v>424.08999633789063</v>
      </c>
    </row>
    <row r="2434" spans="1:11" ht="14.45" customHeight="1" x14ac:dyDescent="0.2">
      <c r="A2434" s="426" t="s">
        <v>576</v>
      </c>
      <c r="B2434" s="427" t="s">
        <v>577</v>
      </c>
      <c r="C2434" s="428" t="s">
        <v>1407</v>
      </c>
      <c r="D2434" s="429" t="s">
        <v>1408</v>
      </c>
      <c r="E2434" s="428" t="s">
        <v>2395</v>
      </c>
      <c r="F2434" s="429" t="s">
        <v>2396</v>
      </c>
      <c r="G2434" s="428" t="s">
        <v>6247</v>
      </c>
      <c r="H2434" s="428" t="s">
        <v>6248</v>
      </c>
      <c r="I2434" s="431">
        <v>37.279998779296875</v>
      </c>
      <c r="J2434" s="431">
        <v>20</v>
      </c>
      <c r="K2434" s="432">
        <v>745.54998779296875</v>
      </c>
    </row>
    <row r="2435" spans="1:11" ht="14.45" customHeight="1" x14ac:dyDescent="0.2">
      <c r="A2435" s="426" t="s">
        <v>576</v>
      </c>
      <c r="B2435" s="427" t="s">
        <v>577</v>
      </c>
      <c r="C2435" s="428" t="s">
        <v>1407</v>
      </c>
      <c r="D2435" s="429" t="s">
        <v>1408</v>
      </c>
      <c r="E2435" s="428" t="s">
        <v>2395</v>
      </c>
      <c r="F2435" s="429" t="s">
        <v>2396</v>
      </c>
      <c r="G2435" s="428" t="s">
        <v>5900</v>
      </c>
      <c r="H2435" s="428" t="s">
        <v>5901</v>
      </c>
      <c r="I2435" s="431">
        <v>895.17999267578125</v>
      </c>
      <c r="J2435" s="431">
        <v>2</v>
      </c>
      <c r="K2435" s="432">
        <v>1790.3599853515625</v>
      </c>
    </row>
    <row r="2436" spans="1:11" ht="14.45" customHeight="1" x14ac:dyDescent="0.2">
      <c r="A2436" s="426" t="s">
        <v>576</v>
      </c>
      <c r="B2436" s="427" t="s">
        <v>577</v>
      </c>
      <c r="C2436" s="428" t="s">
        <v>1407</v>
      </c>
      <c r="D2436" s="429" t="s">
        <v>1408</v>
      </c>
      <c r="E2436" s="428" t="s">
        <v>2395</v>
      </c>
      <c r="F2436" s="429" t="s">
        <v>2396</v>
      </c>
      <c r="G2436" s="428" t="s">
        <v>5902</v>
      </c>
      <c r="H2436" s="428" t="s">
        <v>5903</v>
      </c>
      <c r="I2436" s="431">
        <v>107.59999847412109</v>
      </c>
      <c r="J2436" s="431">
        <v>10</v>
      </c>
      <c r="K2436" s="432">
        <v>1076</v>
      </c>
    </row>
    <row r="2437" spans="1:11" ht="14.45" customHeight="1" x14ac:dyDescent="0.2">
      <c r="A2437" s="426" t="s">
        <v>576</v>
      </c>
      <c r="B2437" s="427" t="s">
        <v>577</v>
      </c>
      <c r="C2437" s="428" t="s">
        <v>1407</v>
      </c>
      <c r="D2437" s="429" t="s">
        <v>1408</v>
      </c>
      <c r="E2437" s="428" t="s">
        <v>2395</v>
      </c>
      <c r="F2437" s="429" t="s">
        <v>2396</v>
      </c>
      <c r="G2437" s="428" t="s">
        <v>6249</v>
      </c>
      <c r="H2437" s="428" t="s">
        <v>6250</v>
      </c>
      <c r="I2437" s="431">
        <v>72.680000305175781</v>
      </c>
      <c r="J2437" s="431">
        <v>20</v>
      </c>
      <c r="K2437" s="432">
        <v>1453.5</v>
      </c>
    </row>
    <row r="2438" spans="1:11" ht="14.45" customHeight="1" x14ac:dyDescent="0.2">
      <c r="A2438" s="426" t="s">
        <v>576</v>
      </c>
      <c r="B2438" s="427" t="s">
        <v>577</v>
      </c>
      <c r="C2438" s="428" t="s">
        <v>1407</v>
      </c>
      <c r="D2438" s="429" t="s">
        <v>1408</v>
      </c>
      <c r="E2438" s="428" t="s">
        <v>2395</v>
      </c>
      <c r="F2438" s="429" t="s">
        <v>2396</v>
      </c>
      <c r="G2438" s="428" t="s">
        <v>6251</v>
      </c>
      <c r="H2438" s="428" t="s">
        <v>6252</v>
      </c>
      <c r="I2438" s="431">
        <v>8.2909090735695585</v>
      </c>
      <c r="J2438" s="431">
        <v>1220</v>
      </c>
      <c r="K2438" s="432">
        <v>10107.399993896484</v>
      </c>
    </row>
    <row r="2439" spans="1:11" ht="14.45" customHeight="1" x14ac:dyDescent="0.2">
      <c r="A2439" s="426" t="s">
        <v>576</v>
      </c>
      <c r="B2439" s="427" t="s">
        <v>577</v>
      </c>
      <c r="C2439" s="428" t="s">
        <v>1407</v>
      </c>
      <c r="D2439" s="429" t="s">
        <v>1408</v>
      </c>
      <c r="E2439" s="428" t="s">
        <v>2395</v>
      </c>
      <c r="F2439" s="429" t="s">
        <v>2396</v>
      </c>
      <c r="G2439" s="428" t="s">
        <v>5904</v>
      </c>
      <c r="H2439" s="428" t="s">
        <v>5905</v>
      </c>
      <c r="I2439" s="431">
        <v>22.943333943684895</v>
      </c>
      <c r="J2439" s="431">
        <v>950</v>
      </c>
      <c r="K2439" s="432">
        <v>21796.5</v>
      </c>
    </row>
    <row r="2440" spans="1:11" ht="14.45" customHeight="1" x14ac:dyDescent="0.2">
      <c r="A2440" s="426" t="s">
        <v>576</v>
      </c>
      <c r="B2440" s="427" t="s">
        <v>577</v>
      </c>
      <c r="C2440" s="428" t="s">
        <v>1407</v>
      </c>
      <c r="D2440" s="429" t="s">
        <v>1408</v>
      </c>
      <c r="E2440" s="428" t="s">
        <v>2395</v>
      </c>
      <c r="F2440" s="429" t="s">
        <v>2396</v>
      </c>
      <c r="G2440" s="428" t="s">
        <v>5904</v>
      </c>
      <c r="H2440" s="428" t="s">
        <v>5906</v>
      </c>
      <c r="I2440" s="431">
        <v>22.943333943684895</v>
      </c>
      <c r="J2440" s="431">
        <v>600</v>
      </c>
      <c r="K2440" s="432">
        <v>13766.5</v>
      </c>
    </row>
    <row r="2441" spans="1:11" ht="14.45" customHeight="1" x14ac:dyDescent="0.2">
      <c r="A2441" s="426" t="s">
        <v>576</v>
      </c>
      <c r="B2441" s="427" t="s">
        <v>577</v>
      </c>
      <c r="C2441" s="428" t="s">
        <v>1407</v>
      </c>
      <c r="D2441" s="429" t="s">
        <v>1408</v>
      </c>
      <c r="E2441" s="428" t="s">
        <v>2395</v>
      </c>
      <c r="F2441" s="429" t="s">
        <v>2396</v>
      </c>
      <c r="G2441" s="428" t="s">
        <v>5907</v>
      </c>
      <c r="H2441" s="428" t="s">
        <v>5908</v>
      </c>
      <c r="I2441" s="431">
        <v>18.139999389648438</v>
      </c>
      <c r="J2441" s="431">
        <v>400</v>
      </c>
      <c r="K2441" s="432">
        <v>7256.960205078125</v>
      </c>
    </row>
    <row r="2442" spans="1:11" ht="14.45" customHeight="1" x14ac:dyDescent="0.2">
      <c r="A2442" s="426" t="s">
        <v>576</v>
      </c>
      <c r="B2442" s="427" t="s">
        <v>577</v>
      </c>
      <c r="C2442" s="428" t="s">
        <v>1407</v>
      </c>
      <c r="D2442" s="429" t="s">
        <v>1408</v>
      </c>
      <c r="E2442" s="428" t="s">
        <v>2395</v>
      </c>
      <c r="F2442" s="429" t="s">
        <v>2396</v>
      </c>
      <c r="G2442" s="428" t="s">
        <v>6253</v>
      </c>
      <c r="H2442" s="428" t="s">
        <v>6254</v>
      </c>
      <c r="I2442" s="431">
        <v>14.609999656677246</v>
      </c>
      <c r="J2442" s="431">
        <v>50</v>
      </c>
      <c r="K2442" s="432">
        <v>730.5</v>
      </c>
    </row>
    <row r="2443" spans="1:11" ht="14.45" customHeight="1" x14ac:dyDescent="0.2">
      <c r="A2443" s="426" t="s">
        <v>576</v>
      </c>
      <c r="B2443" s="427" t="s">
        <v>577</v>
      </c>
      <c r="C2443" s="428" t="s">
        <v>1407</v>
      </c>
      <c r="D2443" s="429" t="s">
        <v>1408</v>
      </c>
      <c r="E2443" s="428" t="s">
        <v>2395</v>
      </c>
      <c r="F2443" s="429" t="s">
        <v>2396</v>
      </c>
      <c r="G2443" s="428" t="s">
        <v>5911</v>
      </c>
      <c r="H2443" s="428" t="s">
        <v>5912</v>
      </c>
      <c r="I2443" s="431">
        <v>241.86000061035156</v>
      </c>
      <c r="J2443" s="431">
        <v>25</v>
      </c>
      <c r="K2443" s="432">
        <v>6046.47021484375</v>
      </c>
    </row>
    <row r="2444" spans="1:11" ht="14.45" customHeight="1" x14ac:dyDescent="0.2">
      <c r="A2444" s="426" t="s">
        <v>576</v>
      </c>
      <c r="B2444" s="427" t="s">
        <v>577</v>
      </c>
      <c r="C2444" s="428" t="s">
        <v>1407</v>
      </c>
      <c r="D2444" s="429" t="s">
        <v>1408</v>
      </c>
      <c r="E2444" s="428" t="s">
        <v>2395</v>
      </c>
      <c r="F2444" s="429" t="s">
        <v>2396</v>
      </c>
      <c r="G2444" s="428" t="s">
        <v>2399</v>
      </c>
      <c r="H2444" s="428" t="s">
        <v>2400</v>
      </c>
      <c r="I2444" s="431">
        <v>0.85400002002716069</v>
      </c>
      <c r="J2444" s="431">
        <v>1400</v>
      </c>
      <c r="K2444" s="432">
        <v>1196</v>
      </c>
    </row>
    <row r="2445" spans="1:11" ht="14.45" customHeight="1" x14ac:dyDescent="0.2">
      <c r="A2445" s="426" t="s">
        <v>576</v>
      </c>
      <c r="B2445" s="427" t="s">
        <v>577</v>
      </c>
      <c r="C2445" s="428" t="s">
        <v>1407</v>
      </c>
      <c r="D2445" s="429" t="s">
        <v>1408</v>
      </c>
      <c r="E2445" s="428" t="s">
        <v>2395</v>
      </c>
      <c r="F2445" s="429" t="s">
        <v>2396</v>
      </c>
      <c r="G2445" s="428" t="s">
        <v>4832</v>
      </c>
      <c r="H2445" s="428" t="s">
        <v>4833</v>
      </c>
      <c r="I2445" s="431">
        <v>2.0609090328216553</v>
      </c>
      <c r="J2445" s="431">
        <v>2650</v>
      </c>
      <c r="K2445" s="432">
        <v>5463</v>
      </c>
    </row>
    <row r="2446" spans="1:11" ht="14.45" customHeight="1" x14ac:dyDescent="0.2">
      <c r="A2446" s="426" t="s">
        <v>576</v>
      </c>
      <c r="B2446" s="427" t="s">
        <v>577</v>
      </c>
      <c r="C2446" s="428" t="s">
        <v>1407</v>
      </c>
      <c r="D2446" s="429" t="s">
        <v>1408</v>
      </c>
      <c r="E2446" s="428" t="s">
        <v>2395</v>
      </c>
      <c r="F2446" s="429" t="s">
        <v>2396</v>
      </c>
      <c r="G2446" s="428" t="s">
        <v>4836</v>
      </c>
      <c r="H2446" s="428" t="s">
        <v>4837</v>
      </c>
      <c r="I2446" s="431">
        <v>5.8754545558582656</v>
      </c>
      <c r="J2446" s="431">
        <v>1700</v>
      </c>
      <c r="K2446" s="432">
        <v>9988</v>
      </c>
    </row>
    <row r="2447" spans="1:11" ht="14.45" customHeight="1" x14ac:dyDescent="0.2">
      <c r="A2447" s="426" t="s">
        <v>576</v>
      </c>
      <c r="B2447" s="427" t="s">
        <v>577</v>
      </c>
      <c r="C2447" s="428" t="s">
        <v>1407</v>
      </c>
      <c r="D2447" s="429" t="s">
        <v>1408</v>
      </c>
      <c r="E2447" s="428" t="s">
        <v>2395</v>
      </c>
      <c r="F2447" s="429" t="s">
        <v>2396</v>
      </c>
      <c r="G2447" s="428" t="s">
        <v>6255</v>
      </c>
      <c r="H2447" s="428" t="s">
        <v>6256</v>
      </c>
      <c r="I2447" s="431">
        <v>14.867499828338623</v>
      </c>
      <c r="J2447" s="431">
        <v>96</v>
      </c>
      <c r="K2447" s="432">
        <v>1427.1099853515625</v>
      </c>
    </row>
    <row r="2448" spans="1:11" ht="14.45" customHeight="1" x14ac:dyDescent="0.2">
      <c r="A2448" s="426" t="s">
        <v>576</v>
      </c>
      <c r="B2448" s="427" t="s">
        <v>577</v>
      </c>
      <c r="C2448" s="428" t="s">
        <v>1407</v>
      </c>
      <c r="D2448" s="429" t="s">
        <v>1408</v>
      </c>
      <c r="E2448" s="428" t="s">
        <v>2395</v>
      </c>
      <c r="F2448" s="429" t="s">
        <v>2396</v>
      </c>
      <c r="G2448" s="428" t="s">
        <v>6257</v>
      </c>
      <c r="H2448" s="428" t="s">
        <v>6258</v>
      </c>
      <c r="I2448" s="431">
        <v>26.709999084472656</v>
      </c>
      <c r="J2448" s="431">
        <v>36</v>
      </c>
      <c r="K2448" s="432">
        <v>961.469970703125</v>
      </c>
    </row>
    <row r="2449" spans="1:11" ht="14.45" customHeight="1" x14ac:dyDescent="0.2">
      <c r="A2449" s="426" t="s">
        <v>576</v>
      </c>
      <c r="B2449" s="427" t="s">
        <v>577</v>
      </c>
      <c r="C2449" s="428" t="s">
        <v>1407</v>
      </c>
      <c r="D2449" s="429" t="s">
        <v>1408</v>
      </c>
      <c r="E2449" s="428" t="s">
        <v>2395</v>
      </c>
      <c r="F2449" s="429" t="s">
        <v>2396</v>
      </c>
      <c r="G2449" s="428" t="s">
        <v>6259</v>
      </c>
      <c r="H2449" s="428" t="s">
        <v>6260</v>
      </c>
      <c r="I2449" s="431">
        <v>9.296666781107584</v>
      </c>
      <c r="J2449" s="431">
        <v>500</v>
      </c>
      <c r="K2449" s="432">
        <v>4648.5</v>
      </c>
    </row>
    <row r="2450" spans="1:11" ht="14.45" customHeight="1" x14ac:dyDescent="0.2">
      <c r="A2450" s="426" t="s">
        <v>576</v>
      </c>
      <c r="B2450" s="427" t="s">
        <v>577</v>
      </c>
      <c r="C2450" s="428" t="s">
        <v>1407</v>
      </c>
      <c r="D2450" s="429" t="s">
        <v>1408</v>
      </c>
      <c r="E2450" s="428" t="s">
        <v>2395</v>
      </c>
      <c r="F2450" s="429" t="s">
        <v>2396</v>
      </c>
      <c r="G2450" s="428" t="s">
        <v>5913</v>
      </c>
      <c r="H2450" s="428" t="s">
        <v>5914</v>
      </c>
      <c r="I2450" s="431">
        <v>14.359999656677246</v>
      </c>
      <c r="J2450" s="431">
        <v>12</v>
      </c>
      <c r="K2450" s="432">
        <v>172.32000732421875</v>
      </c>
    </row>
    <row r="2451" spans="1:11" ht="14.45" customHeight="1" x14ac:dyDescent="0.2">
      <c r="A2451" s="426" t="s">
        <v>576</v>
      </c>
      <c r="B2451" s="427" t="s">
        <v>577</v>
      </c>
      <c r="C2451" s="428" t="s">
        <v>1407</v>
      </c>
      <c r="D2451" s="429" t="s">
        <v>1408</v>
      </c>
      <c r="E2451" s="428" t="s">
        <v>2395</v>
      </c>
      <c r="F2451" s="429" t="s">
        <v>2396</v>
      </c>
      <c r="G2451" s="428" t="s">
        <v>6261</v>
      </c>
      <c r="H2451" s="428" t="s">
        <v>6262</v>
      </c>
      <c r="I2451" s="431">
        <v>46</v>
      </c>
      <c r="J2451" s="431">
        <v>3</v>
      </c>
      <c r="K2451" s="432">
        <v>138</v>
      </c>
    </row>
    <row r="2452" spans="1:11" ht="14.45" customHeight="1" x14ac:dyDescent="0.2">
      <c r="A2452" s="426" t="s">
        <v>576</v>
      </c>
      <c r="B2452" s="427" t="s">
        <v>577</v>
      </c>
      <c r="C2452" s="428" t="s">
        <v>1407</v>
      </c>
      <c r="D2452" s="429" t="s">
        <v>1408</v>
      </c>
      <c r="E2452" s="428" t="s">
        <v>2395</v>
      </c>
      <c r="F2452" s="429" t="s">
        <v>2396</v>
      </c>
      <c r="G2452" s="428" t="s">
        <v>4838</v>
      </c>
      <c r="H2452" s="428" t="s">
        <v>4839</v>
      </c>
      <c r="I2452" s="431">
        <v>61.209999084472656</v>
      </c>
      <c r="J2452" s="431">
        <v>1</v>
      </c>
      <c r="K2452" s="432">
        <v>61.209999084472656</v>
      </c>
    </row>
    <row r="2453" spans="1:11" ht="14.45" customHeight="1" x14ac:dyDescent="0.2">
      <c r="A2453" s="426" t="s">
        <v>576</v>
      </c>
      <c r="B2453" s="427" t="s">
        <v>577</v>
      </c>
      <c r="C2453" s="428" t="s">
        <v>1407</v>
      </c>
      <c r="D2453" s="429" t="s">
        <v>1408</v>
      </c>
      <c r="E2453" s="428" t="s">
        <v>2395</v>
      </c>
      <c r="F2453" s="429" t="s">
        <v>2396</v>
      </c>
      <c r="G2453" s="428" t="s">
        <v>4840</v>
      </c>
      <c r="H2453" s="428" t="s">
        <v>4841</v>
      </c>
      <c r="I2453" s="431">
        <v>98.375999450683594</v>
      </c>
      <c r="J2453" s="431">
        <v>25</v>
      </c>
      <c r="K2453" s="432">
        <v>2459.3999938964844</v>
      </c>
    </row>
    <row r="2454" spans="1:11" ht="14.45" customHeight="1" x14ac:dyDescent="0.2">
      <c r="A2454" s="426" t="s">
        <v>576</v>
      </c>
      <c r="B2454" s="427" t="s">
        <v>577</v>
      </c>
      <c r="C2454" s="428" t="s">
        <v>1407</v>
      </c>
      <c r="D2454" s="429" t="s">
        <v>1408</v>
      </c>
      <c r="E2454" s="428" t="s">
        <v>2395</v>
      </c>
      <c r="F2454" s="429" t="s">
        <v>2396</v>
      </c>
      <c r="G2454" s="428" t="s">
        <v>6263</v>
      </c>
      <c r="H2454" s="428" t="s">
        <v>6264</v>
      </c>
      <c r="I2454" s="431">
        <v>123.44999694824219</v>
      </c>
      <c r="J2454" s="431">
        <v>36</v>
      </c>
      <c r="K2454" s="432">
        <v>4444.0499267578125</v>
      </c>
    </row>
    <row r="2455" spans="1:11" ht="14.45" customHeight="1" x14ac:dyDescent="0.2">
      <c r="A2455" s="426" t="s">
        <v>576</v>
      </c>
      <c r="B2455" s="427" t="s">
        <v>577</v>
      </c>
      <c r="C2455" s="428" t="s">
        <v>1407</v>
      </c>
      <c r="D2455" s="429" t="s">
        <v>1408</v>
      </c>
      <c r="E2455" s="428" t="s">
        <v>2395</v>
      </c>
      <c r="F2455" s="429" t="s">
        <v>2396</v>
      </c>
      <c r="G2455" s="428" t="s">
        <v>4846</v>
      </c>
      <c r="H2455" s="428" t="s">
        <v>4847</v>
      </c>
      <c r="I2455" s="431">
        <v>8.3933334350585938</v>
      </c>
      <c r="J2455" s="431">
        <v>72</v>
      </c>
      <c r="K2455" s="432">
        <v>604.32000732421875</v>
      </c>
    </row>
    <row r="2456" spans="1:11" ht="14.45" customHeight="1" x14ac:dyDescent="0.2">
      <c r="A2456" s="426" t="s">
        <v>576</v>
      </c>
      <c r="B2456" s="427" t="s">
        <v>577</v>
      </c>
      <c r="C2456" s="428" t="s">
        <v>1407</v>
      </c>
      <c r="D2456" s="429" t="s">
        <v>1408</v>
      </c>
      <c r="E2456" s="428" t="s">
        <v>2395</v>
      </c>
      <c r="F2456" s="429" t="s">
        <v>2396</v>
      </c>
      <c r="G2456" s="428" t="s">
        <v>6265</v>
      </c>
      <c r="H2456" s="428" t="s">
        <v>6266</v>
      </c>
      <c r="I2456" s="431">
        <v>8.005000114440918</v>
      </c>
      <c r="J2456" s="431">
        <v>48</v>
      </c>
      <c r="K2456" s="432">
        <v>384.24000549316406</v>
      </c>
    </row>
    <row r="2457" spans="1:11" ht="14.45" customHeight="1" x14ac:dyDescent="0.2">
      <c r="A2457" s="426" t="s">
        <v>576</v>
      </c>
      <c r="B2457" s="427" t="s">
        <v>577</v>
      </c>
      <c r="C2457" s="428" t="s">
        <v>1407</v>
      </c>
      <c r="D2457" s="429" t="s">
        <v>1408</v>
      </c>
      <c r="E2457" s="428" t="s">
        <v>2395</v>
      </c>
      <c r="F2457" s="429" t="s">
        <v>2396</v>
      </c>
      <c r="G2457" s="428" t="s">
        <v>4376</v>
      </c>
      <c r="H2457" s="428" t="s">
        <v>4377</v>
      </c>
      <c r="I2457" s="431">
        <v>20.409999847412109</v>
      </c>
      <c r="J2457" s="431">
        <v>24</v>
      </c>
      <c r="K2457" s="432">
        <v>489.78999328613281</v>
      </c>
    </row>
    <row r="2458" spans="1:11" ht="14.45" customHeight="1" x14ac:dyDescent="0.2">
      <c r="A2458" s="426" t="s">
        <v>576</v>
      </c>
      <c r="B2458" s="427" t="s">
        <v>577</v>
      </c>
      <c r="C2458" s="428" t="s">
        <v>1407</v>
      </c>
      <c r="D2458" s="429" t="s">
        <v>1408</v>
      </c>
      <c r="E2458" s="428" t="s">
        <v>2395</v>
      </c>
      <c r="F2458" s="429" t="s">
        <v>2396</v>
      </c>
      <c r="G2458" s="428" t="s">
        <v>6267</v>
      </c>
      <c r="H2458" s="428" t="s">
        <v>6268</v>
      </c>
      <c r="I2458" s="431">
        <v>2.1099998950958252</v>
      </c>
      <c r="J2458" s="431">
        <v>80</v>
      </c>
      <c r="K2458" s="432">
        <v>168.65000152587891</v>
      </c>
    </row>
    <row r="2459" spans="1:11" ht="14.45" customHeight="1" x14ac:dyDescent="0.2">
      <c r="A2459" s="426" t="s">
        <v>576</v>
      </c>
      <c r="B2459" s="427" t="s">
        <v>577</v>
      </c>
      <c r="C2459" s="428" t="s">
        <v>1407</v>
      </c>
      <c r="D2459" s="429" t="s">
        <v>1408</v>
      </c>
      <c r="E2459" s="428" t="s">
        <v>2395</v>
      </c>
      <c r="F2459" s="429" t="s">
        <v>2396</v>
      </c>
      <c r="G2459" s="428" t="s">
        <v>6269</v>
      </c>
      <c r="H2459" s="428" t="s">
        <v>6270</v>
      </c>
      <c r="I2459" s="431">
        <v>14.630714416503906</v>
      </c>
      <c r="J2459" s="431">
        <v>1100</v>
      </c>
      <c r="K2459" s="432">
        <v>17329.440027466044</v>
      </c>
    </row>
    <row r="2460" spans="1:11" ht="14.45" customHeight="1" x14ac:dyDescent="0.2">
      <c r="A2460" s="426" t="s">
        <v>576</v>
      </c>
      <c r="B2460" s="427" t="s">
        <v>577</v>
      </c>
      <c r="C2460" s="428" t="s">
        <v>1407</v>
      </c>
      <c r="D2460" s="429" t="s">
        <v>1408</v>
      </c>
      <c r="E2460" s="428" t="s">
        <v>2395</v>
      </c>
      <c r="F2460" s="429" t="s">
        <v>2396</v>
      </c>
      <c r="G2460" s="428" t="s">
        <v>4854</v>
      </c>
      <c r="H2460" s="428" t="s">
        <v>4855</v>
      </c>
      <c r="I2460" s="431">
        <v>2.5812499225139618</v>
      </c>
      <c r="J2460" s="431">
        <v>160</v>
      </c>
      <c r="K2460" s="432">
        <v>412.99999237060547</v>
      </c>
    </row>
    <row r="2461" spans="1:11" ht="14.45" customHeight="1" x14ac:dyDescent="0.2">
      <c r="A2461" s="426" t="s">
        <v>576</v>
      </c>
      <c r="B2461" s="427" t="s">
        <v>577</v>
      </c>
      <c r="C2461" s="428" t="s">
        <v>1407</v>
      </c>
      <c r="D2461" s="429" t="s">
        <v>1408</v>
      </c>
      <c r="E2461" s="428" t="s">
        <v>2395</v>
      </c>
      <c r="F2461" s="429" t="s">
        <v>2396</v>
      </c>
      <c r="G2461" s="428" t="s">
        <v>4858</v>
      </c>
      <c r="H2461" s="428" t="s">
        <v>4859</v>
      </c>
      <c r="I2461" s="431">
        <v>4.0860000610351559</v>
      </c>
      <c r="J2461" s="431">
        <v>100</v>
      </c>
      <c r="K2461" s="432">
        <v>408.60000610351563</v>
      </c>
    </row>
    <row r="2462" spans="1:11" ht="14.45" customHeight="1" x14ac:dyDescent="0.2">
      <c r="A2462" s="426" t="s">
        <v>576</v>
      </c>
      <c r="B2462" s="427" t="s">
        <v>577</v>
      </c>
      <c r="C2462" s="428" t="s">
        <v>1407</v>
      </c>
      <c r="D2462" s="429" t="s">
        <v>1408</v>
      </c>
      <c r="E2462" s="428" t="s">
        <v>2395</v>
      </c>
      <c r="F2462" s="429" t="s">
        <v>2396</v>
      </c>
      <c r="G2462" s="428" t="s">
        <v>5931</v>
      </c>
      <c r="H2462" s="428" t="s">
        <v>5932</v>
      </c>
      <c r="I2462" s="431">
        <v>77.419998168945313</v>
      </c>
      <c r="J2462" s="431">
        <v>160</v>
      </c>
      <c r="K2462" s="432">
        <v>12386.919555664063</v>
      </c>
    </row>
    <row r="2463" spans="1:11" ht="14.45" customHeight="1" x14ac:dyDescent="0.2">
      <c r="A2463" s="426" t="s">
        <v>576</v>
      </c>
      <c r="B2463" s="427" t="s">
        <v>577</v>
      </c>
      <c r="C2463" s="428" t="s">
        <v>1407</v>
      </c>
      <c r="D2463" s="429" t="s">
        <v>1408</v>
      </c>
      <c r="E2463" s="428" t="s">
        <v>2395</v>
      </c>
      <c r="F2463" s="429" t="s">
        <v>2396</v>
      </c>
      <c r="G2463" s="428" t="s">
        <v>6271</v>
      </c>
      <c r="H2463" s="428" t="s">
        <v>6272</v>
      </c>
      <c r="I2463" s="431">
        <v>408.6400146484375</v>
      </c>
      <c r="J2463" s="431">
        <v>31</v>
      </c>
      <c r="K2463" s="432">
        <v>12667.849731445313</v>
      </c>
    </row>
    <row r="2464" spans="1:11" ht="14.45" customHeight="1" x14ac:dyDescent="0.2">
      <c r="A2464" s="426" t="s">
        <v>576</v>
      </c>
      <c r="B2464" s="427" t="s">
        <v>577</v>
      </c>
      <c r="C2464" s="428" t="s">
        <v>1407</v>
      </c>
      <c r="D2464" s="429" t="s">
        <v>1408</v>
      </c>
      <c r="E2464" s="428" t="s">
        <v>2395</v>
      </c>
      <c r="F2464" s="429" t="s">
        <v>2396</v>
      </c>
      <c r="G2464" s="428" t="s">
        <v>6273</v>
      </c>
      <c r="H2464" s="428" t="s">
        <v>6274</v>
      </c>
      <c r="I2464" s="431">
        <v>18.149999618530273</v>
      </c>
      <c r="J2464" s="431">
        <v>80</v>
      </c>
      <c r="K2464" s="432">
        <v>1452</v>
      </c>
    </row>
    <row r="2465" spans="1:11" ht="14.45" customHeight="1" x14ac:dyDescent="0.2">
      <c r="A2465" s="426" t="s">
        <v>576</v>
      </c>
      <c r="B2465" s="427" t="s">
        <v>577</v>
      </c>
      <c r="C2465" s="428" t="s">
        <v>1407</v>
      </c>
      <c r="D2465" s="429" t="s">
        <v>1408</v>
      </c>
      <c r="E2465" s="428" t="s">
        <v>2395</v>
      </c>
      <c r="F2465" s="429" t="s">
        <v>2396</v>
      </c>
      <c r="G2465" s="428" t="s">
        <v>4383</v>
      </c>
      <c r="H2465" s="428" t="s">
        <v>4384</v>
      </c>
      <c r="I2465" s="431">
        <v>0.56333332591586638</v>
      </c>
      <c r="J2465" s="431">
        <v>3100</v>
      </c>
      <c r="K2465" s="432">
        <v>1645</v>
      </c>
    </row>
    <row r="2466" spans="1:11" ht="14.45" customHeight="1" x14ac:dyDescent="0.2">
      <c r="A2466" s="426" t="s">
        <v>576</v>
      </c>
      <c r="B2466" s="427" t="s">
        <v>577</v>
      </c>
      <c r="C2466" s="428" t="s">
        <v>1407</v>
      </c>
      <c r="D2466" s="429" t="s">
        <v>1408</v>
      </c>
      <c r="E2466" s="428" t="s">
        <v>2395</v>
      </c>
      <c r="F2466" s="429" t="s">
        <v>2396</v>
      </c>
      <c r="G2466" s="428" t="s">
        <v>5937</v>
      </c>
      <c r="H2466" s="428" t="s">
        <v>5938</v>
      </c>
      <c r="I2466" s="431">
        <v>0.7933333317438761</v>
      </c>
      <c r="J2466" s="431">
        <v>1500</v>
      </c>
      <c r="K2466" s="432">
        <v>1190</v>
      </c>
    </row>
    <row r="2467" spans="1:11" ht="14.45" customHeight="1" x14ac:dyDescent="0.2">
      <c r="A2467" s="426" t="s">
        <v>576</v>
      </c>
      <c r="B2467" s="427" t="s">
        <v>577</v>
      </c>
      <c r="C2467" s="428" t="s">
        <v>1407</v>
      </c>
      <c r="D2467" s="429" t="s">
        <v>1408</v>
      </c>
      <c r="E2467" s="428" t="s">
        <v>2395</v>
      </c>
      <c r="F2467" s="429" t="s">
        <v>2396</v>
      </c>
      <c r="G2467" s="428" t="s">
        <v>6275</v>
      </c>
      <c r="H2467" s="428" t="s">
        <v>6276</v>
      </c>
      <c r="I2467" s="431">
        <v>1.4399999578793843</v>
      </c>
      <c r="J2467" s="431">
        <v>9000</v>
      </c>
      <c r="K2467" s="432">
        <v>12940.94970703125</v>
      </c>
    </row>
    <row r="2468" spans="1:11" ht="14.45" customHeight="1" x14ac:dyDescent="0.2">
      <c r="A2468" s="426" t="s">
        <v>576</v>
      </c>
      <c r="B2468" s="427" t="s">
        <v>577</v>
      </c>
      <c r="C2468" s="428" t="s">
        <v>1407</v>
      </c>
      <c r="D2468" s="429" t="s">
        <v>1408</v>
      </c>
      <c r="E2468" s="428" t="s">
        <v>2395</v>
      </c>
      <c r="F2468" s="429" t="s">
        <v>2396</v>
      </c>
      <c r="G2468" s="428" t="s">
        <v>6277</v>
      </c>
      <c r="H2468" s="428" t="s">
        <v>6278</v>
      </c>
      <c r="I2468" s="431">
        <v>3.9433333873748779</v>
      </c>
      <c r="J2468" s="431">
        <v>3250</v>
      </c>
      <c r="K2468" s="432">
        <v>12818.400085449219</v>
      </c>
    </row>
    <row r="2469" spans="1:11" ht="14.45" customHeight="1" x14ac:dyDescent="0.2">
      <c r="A2469" s="426" t="s">
        <v>576</v>
      </c>
      <c r="B2469" s="427" t="s">
        <v>577</v>
      </c>
      <c r="C2469" s="428" t="s">
        <v>1407</v>
      </c>
      <c r="D2469" s="429" t="s">
        <v>1408</v>
      </c>
      <c r="E2469" s="428" t="s">
        <v>2395</v>
      </c>
      <c r="F2469" s="429" t="s">
        <v>2396</v>
      </c>
      <c r="G2469" s="428" t="s">
        <v>6279</v>
      </c>
      <c r="H2469" s="428" t="s">
        <v>6280</v>
      </c>
      <c r="I2469" s="431">
        <v>165.3699951171875</v>
      </c>
      <c r="J2469" s="431">
        <v>2</v>
      </c>
      <c r="K2469" s="432">
        <v>330.739990234375</v>
      </c>
    </row>
    <row r="2470" spans="1:11" ht="14.45" customHeight="1" x14ac:dyDescent="0.2">
      <c r="A2470" s="426" t="s">
        <v>576</v>
      </c>
      <c r="B2470" s="427" t="s">
        <v>577</v>
      </c>
      <c r="C2470" s="428" t="s">
        <v>1407</v>
      </c>
      <c r="D2470" s="429" t="s">
        <v>1408</v>
      </c>
      <c r="E2470" s="428" t="s">
        <v>2395</v>
      </c>
      <c r="F2470" s="429" t="s">
        <v>2396</v>
      </c>
      <c r="G2470" s="428" t="s">
        <v>5939</v>
      </c>
      <c r="H2470" s="428" t="s">
        <v>5940</v>
      </c>
      <c r="I2470" s="431">
        <v>1.2100000381469727</v>
      </c>
      <c r="J2470" s="431">
        <v>1000</v>
      </c>
      <c r="K2470" s="432">
        <v>1210</v>
      </c>
    </row>
    <row r="2471" spans="1:11" ht="14.45" customHeight="1" x14ac:dyDescent="0.2">
      <c r="A2471" s="426" t="s">
        <v>576</v>
      </c>
      <c r="B2471" s="427" t="s">
        <v>577</v>
      </c>
      <c r="C2471" s="428" t="s">
        <v>1407</v>
      </c>
      <c r="D2471" s="429" t="s">
        <v>1408</v>
      </c>
      <c r="E2471" s="428" t="s">
        <v>2395</v>
      </c>
      <c r="F2471" s="429" t="s">
        <v>2396</v>
      </c>
      <c r="G2471" s="428" t="s">
        <v>3286</v>
      </c>
      <c r="H2471" s="428" t="s">
        <v>3287</v>
      </c>
      <c r="I2471" s="431">
        <v>31.745833555857342</v>
      </c>
      <c r="J2471" s="431">
        <v>40</v>
      </c>
      <c r="K2471" s="432">
        <v>1266.6000137329102</v>
      </c>
    </row>
    <row r="2472" spans="1:11" ht="14.45" customHeight="1" x14ac:dyDescent="0.2">
      <c r="A2472" s="426" t="s">
        <v>576</v>
      </c>
      <c r="B2472" s="427" t="s">
        <v>577</v>
      </c>
      <c r="C2472" s="428" t="s">
        <v>1407</v>
      </c>
      <c r="D2472" s="429" t="s">
        <v>1408</v>
      </c>
      <c r="E2472" s="428" t="s">
        <v>2395</v>
      </c>
      <c r="F2472" s="429" t="s">
        <v>2396</v>
      </c>
      <c r="G2472" s="428" t="s">
        <v>3288</v>
      </c>
      <c r="H2472" s="428" t="s">
        <v>3289</v>
      </c>
      <c r="I2472" s="431">
        <v>38.602000427246097</v>
      </c>
      <c r="J2472" s="431">
        <v>240</v>
      </c>
      <c r="K2472" s="432">
        <v>9264.4798583984375</v>
      </c>
    </row>
    <row r="2473" spans="1:11" ht="14.45" customHeight="1" x14ac:dyDescent="0.2">
      <c r="A2473" s="426" t="s">
        <v>576</v>
      </c>
      <c r="B2473" s="427" t="s">
        <v>577</v>
      </c>
      <c r="C2473" s="428" t="s">
        <v>1407</v>
      </c>
      <c r="D2473" s="429" t="s">
        <v>1408</v>
      </c>
      <c r="E2473" s="428" t="s">
        <v>2395</v>
      </c>
      <c r="F2473" s="429" t="s">
        <v>2396</v>
      </c>
      <c r="G2473" s="428" t="s">
        <v>3288</v>
      </c>
      <c r="H2473" s="428" t="s">
        <v>3290</v>
      </c>
      <c r="I2473" s="431">
        <v>30.780000686645508</v>
      </c>
      <c r="J2473" s="431">
        <v>312</v>
      </c>
      <c r="K2473" s="432">
        <v>9603.359619140625</v>
      </c>
    </row>
    <row r="2474" spans="1:11" ht="14.45" customHeight="1" x14ac:dyDescent="0.2">
      <c r="A2474" s="426" t="s">
        <v>576</v>
      </c>
      <c r="B2474" s="427" t="s">
        <v>577</v>
      </c>
      <c r="C2474" s="428" t="s">
        <v>1407</v>
      </c>
      <c r="D2474" s="429" t="s">
        <v>1408</v>
      </c>
      <c r="E2474" s="428" t="s">
        <v>2417</v>
      </c>
      <c r="F2474" s="429" t="s">
        <v>2418</v>
      </c>
      <c r="G2474" s="428" t="s">
        <v>6281</v>
      </c>
      <c r="H2474" s="428" t="s">
        <v>6282</v>
      </c>
      <c r="I2474" s="431">
        <v>71.370002746582031</v>
      </c>
      <c r="J2474" s="431">
        <v>50</v>
      </c>
      <c r="K2474" s="432">
        <v>3568.2900390625</v>
      </c>
    </row>
    <row r="2475" spans="1:11" ht="14.45" customHeight="1" x14ac:dyDescent="0.2">
      <c r="A2475" s="426" t="s">
        <v>576</v>
      </c>
      <c r="B2475" s="427" t="s">
        <v>577</v>
      </c>
      <c r="C2475" s="428" t="s">
        <v>1407</v>
      </c>
      <c r="D2475" s="429" t="s">
        <v>1408</v>
      </c>
      <c r="E2475" s="428" t="s">
        <v>2417</v>
      </c>
      <c r="F2475" s="429" t="s">
        <v>2418</v>
      </c>
      <c r="G2475" s="428" t="s">
        <v>5941</v>
      </c>
      <c r="H2475" s="428" t="s">
        <v>5942</v>
      </c>
      <c r="I2475" s="431">
        <v>2.0659999847412109</v>
      </c>
      <c r="J2475" s="431">
        <v>500</v>
      </c>
      <c r="K2475" s="432">
        <v>1033</v>
      </c>
    </row>
    <row r="2476" spans="1:11" ht="14.45" customHeight="1" x14ac:dyDescent="0.2">
      <c r="A2476" s="426" t="s">
        <v>576</v>
      </c>
      <c r="B2476" s="427" t="s">
        <v>577</v>
      </c>
      <c r="C2476" s="428" t="s">
        <v>1407</v>
      </c>
      <c r="D2476" s="429" t="s">
        <v>1408</v>
      </c>
      <c r="E2476" s="428" t="s">
        <v>2417</v>
      </c>
      <c r="F2476" s="429" t="s">
        <v>2418</v>
      </c>
      <c r="G2476" s="428" t="s">
        <v>6283</v>
      </c>
      <c r="H2476" s="428" t="s">
        <v>6284</v>
      </c>
      <c r="I2476" s="431">
        <v>650.33001708984375</v>
      </c>
      <c r="J2476" s="431">
        <v>1</v>
      </c>
      <c r="K2476" s="432">
        <v>650.33001708984375</v>
      </c>
    </row>
    <row r="2477" spans="1:11" ht="14.45" customHeight="1" x14ac:dyDescent="0.2">
      <c r="A2477" s="426" t="s">
        <v>576</v>
      </c>
      <c r="B2477" s="427" t="s">
        <v>577</v>
      </c>
      <c r="C2477" s="428" t="s">
        <v>1407</v>
      </c>
      <c r="D2477" s="429" t="s">
        <v>1408</v>
      </c>
      <c r="E2477" s="428" t="s">
        <v>2417</v>
      </c>
      <c r="F2477" s="429" t="s">
        <v>2418</v>
      </c>
      <c r="G2477" s="428" t="s">
        <v>5943</v>
      </c>
      <c r="H2477" s="428" t="s">
        <v>5944</v>
      </c>
      <c r="I2477" s="431">
        <v>175</v>
      </c>
      <c r="J2477" s="431">
        <v>170</v>
      </c>
      <c r="K2477" s="432">
        <v>29750</v>
      </c>
    </row>
    <row r="2478" spans="1:11" ht="14.45" customHeight="1" x14ac:dyDescent="0.2">
      <c r="A2478" s="426" t="s">
        <v>576</v>
      </c>
      <c r="B2478" s="427" t="s">
        <v>577</v>
      </c>
      <c r="C2478" s="428" t="s">
        <v>1407</v>
      </c>
      <c r="D2478" s="429" t="s">
        <v>1408</v>
      </c>
      <c r="E2478" s="428" t="s">
        <v>2417</v>
      </c>
      <c r="F2478" s="429" t="s">
        <v>2418</v>
      </c>
      <c r="G2478" s="428" t="s">
        <v>5945</v>
      </c>
      <c r="H2478" s="428" t="s">
        <v>5946</v>
      </c>
      <c r="I2478" s="431">
        <v>47.189998626708984</v>
      </c>
      <c r="J2478" s="431">
        <v>620</v>
      </c>
      <c r="K2478" s="432">
        <v>29257.799438476563</v>
      </c>
    </row>
    <row r="2479" spans="1:11" ht="14.45" customHeight="1" x14ac:dyDescent="0.2">
      <c r="A2479" s="426" t="s">
        <v>576</v>
      </c>
      <c r="B2479" s="427" t="s">
        <v>577</v>
      </c>
      <c r="C2479" s="428" t="s">
        <v>1407</v>
      </c>
      <c r="D2479" s="429" t="s">
        <v>1408</v>
      </c>
      <c r="E2479" s="428" t="s">
        <v>2417</v>
      </c>
      <c r="F2479" s="429" t="s">
        <v>2418</v>
      </c>
      <c r="G2479" s="428" t="s">
        <v>5945</v>
      </c>
      <c r="H2479" s="428" t="s">
        <v>6285</v>
      </c>
      <c r="I2479" s="431">
        <v>47.189998626708984</v>
      </c>
      <c r="J2479" s="431">
        <v>40</v>
      </c>
      <c r="K2479" s="432">
        <v>1887.5999755859375</v>
      </c>
    </row>
    <row r="2480" spans="1:11" ht="14.45" customHeight="1" x14ac:dyDescent="0.2">
      <c r="A2480" s="426" t="s">
        <v>576</v>
      </c>
      <c r="B2480" s="427" t="s">
        <v>577</v>
      </c>
      <c r="C2480" s="428" t="s">
        <v>1407</v>
      </c>
      <c r="D2480" s="429" t="s">
        <v>1408</v>
      </c>
      <c r="E2480" s="428" t="s">
        <v>2417</v>
      </c>
      <c r="F2480" s="429" t="s">
        <v>2418</v>
      </c>
      <c r="G2480" s="428" t="s">
        <v>4914</v>
      </c>
      <c r="H2480" s="428" t="s">
        <v>4915</v>
      </c>
      <c r="I2480" s="431">
        <v>2.9033334255218506</v>
      </c>
      <c r="J2480" s="431">
        <v>600</v>
      </c>
      <c r="K2480" s="432">
        <v>1742</v>
      </c>
    </row>
    <row r="2481" spans="1:11" ht="14.45" customHeight="1" x14ac:dyDescent="0.2">
      <c r="A2481" s="426" t="s">
        <v>576</v>
      </c>
      <c r="B2481" s="427" t="s">
        <v>577</v>
      </c>
      <c r="C2481" s="428" t="s">
        <v>1407</v>
      </c>
      <c r="D2481" s="429" t="s">
        <v>1408</v>
      </c>
      <c r="E2481" s="428" t="s">
        <v>2417</v>
      </c>
      <c r="F2481" s="429" t="s">
        <v>2418</v>
      </c>
      <c r="G2481" s="428" t="s">
        <v>6286</v>
      </c>
      <c r="H2481" s="428" t="s">
        <v>6287</v>
      </c>
      <c r="I2481" s="431">
        <v>13.810000419616699</v>
      </c>
      <c r="J2481" s="431">
        <v>100</v>
      </c>
      <c r="K2481" s="432">
        <v>1380.77001953125</v>
      </c>
    </row>
    <row r="2482" spans="1:11" ht="14.45" customHeight="1" x14ac:dyDescent="0.2">
      <c r="A2482" s="426" t="s">
        <v>576</v>
      </c>
      <c r="B2482" s="427" t="s">
        <v>577</v>
      </c>
      <c r="C2482" s="428" t="s">
        <v>1407</v>
      </c>
      <c r="D2482" s="429" t="s">
        <v>1408</v>
      </c>
      <c r="E2482" s="428" t="s">
        <v>2417</v>
      </c>
      <c r="F2482" s="429" t="s">
        <v>2418</v>
      </c>
      <c r="G2482" s="428" t="s">
        <v>5949</v>
      </c>
      <c r="H2482" s="428" t="s">
        <v>5950</v>
      </c>
      <c r="I2482" s="431">
        <v>6.2912499904632568</v>
      </c>
      <c r="J2482" s="431">
        <v>450</v>
      </c>
      <c r="K2482" s="432">
        <v>2831</v>
      </c>
    </row>
    <row r="2483" spans="1:11" ht="14.45" customHeight="1" x14ac:dyDescent="0.2">
      <c r="A2483" s="426" t="s">
        <v>576</v>
      </c>
      <c r="B2483" s="427" t="s">
        <v>577</v>
      </c>
      <c r="C2483" s="428" t="s">
        <v>1407</v>
      </c>
      <c r="D2483" s="429" t="s">
        <v>1408</v>
      </c>
      <c r="E2483" s="428" t="s">
        <v>2417</v>
      </c>
      <c r="F2483" s="429" t="s">
        <v>2418</v>
      </c>
      <c r="G2483" s="428" t="s">
        <v>6288</v>
      </c>
      <c r="H2483" s="428" t="s">
        <v>6289</v>
      </c>
      <c r="I2483" s="431">
        <v>2.3599998950958252</v>
      </c>
      <c r="J2483" s="431">
        <v>1000</v>
      </c>
      <c r="K2483" s="432">
        <v>2360</v>
      </c>
    </row>
    <row r="2484" spans="1:11" ht="14.45" customHeight="1" x14ac:dyDescent="0.2">
      <c r="A2484" s="426" t="s">
        <v>576</v>
      </c>
      <c r="B2484" s="427" t="s">
        <v>577</v>
      </c>
      <c r="C2484" s="428" t="s">
        <v>1407</v>
      </c>
      <c r="D2484" s="429" t="s">
        <v>1408</v>
      </c>
      <c r="E2484" s="428" t="s">
        <v>2417</v>
      </c>
      <c r="F2484" s="429" t="s">
        <v>2418</v>
      </c>
      <c r="G2484" s="428" t="s">
        <v>6290</v>
      </c>
      <c r="H2484" s="428" t="s">
        <v>6291</v>
      </c>
      <c r="I2484" s="431">
        <v>2.3590908050537109</v>
      </c>
      <c r="J2484" s="431">
        <v>2800</v>
      </c>
      <c r="K2484" s="432">
        <v>6606</v>
      </c>
    </row>
    <row r="2485" spans="1:11" ht="14.45" customHeight="1" x14ac:dyDescent="0.2">
      <c r="A2485" s="426" t="s">
        <v>576</v>
      </c>
      <c r="B2485" s="427" t="s">
        <v>577</v>
      </c>
      <c r="C2485" s="428" t="s">
        <v>1407</v>
      </c>
      <c r="D2485" s="429" t="s">
        <v>1408</v>
      </c>
      <c r="E2485" s="428" t="s">
        <v>2417</v>
      </c>
      <c r="F2485" s="429" t="s">
        <v>2418</v>
      </c>
      <c r="G2485" s="428" t="s">
        <v>4928</v>
      </c>
      <c r="H2485" s="428" t="s">
        <v>4929</v>
      </c>
      <c r="I2485" s="431">
        <v>2.3589998960494993</v>
      </c>
      <c r="J2485" s="431">
        <v>1750</v>
      </c>
      <c r="K2485" s="432">
        <v>4129</v>
      </c>
    </row>
    <row r="2486" spans="1:11" ht="14.45" customHeight="1" x14ac:dyDescent="0.2">
      <c r="A2486" s="426" t="s">
        <v>576</v>
      </c>
      <c r="B2486" s="427" t="s">
        <v>577</v>
      </c>
      <c r="C2486" s="428" t="s">
        <v>1407</v>
      </c>
      <c r="D2486" s="429" t="s">
        <v>1408</v>
      </c>
      <c r="E2486" s="428" t="s">
        <v>2417</v>
      </c>
      <c r="F2486" s="429" t="s">
        <v>2418</v>
      </c>
      <c r="G2486" s="428" t="s">
        <v>6292</v>
      </c>
      <c r="H2486" s="428" t="s">
        <v>6293</v>
      </c>
      <c r="I2486" s="431">
        <v>39054</v>
      </c>
      <c r="J2486" s="431">
        <v>5</v>
      </c>
      <c r="K2486" s="432">
        <v>195270</v>
      </c>
    </row>
    <row r="2487" spans="1:11" ht="14.45" customHeight="1" x14ac:dyDescent="0.2">
      <c r="A2487" s="426" t="s">
        <v>576</v>
      </c>
      <c r="B2487" s="427" t="s">
        <v>577</v>
      </c>
      <c r="C2487" s="428" t="s">
        <v>1407</v>
      </c>
      <c r="D2487" s="429" t="s">
        <v>1408</v>
      </c>
      <c r="E2487" s="428" t="s">
        <v>2417</v>
      </c>
      <c r="F2487" s="429" t="s">
        <v>2418</v>
      </c>
      <c r="G2487" s="428" t="s">
        <v>6294</v>
      </c>
      <c r="H2487" s="428" t="s">
        <v>6295</v>
      </c>
      <c r="I2487" s="431">
        <v>150.64999389648438</v>
      </c>
      <c r="J2487" s="431">
        <v>4</v>
      </c>
      <c r="K2487" s="432">
        <v>602.5999755859375</v>
      </c>
    </row>
    <row r="2488" spans="1:11" ht="14.45" customHeight="1" x14ac:dyDescent="0.2">
      <c r="A2488" s="426" t="s">
        <v>576</v>
      </c>
      <c r="B2488" s="427" t="s">
        <v>577</v>
      </c>
      <c r="C2488" s="428" t="s">
        <v>1407</v>
      </c>
      <c r="D2488" s="429" t="s">
        <v>1408</v>
      </c>
      <c r="E2488" s="428" t="s">
        <v>2417</v>
      </c>
      <c r="F2488" s="429" t="s">
        <v>2418</v>
      </c>
      <c r="G2488" s="428" t="s">
        <v>3294</v>
      </c>
      <c r="H2488" s="428" t="s">
        <v>3295</v>
      </c>
      <c r="I2488" s="431">
        <v>4.4999999615053334E-2</v>
      </c>
      <c r="J2488" s="431">
        <v>3900</v>
      </c>
      <c r="K2488" s="432">
        <v>187</v>
      </c>
    </row>
    <row r="2489" spans="1:11" ht="14.45" customHeight="1" x14ac:dyDescent="0.2">
      <c r="A2489" s="426" t="s">
        <v>576</v>
      </c>
      <c r="B2489" s="427" t="s">
        <v>577</v>
      </c>
      <c r="C2489" s="428" t="s">
        <v>1407</v>
      </c>
      <c r="D2489" s="429" t="s">
        <v>1408</v>
      </c>
      <c r="E2489" s="428" t="s">
        <v>2417</v>
      </c>
      <c r="F2489" s="429" t="s">
        <v>2418</v>
      </c>
      <c r="G2489" s="428" t="s">
        <v>5955</v>
      </c>
      <c r="H2489" s="428" t="s">
        <v>5956</v>
      </c>
      <c r="I2489" s="431">
        <v>5.4499998092651367</v>
      </c>
      <c r="J2489" s="431">
        <v>10</v>
      </c>
      <c r="K2489" s="432">
        <v>54.5</v>
      </c>
    </row>
    <row r="2490" spans="1:11" ht="14.45" customHeight="1" x14ac:dyDescent="0.2">
      <c r="A2490" s="426" t="s">
        <v>576</v>
      </c>
      <c r="B2490" s="427" t="s">
        <v>577</v>
      </c>
      <c r="C2490" s="428" t="s">
        <v>1407</v>
      </c>
      <c r="D2490" s="429" t="s">
        <v>1408</v>
      </c>
      <c r="E2490" s="428" t="s">
        <v>2417</v>
      </c>
      <c r="F2490" s="429" t="s">
        <v>2418</v>
      </c>
      <c r="G2490" s="428" t="s">
        <v>6296</v>
      </c>
      <c r="H2490" s="428" t="s">
        <v>6297</v>
      </c>
      <c r="I2490" s="431">
        <v>601.3699951171875</v>
      </c>
      <c r="J2490" s="431">
        <v>10</v>
      </c>
      <c r="K2490" s="432">
        <v>6013.699951171875</v>
      </c>
    </row>
    <row r="2491" spans="1:11" ht="14.45" customHeight="1" x14ac:dyDescent="0.2">
      <c r="A2491" s="426" t="s">
        <v>576</v>
      </c>
      <c r="B2491" s="427" t="s">
        <v>577</v>
      </c>
      <c r="C2491" s="428" t="s">
        <v>1407</v>
      </c>
      <c r="D2491" s="429" t="s">
        <v>1408</v>
      </c>
      <c r="E2491" s="428" t="s">
        <v>2417</v>
      </c>
      <c r="F2491" s="429" t="s">
        <v>2418</v>
      </c>
      <c r="G2491" s="428" t="s">
        <v>6298</v>
      </c>
      <c r="H2491" s="428" t="s">
        <v>6299</v>
      </c>
      <c r="I2491" s="431">
        <v>2.7819999694824218</v>
      </c>
      <c r="J2491" s="431">
        <v>9600</v>
      </c>
      <c r="K2491" s="432">
        <v>26700</v>
      </c>
    </row>
    <row r="2492" spans="1:11" ht="14.45" customHeight="1" x14ac:dyDescent="0.2">
      <c r="A2492" s="426" t="s">
        <v>576</v>
      </c>
      <c r="B2492" s="427" t="s">
        <v>577</v>
      </c>
      <c r="C2492" s="428" t="s">
        <v>1407</v>
      </c>
      <c r="D2492" s="429" t="s">
        <v>1408</v>
      </c>
      <c r="E2492" s="428" t="s">
        <v>2417</v>
      </c>
      <c r="F2492" s="429" t="s">
        <v>2418</v>
      </c>
      <c r="G2492" s="428" t="s">
        <v>5961</v>
      </c>
      <c r="H2492" s="428" t="s">
        <v>5962</v>
      </c>
      <c r="I2492" s="431">
        <v>21.219999313354492</v>
      </c>
      <c r="J2492" s="431">
        <v>200</v>
      </c>
      <c r="K2492" s="432">
        <v>4244</v>
      </c>
    </row>
    <row r="2493" spans="1:11" ht="14.45" customHeight="1" x14ac:dyDescent="0.2">
      <c r="A2493" s="426" t="s">
        <v>576</v>
      </c>
      <c r="B2493" s="427" t="s">
        <v>577</v>
      </c>
      <c r="C2493" s="428" t="s">
        <v>1407</v>
      </c>
      <c r="D2493" s="429" t="s">
        <v>1408</v>
      </c>
      <c r="E2493" s="428" t="s">
        <v>2417</v>
      </c>
      <c r="F2493" s="429" t="s">
        <v>2418</v>
      </c>
      <c r="G2493" s="428" t="s">
        <v>6300</v>
      </c>
      <c r="H2493" s="428" t="s">
        <v>6301</v>
      </c>
      <c r="I2493" s="431">
        <v>45.496250629425049</v>
      </c>
      <c r="J2493" s="431">
        <v>440</v>
      </c>
      <c r="K2493" s="432">
        <v>20017.719787597656</v>
      </c>
    </row>
    <row r="2494" spans="1:11" ht="14.45" customHeight="1" x14ac:dyDescent="0.2">
      <c r="A2494" s="426" t="s">
        <v>576</v>
      </c>
      <c r="B2494" s="427" t="s">
        <v>577</v>
      </c>
      <c r="C2494" s="428" t="s">
        <v>1407</v>
      </c>
      <c r="D2494" s="429" t="s">
        <v>1408</v>
      </c>
      <c r="E2494" s="428" t="s">
        <v>2417</v>
      </c>
      <c r="F2494" s="429" t="s">
        <v>2418</v>
      </c>
      <c r="G2494" s="428" t="s">
        <v>5963</v>
      </c>
      <c r="H2494" s="428" t="s">
        <v>5964</v>
      </c>
      <c r="I2494" s="431">
        <v>11.142857279096331</v>
      </c>
      <c r="J2494" s="431">
        <v>1800</v>
      </c>
      <c r="K2494" s="432">
        <v>20055.5</v>
      </c>
    </row>
    <row r="2495" spans="1:11" ht="14.45" customHeight="1" x14ac:dyDescent="0.2">
      <c r="A2495" s="426" t="s">
        <v>576</v>
      </c>
      <c r="B2495" s="427" t="s">
        <v>577</v>
      </c>
      <c r="C2495" s="428" t="s">
        <v>1407</v>
      </c>
      <c r="D2495" s="429" t="s">
        <v>1408</v>
      </c>
      <c r="E2495" s="428" t="s">
        <v>2417</v>
      </c>
      <c r="F2495" s="429" t="s">
        <v>2418</v>
      </c>
      <c r="G2495" s="428" t="s">
        <v>6302</v>
      </c>
      <c r="H2495" s="428" t="s">
        <v>6303</v>
      </c>
      <c r="I2495" s="431">
        <v>40.861111534966362</v>
      </c>
      <c r="J2495" s="431">
        <v>182</v>
      </c>
      <c r="K2495" s="432">
        <v>7436.7200927734375</v>
      </c>
    </row>
    <row r="2496" spans="1:11" ht="14.45" customHeight="1" x14ac:dyDescent="0.2">
      <c r="A2496" s="426" t="s">
        <v>576</v>
      </c>
      <c r="B2496" s="427" t="s">
        <v>577</v>
      </c>
      <c r="C2496" s="428" t="s">
        <v>1407</v>
      </c>
      <c r="D2496" s="429" t="s">
        <v>1408</v>
      </c>
      <c r="E2496" s="428" t="s">
        <v>2417</v>
      </c>
      <c r="F2496" s="429" t="s">
        <v>2418</v>
      </c>
      <c r="G2496" s="428" t="s">
        <v>6304</v>
      </c>
      <c r="H2496" s="428" t="s">
        <v>6305</v>
      </c>
      <c r="I2496" s="431">
        <v>396.8800048828125</v>
      </c>
      <c r="J2496" s="431">
        <v>4</v>
      </c>
      <c r="K2496" s="432">
        <v>1587.52001953125</v>
      </c>
    </row>
    <row r="2497" spans="1:11" ht="14.45" customHeight="1" x14ac:dyDescent="0.2">
      <c r="A2497" s="426" t="s">
        <v>576</v>
      </c>
      <c r="B2497" s="427" t="s">
        <v>577</v>
      </c>
      <c r="C2497" s="428" t="s">
        <v>1407</v>
      </c>
      <c r="D2497" s="429" t="s">
        <v>1408</v>
      </c>
      <c r="E2497" s="428" t="s">
        <v>2417</v>
      </c>
      <c r="F2497" s="429" t="s">
        <v>2418</v>
      </c>
      <c r="G2497" s="428" t="s">
        <v>6306</v>
      </c>
      <c r="H2497" s="428" t="s">
        <v>6307</v>
      </c>
      <c r="I2497" s="431">
        <v>5.2899999618530273</v>
      </c>
      <c r="J2497" s="431">
        <v>150</v>
      </c>
      <c r="K2497" s="432">
        <v>793.5</v>
      </c>
    </row>
    <row r="2498" spans="1:11" ht="14.45" customHeight="1" x14ac:dyDescent="0.2">
      <c r="A2498" s="426" t="s">
        <v>576</v>
      </c>
      <c r="B2498" s="427" t="s">
        <v>577</v>
      </c>
      <c r="C2498" s="428" t="s">
        <v>1407</v>
      </c>
      <c r="D2498" s="429" t="s">
        <v>1408</v>
      </c>
      <c r="E2498" s="428" t="s">
        <v>2417</v>
      </c>
      <c r="F2498" s="429" t="s">
        <v>2418</v>
      </c>
      <c r="G2498" s="428" t="s">
        <v>5967</v>
      </c>
      <c r="H2498" s="428" t="s">
        <v>5968</v>
      </c>
      <c r="I2498" s="431">
        <v>27.840000152587891</v>
      </c>
      <c r="J2498" s="431">
        <v>100</v>
      </c>
      <c r="K2498" s="432">
        <v>2784.199951171875</v>
      </c>
    </row>
    <row r="2499" spans="1:11" ht="14.45" customHeight="1" x14ac:dyDescent="0.2">
      <c r="A2499" s="426" t="s">
        <v>576</v>
      </c>
      <c r="B2499" s="427" t="s">
        <v>577</v>
      </c>
      <c r="C2499" s="428" t="s">
        <v>1407</v>
      </c>
      <c r="D2499" s="429" t="s">
        <v>1408</v>
      </c>
      <c r="E2499" s="428" t="s">
        <v>2417</v>
      </c>
      <c r="F2499" s="429" t="s">
        <v>2418</v>
      </c>
      <c r="G2499" s="428" t="s">
        <v>4997</v>
      </c>
      <c r="H2499" s="428" t="s">
        <v>4998</v>
      </c>
      <c r="I2499" s="431">
        <v>5.2927274270491163</v>
      </c>
      <c r="J2499" s="431">
        <v>7000</v>
      </c>
      <c r="K2499" s="432">
        <v>37046</v>
      </c>
    </row>
    <row r="2500" spans="1:11" ht="14.45" customHeight="1" x14ac:dyDescent="0.2">
      <c r="A2500" s="426" t="s">
        <v>576</v>
      </c>
      <c r="B2500" s="427" t="s">
        <v>577</v>
      </c>
      <c r="C2500" s="428" t="s">
        <v>1407</v>
      </c>
      <c r="D2500" s="429" t="s">
        <v>1408</v>
      </c>
      <c r="E2500" s="428" t="s">
        <v>2417</v>
      </c>
      <c r="F2500" s="429" t="s">
        <v>2418</v>
      </c>
      <c r="G2500" s="428" t="s">
        <v>5973</v>
      </c>
      <c r="H2500" s="428" t="s">
        <v>5974</v>
      </c>
      <c r="I2500" s="431">
        <v>3.635454546321522</v>
      </c>
      <c r="J2500" s="431">
        <v>3400</v>
      </c>
      <c r="K2500" s="432">
        <v>12300</v>
      </c>
    </row>
    <row r="2501" spans="1:11" ht="14.45" customHeight="1" x14ac:dyDescent="0.2">
      <c r="A2501" s="426" t="s">
        <v>576</v>
      </c>
      <c r="B2501" s="427" t="s">
        <v>577</v>
      </c>
      <c r="C2501" s="428" t="s">
        <v>1407</v>
      </c>
      <c r="D2501" s="429" t="s">
        <v>1408</v>
      </c>
      <c r="E2501" s="428" t="s">
        <v>2417</v>
      </c>
      <c r="F2501" s="429" t="s">
        <v>2418</v>
      </c>
      <c r="G2501" s="428" t="s">
        <v>6308</v>
      </c>
      <c r="H2501" s="428" t="s">
        <v>6309</v>
      </c>
      <c r="I2501" s="431">
        <v>17.670000076293945</v>
      </c>
      <c r="J2501" s="431">
        <v>250</v>
      </c>
      <c r="K2501" s="432">
        <v>4417.5</v>
      </c>
    </row>
    <row r="2502" spans="1:11" ht="14.45" customHeight="1" x14ac:dyDescent="0.2">
      <c r="A2502" s="426" t="s">
        <v>576</v>
      </c>
      <c r="B2502" s="427" t="s">
        <v>577</v>
      </c>
      <c r="C2502" s="428" t="s">
        <v>1407</v>
      </c>
      <c r="D2502" s="429" t="s">
        <v>1408</v>
      </c>
      <c r="E2502" s="428" t="s">
        <v>2417</v>
      </c>
      <c r="F2502" s="429" t="s">
        <v>2418</v>
      </c>
      <c r="G2502" s="428" t="s">
        <v>6310</v>
      </c>
      <c r="H2502" s="428" t="s">
        <v>6311</v>
      </c>
      <c r="I2502" s="431">
        <v>24.409999847412109</v>
      </c>
      <c r="J2502" s="431">
        <v>450</v>
      </c>
      <c r="K2502" s="432">
        <v>10982.59033203125</v>
      </c>
    </row>
    <row r="2503" spans="1:11" ht="14.45" customHeight="1" x14ac:dyDescent="0.2">
      <c r="A2503" s="426" t="s">
        <v>576</v>
      </c>
      <c r="B2503" s="427" t="s">
        <v>577</v>
      </c>
      <c r="C2503" s="428" t="s">
        <v>1407</v>
      </c>
      <c r="D2503" s="429" t="s">
        <v>1408</v>
      </c>
      <c r="E2503" s="428" t="s">
        <v>2417</v>
      </c>
      <c r="F2503" s="429" t="s">
        <v>2418</v>
      </c>
      <c r="G2503" s="428" t="s">
        <v>6312</v>
      </c>
      <c r="H2503" s="428" t="s">
        <v>6313</v>
      </c>
      <c r="I2503" s="431">
        <v>49.909999847412109</v>
      </c>
      <c r="J2503" s="431">
        <v>50</v>
      </c>
      <c r="K2503" s="432">
        <v>2495.6201171875</v>
      </c>
    </row>
    <row r="2504" spans="1:11" ht="14.45" customHeight="1" x14ac:dyDescent="0.2">
      <c r="A2504" s="426" t="s">
        <v>576</v>
      </c>
      <c r="B2504" s="427" t="s">
        <v>577</v>
      </c>
      <c r="C2504" s="428" t="s">
        <v>1407</v>
      </c>
      <c r="D2504" s="429" t="s">
        <v>1408</v>
      </c>
      <c r="E2504" s="428" t="s">
        <v>2417</v>
      </c>
      <c r="F2504" s="429" t="s">
        <v>2418</v>
      </c>
      <c r="G2504" s="428" t="s">
        <v>6314</v>
      </c>
      <c r="H2504" s="428" t="s">
        <v>6315</v>
      </c>
      <c r="I2504" s="431">
        <v>32.900001525878906</v>
      </c>
      <c r="J2504" s="431">
        <v>60</v>
      </c>
      <c r="K2504" s="432">
        <v>1974</v>
      </c>
    </row>
    <row r="2505" spans="1:11" ht="14.45" customHeight="1" x14ac:dyDescent="0.2">
      <c r="A2505" s="426" t="s">
        <v>576</v>
      </c>
      <c r="B2505" s="427" t="s">
        <v>577</v>
      </c>
      <c r="C2505" s="428" t="s">
        <v>1407</v>
      </c>
      <c r="D2505" s="429" t="s">
        <v>1408</v>
      </c>
      <c r="E2505" s="428" t="s">
        <v>2417</v>
      </c>
      <c r="F2505" s="429" t="s">
        <v>2418</v>
      </c>
      <c r="G2505" s="428" t="s">
        <v>6316</v>
      </c>
      <c r="H2505" s="428" t="s">
        <v>6317</v>
      </c>
      <c r="I2505" s="431">
        <v>750.20001220703125</v>
      </c>
      <c r="J2505" s="431">
        <v>8</v>
      </c>
      <c r="K2505" s="432">
        <v>6001.6002197265625</v>
      </c>
    </row>
    <row r="2506" spans="1:11" ht="14.45" customHeight="1" x14ac:dyDescent="0.2">
      <c r="A2506" s="426" t="s">
        <v>576</v>
      </c>
      <c r="B2506" s="427" t="s">
        <v>577</v>
      </c>
      <c r="C2506" s="428" t="s">
        <v>1407</v>
      </c>
      <c r="D2506" s="429" t="s">
        <v>1408</v>
      </c>
      <c r="E2506" s="428" t="s">
        <v>2417</v>
      </c>
      <c r="F2506" s="429" t="s">
        <v>2418</v>
      </c>
      <c r="G2506" s="428" t="s">
        <v>5989</v>
      </c>
      <c r="H2506" s="428" t="s">
        <v>5990</v>
      </c>
      <c r="I2506" s="431">
        <v>17.979999542236328</v>
      </c>
      <c r="J2506" s="431">
        <v>50</v>
      </c>
      <c r="K2506" s="432">
        <v>899</v>
      </c>
    </row>
    <row r="2507" spans="1:11" ht="14.45" customHeight="1" x14ac:dyDescent="0.2">
      <c r="A2507" s="426" t="s">
        <v>576</v>
      </c>
      <c r="B2507" s="427" t="s">
        <v>577</v>
      </c>
      <c r="C2507" s="428" t="s">
        <v>1407</v>
      </c>
      <c r="D2507" s="429" t="s">
        <v>1408</v>
      </c>
      <c r="E2507" s="428" t="s">
        <v>2417</v>
      </c>
      <c r="F2507" s="429" t="s">
        <v>2418</v>
      </c>
      <c r="G2507" s="428" t="s">
        <v>6318</v>
      </c>
      <c r="H2507" s="428" t="s">
        <v>6319</v>
      </c>
      <c r="I2507" s="431">
        <v>5865</v>
      </c>
      <c r="J2507" s="431">
        <v>2</v>
      </c>
      <c r="K2507" s="432">
        <v>11730</v>
      </c>
    </row>
    <row r="2508" spans="1:11" ht="14.45" customHeight="1" x14ac:dyDescent="0.2">
      <c r="A2508" s="426" t="s">
        <v>576</v>
      </c>
      <c r="B2508" s="427" t="s">
        <v>577</v>
      </c>
      <c r="C2508" s="428" t="s">
        <v>1407</v>
      </c>
      <c r="D2508" s="429" t="s">
        <v>1408</v>
      </c>
      <c r="E2508" s="428" t="s">
        <v>2417</v>
      </c>
      <c r="F2508" s="429" t="s">
        <v>2418</v>
      </c>
      <c r="G2508" s="428" t="s">
        <v>6320</v>
      </c>
      <c r="H2508" s="428" t="s">
        <v>6321</v>
      </c>
      <c r="I2508" s="431">
        <v>484.02999877929688</v>
      </c>
      <c r="J2508" s="431">
        <v>10</v>
      </c>
      <c r="K2508" s="432">
        <v>4840.2998046875</v>
      </c>
    </row>
    <row r="2509" spans="1:11" ht="14.45" customHeight="1" x14ac:dyDescent="0.2">
      <c r="A2509" s="426" t="s">
        <v>576</v>
      </c>
      <c r="B2509" s="427" t="s">
        <v>577</v>
      </c>
      <c r="C2509" s="428" t="s">
        <v>1407</v>
      </c>
      <c r="D2509" s="429" t="s">
        <v>1408</v>
      </c>
      <c r="E2509" s="428" t="s">
        <v>2417</v>
      </c>
      <c r="F2509" s="429" t="s">
        <v>2418</v>
      </c>
      <c r="G2509" s="428" t="s">
        <v>6322</v>
      </c>
      <c r="H2509" s="428" t="s">
        <v>6323</v>
      </c>
      <c r="I2509" s="431">
        <v>527.96002197265625</v>
      </c>
      <c r="J2509" s="431">
        <v>10</v>
      </c>
      <c r="K2509" s="432">
        <v>5279.60009765625</v>
      </c>
    </row>
    <row r="2510" spans="1:11" ht="14.45" customHeight="1" x14ac:dyDescent="0.2">
      <c r="A2510" s="426" t="s">
        <v>576</v>
      </c>
      <c r="B2510" s="427" t="s">
        <v>577</v>
      </c>
      <c r="C2510" s="428" t="s">
        <v>1407</v>
      </c>
      <c r="D2510" s="429" t="s">
        <v>1408</v>
      </c>
      <c r="E2510" s="428" t="s">
        <v>2417</v>
      </c>
      <c r="F2510" s="429" t="s">
        <v>2418</v>
      </c>
      <c r="G2510" s="428" t="s">
        <v>5015</v>
      </c>
      <c r="H2510" s="428" t="s">
        <v>5016</v>
      </c>
      <c r="I2510" s="431">
        <v>646.760009765625</v>
      </c>
      <c r="J2510" s="431">
        <v>6</v>
      </c>
      <c r="K2510" s="432">
        <v>3880.56005859375</v>
      </c>
    </row>
    <row r="2511" spans="1:11" ht="14.45" customHeight="1" x14ac:dyDescent="0.2">
      <c r="A2511" s="426" t="s">
        <v>576</v>
      </c>
      <c r="B2511" s="427" t="s">
        <v>577</v>
      </c>
      <c r="C2511" s="428" t="s">
        <v>1407</v>
      </c>
      <c r="D2511" s="429" t="s">
        <v>1408</v>
      </c>
      <c r="E2511" s="428" t="s">
        <v>2417</v>
      </c>
      <c r="F2511" s="429" t="s">
        <v>2418</v>
      </c>
      <c r="G2511" s="428" t="s">
        <v>5987</v>
      </c>
      <c r="H2511" s="428" t="s">
        <v>6324</v>
      </c>
      <c r="I2511" s="431">
        <v>17.979999542236328</v>
      </c>
      <c r="J2511" s="431">
        <v>50</v>
      </c>
      <c r="K2511" s="432">
        <v>899</v>
      </c>
    </row>
    <row r="2512" spans="1:11" ht="14.45" customHeight="1" x14ac:dyDescent="0.2">
      <c r="A2512" s="426" t="s">
        <v>576</v>
      </c>
      <c r="B2512" s="427" t="s">
        <v>577</v>
      </c>
      <c r="C2512" s="428" t="s">
        <v>1407</v>
      </c>
      <c r="D2512" s="429" t="s">
        <v>1408</v>
      </c>
      <c r="E2512" s="428" t="s">
        <v>2417</v>
      </c>
      <c r="F2512" s="429" t="s">
        <v>2418</v>
      </c>
      <c r="G2512" s="428" t="s">
        <v>5019</v>
      </c>
      <c r="H2512" s="428" t="s">
        <v>5020</v>
      </c>
      <c r="I2512" s="431">
        <v>13.202499866485596</v>
      </c>
      <c r="J2512" s="431">
        <v>40</v>
      </c>
      <c r="K2512" s="432">
        <v>528.10000610351563</v>
      </c>
    </row>
    <row r="2513" spans="1:11" ht="14.45" customHeight="1" x14ac:dyDescent="0.2">
      <c r="A2513" s="426" t="s">
        <v>576</v>
      </c>
      <c r="B2513" s="427" t="s">
        <v>577</v>
      </c>
      <c r="C2513" s="428" t="s">
        <v>1407</v>
      </c>
      <c r="D2513" s="429" t="s">
        <v>1408</v>
      </c>
      <c r="E2513" s="428" t="s">
        <v>2417</v>
      </c>
      <c r="F2513" s="429" t="s">
        <v>2418</v>
      </c>
      <c r="G2513" s="428" t="s">
        <v>5021</v>
      </c>
      <c r="H2513" s="428" t="s">
        <v>5022</v>
      </c>
      <c r="I2513" s="431">
        <v>13.199999809265137</v>
      </c>
      <c r="J2513" s="431">
        <v>20</v>
      </c>
      <c r="K2513" s="432">
        <v>264</v>
      </c>
    </row>
    <row r="2514" spans="1:11" ht="14.45" customHeight="1" x14ac:dyDescent="0.2">
      <c r="A2514" s="426" t="s">
        <v>576</v>
      </c>
      <c r="B2514" s="427" t="s">
        <v>577</v>
      </c>
      <c r="C2514" s="428" t="s">
        <v>1407</v>
      </c>
      <c r="D2514" s="429" t="s">
        <v>1408</v>
      </c>
      <c r="E2514" s="428" t="s">
        <v>2417</v>
      </c>
      <c r="F2514" s="429" t="s">
        <v>2418</v>
      </c>
      <c r="G2514" s="428" t="s">
        <v>6325</v>
      </c>
      <c r="H2514" s="428" t="s">
        <v>6326</v>
      </c>
      <c r="I2514" s="431">
        <v>13.199999809265137</v>
      </c>
      <c r="J2514" s="431">
        <v>10</v>
      </c>
      <c r="K2514" s="432">
        <v>132</v>
      </c>
    </row>
    <row r="2515" spans="1:11" ht="14.45" customHeight="1" x14ac:dyDescent="0.2">
      <c r="A2515" s="426" t="s">
        <v>576</v>
      </c>
      <c r="B2515" s="427" t="s">
        <v>577</v>
      </c>
      <c r="C2515" s="428" t="s">
        <v>1407</v>
      </c>
      <c r="D2515" s="429" t="s">
        <v>1408</v>
      </c>
      <c r="E2515" s="428" t="s">
        <v>2417</v>
      </c>
      <c r="F2515" s="429" t="s">
        <v>2418</v>
      </c>
      <c r="G2515" s="428" t="s">
        <v>6327</v>
      </c>
      <c r="H2515" s="428" t="s">
        <v>6328</v>
      </c>
      <c r="I2515" s="431">
        <v>381.14999389648438</v>
      </c>
      <c r="J2515" s="431">
        <v>3</v>
      </c>
      <c r="K2515" s="432">
        <v>1143.449951171875</v>
      </c>
    </row>
    <row r="2516" spans="1:11" ht="14.45" customHeight="1" x14ac:dyDescent="0.2">
      <c r="A2516" s="426" t="s">
        <v>576</v>
      </c>
      <c r="B2516" s="427" t="s">
        <v>577</v>
      </c>
      <c r="C2516" s="428" t="s">
        <v>1407</v>
      </c>
      <c r="D2516" s="429" t="s">
        <v>1408</v>
      </c>
      <c r="E2516" s="428" t="s">
        <v>2417</v>
      </c>
      <c r="F2516" s="429" t="s">
        <v>2418</v>
      </c>
      <c r="G2516" s="428" t="s">
        <v>6329</v>
      </c>
      <c r="H2516" s="428" t="s">
        <v>6330</v>
      </c>
      <c r="I2516" s="431">
        <v>381.14999389648438</v>
      </c>
      <c r="J2516" s="431">
        <v>5</v>
      </c>
      <c r="K2516" s="432">
        <v>1905.75</v>
      </c>
    </row>
    <row r="2517" spans="1:11" ht="14.45" customHeight="1" x14ac:dyDescent="0.2">
      <c r="A2517" s="426" t="s">
        <v>576</v>
      </c>
      <c r="B2517" s="427" t="s">
        <v>577</v>
      </c>
      <c r="C2517" s="428" t="s">
        <v>1407</v>
      </c>
      <c r="D2517" s="429" t="s">
        <v>1408</v>
      </c>
      <c r="E2517" s="428" t="s">
        <v>2417</v>
      </c>
      <c r="F2517" s="429" t="s">
        <v>2418</v>
      </c>
      <c r="G2517" s="428" t="s">
        <v>6331</v>
      </c>
      <c r="H2517" s="428" t="s">
        <v>6332</v>
      </c>
      <c r="I2517" s="431">
        <v>2311.10009765625</v>
      </c>
      <c r="J2517" s="431">
        <v>10</v>
      </c>
      <c r="K2517" s="432">
        <v>23111</v>
      </c>
    </row>
    <row r="2518" spans="1:11" ht="14.45" customHeight="1" x14ac:dyDescent="0.2">
      <c r="A2518" s="426" t="s">
        <v>576</v>
      </c>
      <c r="B2518" s="427" t="s">
        <v>577</v>
      </c>
      <c r="C2518" s="428" t="s">
        <v>1407</v>
      </c>
      <c r="D2518" s="429" t="s">
        <v>1408</v>
      </c>
      <c r="E2518" s="428" t="s">
        <v>2417</v>
      </c>
      <c r="F2518" s="429" t="s">
        <v>2418</v>
      </c>
      <c r="G2518" s="428" t="s">
        <v>6008</v>
      </c>
      <c r="H2518" s="428" t="s">
        <v>6009</v>
      </c>
      <c r="I2518" s="431">
        <v>4.0291668574015302</v>
      </c>
      <c r="J2518" s="431">
        <v>2350</v>
      </c>
      <c r="K2518" s="432">
        <v>9467.5</v>
      </c>
    </row>
    <row r="2519" spans="1:11" ht="14.45" customHeight="1" x14ac:dyDescent="0.2">
      <c r="A2519" s="426" t="s">
        <v>576</v>
      </c>
      <c r="B2519" s="427" t="s">
        <v>577</v>
      </c>
      <c r="C2519" s="428" t="s">
        <v>1407</v>
      </c>
      <c r="D2519" s="429" t="s">
        <v>1408</v>
      </c>
      <c r="E2519" s="428" t="s">
        <v>2417</v>
      </c>
      <c r="F2519" s="429" t="s">
        <v>2418</v>
      </c>
      <c r="G2519" s="428" t="s">
        <v>6333</v>
      </c>
      <c r="H2519" s="428" t="s">
        <v>6334</v>
      </c>
      <c r="I2519" s="431">
        <v>103.15000152587891</v>
      </c>
      <c r="J2519" s="431">
        <v>50</v>
      </c>
      <c r="K2519" s="432">
        <v>5157.5</v>
      </c>
    </row>
    <row r="2520" spans="1:11" ht="14.45" customHeight="1" x14ac:dyDescent="0.2">
      <c r="A2520" s="426" t="s">
        <v>576</v>
      </c>
      <c r="B2520" s="427" t="s">
        <v>577</v>
      </c>
      <c r="C2520" s="428" t="s">
        <v>1407</v>
      </c>
      <c r="D2520" s="429" t="s">
        <v>1408</v>
      </c>
      <c r="E2520" s="428" t="s">
        <v>2417</v>
      </c>
      <c r="F2520" s="429" t="s">
        <v>2418</v>
      </c>
      <c r="G2520" s="428" t="s">
        <v>6335</v>
      </c>
      <c r="H2520" s="428" t="s">
        <v>6336</v>
      </c>
      <c r="I2520" s="431">
        <v>204.49000549316406</v>
      </c>
      <c r="J2520" s="431">
        <v>5</v>
      </c>
      <c r="K2520" s="432">
        <v>1022.4500122070313</v>
      </c>
    </row>
    <row r="2521" spans="1:11" ht="14.45" customHeight="1" x14ac:dyDescent="0.2">
      <c r="A2521" s="426" t="s">
        <v>576</v>
      </c>
      <c r="B2521" s="427" t="s">
        <v>577</v>
      </c>
      <c r="C2521" s="428" t="s">
        <v>1407</v>
      </c>
      <c r="D2521" s="429" t="s">
        <v>1408</v>
      </c>
      <c r="E2521" s="428" t="s">
        <v>2417</v>
      </c>
      <c r="F2521" s="429" t="s">
        <v>2418</v>
      </c>
      <c r="G2521" s="428" t="s">
        <v>6010</v>
      </c>
      <c r="H2521" s="428" t="s">
        <v>6011</v>
      </c>
      <c r="I2521" s="431">
        <v>12.707499980926514</v>
      </c>
      <c r="J2521" s="431">
        <v>600</v>
      </c>
      <c r="K2521" s="432">
        <v>7625.199951171875</v>
      </c>
    </row>
    <row r="2522" spans="1:11" ht="14.45" customHeight="1" x14ac:dyDescent="0.2">
      <c r="A2522" s="426" t="s">
        <v>576</v>
      </c>
      <c r="B2522" s="427" t="s">
        <v>577</v>
      </c>
      <c r="C2522" s="428" t="s">
        <v>1407</v>
      </c>
      <c r="D2522" s="429" t="s">
        <v>1408</v>
      </c>
      <c r="E2522" s="428" t="s">
        <v>2417</v>
      </c>
      <c r="F2522" s="429" t="s">
        <v>2418</v>
      </c>
      <c r="G2522" s="428" t="s">
        <v>6012</v>
      </c>
      <c r="H2522" s="428" t="s">
        <v>6013</v>
      </c>
      <c r="I2522" s="431">
        <v>7.8683332602183027</v>
      </c>
      <c r="J2522" s="431">
        <v>1900</v>
      </c>
      <c r="K2522" s="432">
        <v>14950</v>
      </c>
    </row>
    <row r="2523" spans="1:11" ht="14.45" customHeight="1" x14ac:dyDescent="0.2">
      <c r="A2523" s="426" t="s">
        <v>576</v>
      </c>
      <c r="B2523" s="427" t="s">
        <v>577</v>
      </c>
      <c r="C2523" s="428" t="s">
        <v>1407</v>
      </c>
      <c r="D2523" s="429" t="s">
        <v>1408</v>
      </c>
      <c r="E2523" s="428" t="s">
        <v>2417</v>
      </c>
      <c r="F2523" s="429" t="s">
        <v>2418</v>
      </c>
      <c r="G2523" s="428" t="s">
        <v>6012</v>
      </c>
      <c r="H2523" s="428" t="s">
        <v>6014</v>
      </c>
      <c r="I2523" s="431">
        <v>7.869999885559082</v>
      </c>
      <c r="J2523" s="431">
        <v>455</v>
      </c>
      <c r="K2523" s="432">
        <v>3579.5999755859375</v>
      </c>
    </row>
    <row r="2524" spans="1:11" ht="14.45" customHeight="1" x14ac:dyDescent="0.2">
      <c r="A2524" s="426" t="s">
        <v>576</v>
      </c>
      <c r="B2524" s="427" t="s">
        <v>577</v>
      </c>
      <c r="C2524" s="428" t="s">
        <v>1407</v>
      </c>
      <c r="D2524" s="429" t="s">
        <v>1408</v>
      </c>
      <c r="E2524" s="428" t="s">
        <v>2417</v>
      </c>
      <c r="F2524" s="429" t="s">
        <v>2418</v>
      </c>
      <c r="G2524" s="428" t="s">
        <v>6337</v>
      </c>
      <c r="H2524" s="428" t="s">
        <v>6338</v>
      </c>
      <c r="I2524" s="431">
        <v>10.107000160217286</v>
      </c>
      <c r="J2524" s="431">
        <v>540</v>
      </c>
      <c r="K2524" s="432">
        <v>5460.6000671386719</v>
      </c>
    </row>
    <row r="2525" spans="1:11" ht="14.45" customHeight="1" x14ac:dyDescent="0.2">
      <c r="A2525" s="426" t="s">
        <v>576</v>
      </c>
      <c r="B2525" s="427" t="s">
        <v>577</v>
      </c>
      <c r="C2525" s="428" t="s">
        <v>1407</v>
      </c>
      <c r="D2525" s="429" t="s">
        <v>1408</v>
      </c>
      <c r="E2525" s="428" t="s">
        <v>2417</v>
      </c>
      <c r="F2525" s="429" t="s">
        <v>2418</v>
      </c>
      <c r="G2525" s="428" t="s">
        <v>6015</v>
      </c>
      <c r="H2525" s="428" t="s">
        <v>6016</v>
      </c>
      <c r="I2525" s="431">
        <v>198.69000244140625</v>
      </c>
      <c r="J2525" s="431">
        <v>25</v>
      </c>
      <c r="K2525" s="432">
        <v>4967.2500610351563</v>
      </c>
    </row>
    <row r="2526" spans="1:11" ht="14.45" customHeight="1" x14ac:dyDescent="0.2">
      <c r="A2526" s="426" t="s">
        <v>576</v>
      </c>
      <c r="B2526" s="427" t="s">
        <v>577</v>
      </c>
      <c r="C2526" s="428" t="s">
        <v>1407</v>
      </c>
      <c r="D2526" s="429" t="s">
        <v>1408</v>
      </c>
      <c r="E2526" s="428" t="s">
        <v>2417</v>
      </c>
      <c r="F2526" s="429" t="s">
        <v>2418</v>
      </c>
      <c r="G2526" s="428" t="s">
        <v>6339</v>
      </c>
      <c r="H2526" s="428" t="s">
        <v>6340</v>
      </c>
      <c r="I2526" s="431">
        <v>7737.9501953125</v>
      </c>
      <c r="J2526" s="431">
        <v>3</v>
      </c>
      <c r="K2526" s="432">
        <v>23213.849609375</v>
      </c>
    </row>
    <row r="2527" spans="1:11" ht="14.45" customHeight="1" x14ac:dyDescent="0.2">
      <c r="A2527" s="426" t="s">
        <v>576</v>
      </c>
      <c r="B2527" s="427" t="s">
        <v>577</v>
      </c>
      <c r="C2527" s="428" t="s">
        <v>1407</v>
      </c>
      <c r="D2527" s="429" t="s">
        <v>1408</v>
      </c>
      <c r="E2527" s="428" t="s">
        <v>2417</v>
      </c>
      <c r="F2527" s="429" t="s">
        <v>2418</v>
      </c>
      <c r="G2527" s="428" t="s">
        <v>6341</v>
      </c>
      <c r="H2527" s="428" t="s">
        <v>6342</v>
      </c>
      <c r="I2527" s="431">
        <v>196.20199890136718</v>
      </c>
      <c r="J2527" s="431">
        <v>450</v>
      </c>
      <c r="K2527" s="432">
        <v>88292.1982421875</v>
      </c>
    </row>
    <row r="2528" spans="1:11" ht="14.45" customHeight="1" x14ac:dyDescent="0.2">
      <c r="A2528" s="426" t="s">
        <v>576</v>
      </c>
      <c r="B2528" s="427" t="s">
        <v>577</v>
      </c>
      <c r="C2528" s="428" t="s">
        <v>1407</v>
      </c>
      <c r="D2528" s="429" t="s">
        <v>1408</v>
      </c>
      <c r="E2528" s="428" t="s">
        <v>2417</v>
      </c>
      <c r="F2528" s="429" t="s">
        <v>2418</v>
      </c>
      <c r="G2528" s="428" t="s">
        <v>6343</v>
      </c>
      <c r="H2528" s="428" t="s">
        <v>6344</v>
      </c>
      <c r="I2528" s="431">
        <v>37.895000457763672</v>
      </c>
      <c r="J2528" s="431">
        <v>17</v>
      </c>
      <c r="K2528" s="432">
        <v>644.21000671386719</v>
      </c>
    </row>
    <row r="2529" spans="1:11" ht="14.45" customHeight="1" x14ac:dyDescent="0.2">
      <c r="A2529" s="426" t="s">
        <v>576</v>
      </c>
      <c r="B2529" s="427" t="s">
        <v>577</v>
      </c>
      <c r="C2529" s="428" t="s">
        <v>1407</v>
      </c>
      <c r="D2529" s="429" t="s">
        <v>1408</v>
      </c>
      <c r="E2529" s="428" t="s">
        <v>2417</v>
      </c>
      <c r="F2529" s="429" t="s">
        <v>2418</v>
      </c>
      <c r="G2529" s="428" t="s">
        <v>6345</v>
      </c>
      <c r="H2529" s="428" t="s">
        <v>6346</v>
      </c>
      <c r="I2529" s="431">
        <v>81.735385014460633</v>
      </c>
      <c r="J2529" s="431">
        <v>905</v>
      </c>
      <c r="K2529" s="432">
        <v>73970.5810546875</v>
      </c>
    </row>
    <row r="2530" spans="1:11" ht="14.45" customHeight="1" x14ac:dyDescent="0.2">
      <c r="A2530" s="426" t="s">
        <v>576</v>
      </c>
      <c r="B2530" s="427" t="s">
        <v>577</v>
      </c>
      <c r="C2530" s="428" t="s">
        <v>1407</v>
      </c>
      <c r="D2530" s="429" t="s">
        <v>1408</v>
      </c>
      <c r="E2530" s="428" t="s">
        <v>2417</v>
      </c>
      <c r="F2530" s="429" t="s">
        <v>2418</v>
      </c>
      <c r="G2530" s="428" t="s">
        <v>6347</v>
      </c>
      <c r="H2530" s="428" t="s">
        <v>6348</v>
      </c>
      <c r="I2530" s="431">
        <v>32.30800094604492</v>
      </c>
      <c r="J2530" s="431">
        <v>250</v>
      </c>
      <c r="K2530" s="432">
        <v>8077</v>
      </c>
    </row>
    <row r="2531" spans="1:11" ht="14.45" customHeight="1" x14ac:dyDescent="0.2">
      <c r="A2531" s="426" t="s">
        <v>576</v>
      </c>
      <c r="B2531" s="427" t="s">
        <v>577</v>
      </c>
      <c r="C2531" s="428" t="s">
        <v>1407</v>
      </c>
      <c r="D2531" s="429" t="s">
        <v>1408</v>
      </c>
      <c r="E2531" s="428" t="s">
        <v>2417</v>
      </c>
      <c r="F2531" s="429" t="s">
        <v>2418</v>
      </c>
      <c r="G2531" s="428" t="s">
        <v>6349</v>
      </c>
      <c r="H2531" s="428" t="s">
        <v>6350</v>
      </c>
      <c r="I2531" s="431">
        <v>571.1199951171875</v>
      </c>
      <c r="J2531" s="431">
        <v>4</v>
      </c>
      <c r="K2531" s="432">
        <v>2284.47998046875</v>
      </c>
    </row>
    <row r="2532" spans="1:11" ht="14.45" customHeight="1" x14ac:dyDescent="0.2">
      <c r="A2532" s="426" t="s">
        <v>576</v>
      </c>
      <c r="B2532" s="427" t="s">
        <v>577</v>
      </c>
      <c r="C2532" s="428" t="s">
        <v>1407</v>
      </c>
      <c r="D2532" s="429" t="s">
        <v>1408</v>
      </c>
      <c r="E2532" s="428" t="s">
        <v>2417</v>
      </c>
      <c r="F2532" s="429" t="s">
        <v>2418</v>
      </c>
      <c r="G2532" s="428" t="s">
        <v>6351</v>
      </c>
      <c r="H2532" s="428" t="s">
        <v>6352</v>
      </c>
      <c r="I2532" s="431">
        <v>684.8599853515625</v>
      </c>
      <c r="J2532" s="431">
        <v>1</v>
      </c>
      <c r="K2532" s="432">
        <v>684.8599853515625</v>
      </c>
    </row>
    <row r="2533" spans="1:11" ht="14.45" customHeight="1" x14ac:dyDescent="0.2">
      <c r="A2533" s="426" t="s">
        <v>576</v>
      </c>
      <c r="B2533" s="427" t="s">
        <v>577</v>
      </c>
      <c r="C2533" s="428" t="s">
        <v>1407</v>
      </c>
      <c r="D2533" s="429" t="s">
        <v>1408</v>
      </c>
      <c r="E2533" s="428" t="s">
        <v>2417</v>
      </c>
      <c r="F2533" s="429" t="s">
        <v>2418</v>
      </c>
      <c r="G2533" s="428" t="s">
        <v>6353</v>
      </c>
      <c r="H2533" s="428" t="s">
        <v>6354</v>
      </c>
      <c r="I2533" s="431">
        <v>72</v>
      </c>
      <c r="J2533" s="431">
        <v>20</v>
      </c>
      <c r="K2533" s="432">
        <v>1439.9000244140625</v>
      </c>
    </row>
    <row r="2534" spans="1:11" ht="14.45" customHeight="1" x14ac:dyDescent="0.2">
      <c r="A2534" s="426" t="s">
        <v>576</v>
      </c>
      <c r="B2534" s="427" t="s">
        <v>577</v>
      </c>
      <c r="C2534" s="428" t="s">
        <v>1407</v>
      </c>
      <c r="D2534" s="429" t="s">
        <v>1408</v>
      </c>
      <c r="E2534" s="428" t="s">
        <v>2417</v>
      </c>
      <c r="F2534" s="429" t="s">
        <v>2418</v>
      </c>
      <c r="G2534" s="428" t="s">
        <v>6355</v>
      </c>
      <c r="H2534" s="428" t="s">
        <v>6356</v>
      </c>
      <c r="I2534" s="431">
        <v>72</v>
      </c>
      <c r="J2534" s="431">
        <v>80</v>
      </c>
      <c r="K2534" s="432">
        <v>5759.60009765625</v>
      </c>
    </row>
    <row r="2535" spans="1:11" ht="14.45" customHeight="1" x14ac:dyDescent="0.2">
      <c r="A2535" s="426" t="s">
        <v>576</v>
      </c>
      <c r="B2535" s="427" t="s">
        <v>577</v>
      </c>
      <c r="C2535" s="428" t="s">
        <v>1407</v>
      </c>
      <c r="D2535" s="429" t="s">
        <v>1408</v>
      </c>
      <c r="E2535" s="428" t="s">
        <v>2417</v>
      </c>
      <c r="F2535" s="429" t="s">
        <v>2418</v>
      </c>
      <c r="G2535" s="428" t="s">
        <v>6357</v>
      </c>
      <c r="H2535" s="428" t="s">
        <v>6358</v>
      </c>
      <c r="I2535" s="431">
        <v>22.299999237060547</v>
      </c>
      <c r="J2535" s="431">
        <v>720</v>
      </c>
      <c r="K2535" s="432">
        <v>16057.14013671875</v>
      </c>
    </row>
    <row r="2536" spans="1:11" ht="14.45" customHeight="1" x14ac:dyDescent="0.2">
      <c r="A2536" s="426" t="s">
        <v>576</v>
      </c>
      <c r="B2536" s="427" t="s">
        <v>577</v>
      </c>
      <c r="C2536" s="428" t="s">
        <v>1407</v>
      </c>
      <c r="D2536" s="429" t="s">
        <v>1408</v>
      </c>
      <c r="E2536" s="428" t="s">
        <v>2417</v>
      </c>
      <c r="F2536" s="429" t="s">
        <v>2418</v>
      </c>
      <c r="G2536" s="428" t="s">
        <v>6359</v>
      </c>
      <c r="H2536" s="428" t="s">
        <v>6360</v>
      </c>
      <c r="I2536" s="431">
        <v>393.25</v>
      </c>
      <c r="J2536" s="431">
        <v>32</v>
      </c>
      <c r="K2536" s="432">
        <v>12584</v>
      </c>
    </row>
    <row r="2537" spans="1:11" ht="14.45" customHeight="1" x14ac:dyDescent="0.2">
      <c r="A2537" s="426" t="s">
        <v>576</v>
      </c>
      <c r="B2537" s="427" t="s">
        <v>577</v>
      </c>
      <c r="C2537" s="428" t="s">
        <v>1407</v>
      </c>
      <c r="D2537" s="429" t="s">
        <v>1408</v>
      </c>
      <c r="E2537" s="428" t="s">
        <v>2417</v>
      </c>
      <c r="F2537" s="429" t="s">
        <v>2418</v>
      </c>
      <c r="G2537" s="428" t="s">
        <v>6361</v>
      </c>
      <c r="H2537" s="428" t="s">
        <v>6362</v>
      </c>
      <c r="I2537" s="431">
        <v>718.739990234375</v>
      </c>
      <c r="J2537" s="431">
        <v>5</v>
      </c>
      <c r="K2537" s="432">
        <v>3593.699951171875</v>
      </c>
    </row>
    <row r="2538" spans="1:11" ht="14.45" customHeight="1" x14ac:dyDescent="0.2">
      <c r="A2538" s="426" t="s">
        <v>576</v>
      </c>
      <c r="B2538" s="427" t="s">
        <v>577</v>
      </c>
      <c r="C2538" s="428" t="s">
        <v>1407</v>
      </c>
      <c r="D2538" s="429" t="s">
        <v>1408</v>
      </c>
      <c r="E2538" s="428" t="s">
        <v>2417</v>
      </c>
      <c r="F2538" s="429" t="s">
        <v>2418</v>
      </c>
      <c r="G2538" s="428" t="s">
        <v>6363</v>
      </c>
      <c r="H2538" s="428" t="s">
        <v>6364</v>
      </c>
      <c r="I2538" s="431">
        <v>762.29998779296875</v>
      </c>
      <c r="J2538" s="431">
        <v>5</v>
      </c>
      <c r="K2538" s="432">
        <v>3811.5</v>
      </c>
    </row>
    <row r="2539" spans="1:11" ht="14.45" customHeight="1" x14ac:dyDescent="0.2">
      <c r="A2539" s="426" t="s">
        <v>576</v>
      </c>
      <c r="B2539" s="427" t="s">
        <v>577</v>
      </c>
      <c r="C2539" s="428" t="s">
        <v>1407</v>
      </c>
      <c r="D2539" s="429" t="s">
        <v>1408</v>
      </c>
      <c r="E2539" s="428" t="s">
        <v>2417</v>
      </c>
      <c r="F2539" s="429" t="s">
        <v>2418</v>
      </c>
      <c r="G2539" s="428" t="s">
        <v>6365</v>
      </c>
      <c r="H2539" s="428" t="s">
        <v>6366</v>
      </c>
      <c r="I2539" s="431">
        <v>987.3599853515625</v>
      </c>
      <c r="J2539" s="431">
        <v>5</v>
      </c>
      <c r="K2539" s="432">
        <v>4936.7998046875</v>
      </c>
    </row>
    <row r="2540" spans="1:11" ht="14.45" customHeight="1" x14ac:dyDescent="0.2">
      <c r="A2540" s="426" t="s">
        <v>576</v>
      </c>
      <c r="B2540" s="427" t="s">
        <v>577</v>
      </c>
      <c r="C2540" s="428" t="s">
        <v>1407</v>
      </c>
      <c r="D2540" s="429" t="s">
        <v>1408</v>
      </c>
      <c r="E2540" s="428" t="s">
        <v>2417</v>
      </c>
      <c r="F2540" s="429" t="s">
        <v>2418</v>
      </c>
      <c r="G2540" s="428" t="s">
        <v>6023</v>
      </c>
      <c r="H2540" s="428" t="s">
        <v>6024</v>
      </c>
      <c r="I2540" s="431">
        <v>61.060001373291016</v>
      </c>
      <c r="J2540" s="431">
        <v>50</v>
      </c>
      <c r="K2540" s="432">
        <v>3052.830078125</v>
      </c>
    </row>
    <row r="2541" spans="1:11" ht="14.45" customHeight="1" x14ac:dyDescent="0.2">
      <c r="A2541" s="426" t="s">
        <v>576</v>
      </c>
      <c r="B2541" s="427" t="s">
        <v>577</v>
      </c>
      <c r="C2541" s="428" t="s">
        <v>1407</v>
      </c>
      <c r="D2541" s="429" t="s">
        <v>1408</v>
      </c>
      <c r="E2541" s="428" t="s">
        <v>2417</v>
      </c>
      <c r="F2541" s="429" t="s">
        <v>2418</v>
      </c>
      <c r="G2541" s="428" t="s">
        <v>6025</v>
      </c>
      <c r="H2541" s="428" t="s">
        <v>6026</v>
      </c>
      <c r="I2541" s="431">
        <v>72.839996337890625</v>
      </c>
      <c r="J2541" s="431">
        <v>50</v>
      </c>
      <c r="K2541" s="432">
        <v>3642.10009765625</v>
      </c>
    </row>
    <row r="2542" spans="1:11" ht="14.45" customHeight="1" x14ac:dyDescent="0.2">
      <c r="A2542" s="426" t="s">
        <v>576</v>
      </c>
      <c r="B2542" s="427" t="s">
        <v>577</v>
      </c>
      <c r="C2542" s="428" t="s">
        <v>1407</v>
      </c>
      <c r="D2542" s="429" t="s">
        <v>1408</v>
      </c>
      <c r="E2542" s="428" t="s">
        <v>2417</v>
      </c>
      <c r="F2542" s="429" t="s">
        <v>2418</v>
      </c>
      <c r="G2542" s="428" t="s">
        <v>6025</v>
      </c>
      <c r="H2542" s="428" t="s">
        <v>6367</v>
      </c>
      <c r="I2542" s="431">
        <v>72.839996337890625</v>
      </c>
      <c r="J2542" s="431">
        <v>50</v>
      </c>
      <c r="K2542" s="432">
        <v>3642.10009765625</v>
      </c>
    </row>
    <row r="2543" spans="1:11" ht="14.45" customHeight="1" x14ac:dyDescent="0.2">
      <c r="A2543" s="426" t="s">
        <v>576</v>
      </c>
      <c r="B2543" s="427" t="s">
        <v>577</v>
      </c>
      <c r="C2543" s="428" t="s">
        <v>1407</v>
      </c>
      <c r="D2543" s="429" t="s">
        <v>1408</v>
      </c>
      <c r="E2543" s="428" t="s">
        <v>2417</v>
      </c>
      <c r="F2543" s="429" t="s">
        <v>2418</v>
      </c>
      <c r="G2543" s="428" t="s">
        <v>6368</v>
      </c>
      <c r="H2543" s="428" t="s">
        <v>6369</v>
      </c>
      <c r="I2543" s="431">
        <v>1672.219970703125</v>
      </c>
      <c r="J2543" s="431">
        <v>1</v>
      </c>
      <c r="K2543" s="432">
        <v>1672.219970703125</v>
      </c>
    </row>
    <row r="2544" spans="1:11" ht="14.45" customHeight="1" x14ac:dyDescent="0.2">
      <c r="A2544" s="426" t="s">
        <v>576</v>
      </c>
      <c r="B2544" s="427" t="s">
        <v>577</v>
      </c>
      <c r="C2544" s="428" t="s">
        <v>1407</v>
      </c>
      <c r="D2544" s="429" t="s">
        <v>1408</v>
      </c>
      <c r="E2544" s="428" t="s">
        <v>2417</v>
      </c>
      <c r="F2544" s="429" t="s">
        <v>2418</v>
      </c>
      <c r="G2544" s="428" t="s">
        <v>5049</v>
      </c>
      <c r="H2544" s="428" t="s">
        <v>5050</v>
      </c>
      <c r="I2544" s="431">
        <v>4.9749999046325684</v>
      </c>
      <c r="J2544" s="431">
        <v>200</v>
      </c>
      <c r="K2544" s="432">
        <v>994.90000915527344</v>
      </c>
    </row>
    <row r="2545" spans="1:11" ht="14.45" customHeight="1" x14ac:dyDescent="0.2">
      <c r="A2545" s="426" t="s">
        <v>576</v>
      </c>
      <c r="B2545" s="427" t="s">
        <v>577</v>
      </c>
      <c r="C2545" s="428" t="s">
        <v>1407</v>
      </c>
      <c r="D2545" s="429" t="s">
        <v>1408</v>
      </c>
      <c r="E2545" s="428" t="s">
        <v>2417</v>
      </c>
      <c r="F2545" s="429" t="s">
        <v>2418</v>
      </c>
      <c r="G2545" s="428" t="s">
        <v>6370</v>
      </c>
      <c r="H2545" s="428" t="s">
        <v>6371</v>
      </c>
      <c r="I2545" s="431">
        <v>1453.280029296875</v>
      </c>
      <c r="J2545" s="431">
        <v>1</v>
      </c>
      <c r="K2545" s="432">
        <v>1453.280029296875</v>
      </c>
    </row>
    <row r="2546" spans="1:11" ht="14.45" customHeight="1" x14ac:dyDescent="0.2">
      <c r="A2546" s="426" t="s">
        <v>576</v>
      </c>
      <c r="B2546" s="427" t="s">
        <v>577</v>
      </c>
      <c r="C2546" s="428" t="s">
        <v>1407</v>
      </c>
      <c r="D2546" s="429" t="s">
        <v>1408</v>
      </c>
      <c r="E2546" s="428" t="s">
        <v>2417</v>
      </c>
      <c r="F2546" s="429" t="s">
        <v>2418</v>
      </c>
      <c r="G2546" s="428" t="s">
        <v>3304</v>
      </c>
      <c r="H2546" s="428" t="s">
        <v>3305</v>
      </c>
      <c r="I2546" s="431">
        <v>11.739999771118164</v>
      </c>
      <c r="J2546" s="431">
        <v>10</v>
      </c>
      <c r="K2546" s="432">
        <v>117.40000152587891</v>
      </c>
    </row>
    <row r="2547" spans="1:11" ht="14.45" customHeight="1" x14ac:dyDescent="0.2">
      <c r="A2547" s="426" t="s">
        <v>576</v>
      </c>
      <c r="B2547" s="427" t="s">
        <v>577</v>
      </c>
      <c r="C2547" s="428" t="s">
        <v>1407</v>
      </c>
      <c r="D2547" s="429" t="s">
        <v>1408</v>
      </c>
      <c r="E2547" s="428" t="s">
        <v>2417</v>
      </c>
      <c r="F2547" s="429" t="s">
        <v>2418</v>
      </c>
      <c r="G2547" s="428" t="s">
        <v>3306</v>
      </c>
      <c r="H2547" s="428" t="s">
        <v>3307</v>
      </c>
      <c r="I2547" s="431">
        <v>13.311428887503487</v>
      </c>
      <c r="J2547" s="431">
        <v>220</v>
      </c>
      <c r="K2547" s="432">
        <v>2928.3999938964844</v>
      </c>
    </row>
    <row r="2548" spans="1:11" ht="14.45" customHeight="1" x14ac:dyDescent="0.2">
      <c r="A2548" s="426" t="s">
        <v>576</v>
      </c>
      <c r="B2548" s="427" t="s">
        <v>577</v>
      </c>
      <c r="C2548" s="428" t="s">
        <v>1407</v>
      </c>
      <c r="D2548" s="429" t="s">
        <v>1408</v>
      </c>
      <c r="E2548" s="428" t="s">
        <v>2417</v>
      </c>
      <c r="F2548" s="429" t="s">
        <v>2418</v>
      </c>
      <c r="G2548" s="428" t="s">
        <v>3306</v>
      </c>
      <c r="H2548" s="428" t="s">
        <v>6027</v>
      </c>
      <c r="I2548" s="431">
        <v>13.310000419616699</v>
      </c>
      <c r="J2548" s="431">
        <v>10</v>
      </c>
      <c r="K2548" s="432">
        <v>133.10000610351563</v>
      </c>
    </row>
    <row r="2549" spans="1:11" ht="14.45" customHeight="1" x14ac:dyDescent="0.2">
      <c r="A2549" s="426" t="s">
        <v>576</v>
      </c>
      <c r="B2549" s="427" t="s">
        <v>577</v>
      </c>
      <c r="C2549" s="428" t="s">
        <v>1407</v>
      </c>
      <c r="D2549" s="429" t="s">
        <v>1408</v>
      </c>
      <c r="E2549" s="428" t="s">
        <v>2417</v>
      </c>
      <c r="F2549" s="429" t="s">
        <v>2418</v>
      </c>
      <c r="G2549" s="428" t="s">
        <v>4413</v>
      </c>
      <c r="H2549" s="428" t="s">
        <v>4414</v>
      </c>
      <c r="I2549" s="431">
        <v>25.531111823187935</v>
      </c>
      <c r="J2549" s="431">
        <v>310</v>
      </c>
      <c r="K2549" s="432">
        <v>7914.5001220703125</v>
      </c>
    </row>
    <row r="2550" spans="1:11" ht="14.45" customHeight="1" x14ac:dyDescent="0.2">
      <c r="A2550" s="426" t="s">
        <v>576</v>
      </c>
      <c r="B2550" s="427" t="s">
        <v>577</v>
      </c>
      <c r="C2550" s="428" t="s">
        <v>1407</v>
      </c>
      <c r="D2550" s="429" t="s">
        <v>1408</v>
      </c>
      <c r="E2550" s="428" t="s">
        <v>2417</v>
      </c>
      <c r="F2550" s="429" t="s">
        <v>2418</v>
      </c>
      <c r="G2550" s="428" t="s">
        <v>4413</v>
      </c>
      <c r="H2550" s="428" t="s">
        <v>6028</v>
      </c>
      <c r="I2550" s="431">
        <v>25.535000801086426</v>
      </c>
      <c r="J2550" s="431">
        <v>50</v>
      </c>
      <c r="K2550" s="432">
        <v>1276.6799926757813</v>
      </c>
    </row>
    <row r="2551" spans="1:11" ht="14.45" customHeight="1" x14ac:dyDescent="0.2">
      <c r="A2551" s="426" t="s">
        <v>576</v>
      </c>
      <c r="B2551" s="427" t="s">
        <v>577</v>
      </c>
      <c r="C2551" s="428" t="s">
        <v>1407</v>
      </c>
      <c r="D2551" s="429" t="s">
        <v>1408</v>
      </c>
      <c r="E2551" s="428" t="s">
        <v>2417</v>
      </c>
      <c r="F2551" s="429" t="s">
        <v>2418</v>
      </c>
      <c r="G2551" s="428" t="s">
        <v>6372</v>
      </c>
      <c r="H2551" s="428" t="s">
        <v>6373</v>
      </c>
      <c r="I2551" s="431">
        <v>250</v>
      </c>
      <c r="J2551" s="431">
        <v>25</v>
      </c>
      <c r="K2551" s="432">
        <v>6249.9501953125</v>
      </c>
    </row>
    <row r="2552" spans="1:11" ht="14.45" customHeight="1" x14ac:dyDescent="0.2">
      <c r="A2552" s="426" t="s">
        <v>576</v>
      </c>
      <c r="B2552" s="427" t="s">
        <v>577</v>
      </c>
      <c r="C2552" s="428" t="s">
        <v>1407</v>
      </c>
      <c r="D2552" s="429" t="s">
        <v>1408</v>
      </c>
      <c r="E2552" s="428" t="s">
        <v>2417</v>
      </c>
      <c r="F2552" s="429" t="s">
        <v>2418</v>
      </c>
      <c r="G2552" s="428" t="s">
        <v>6374</v>
      </c>
      <c r="H2552" s="428" t="s">
        <v>6375</v>
      </c>
      <c r="I2552" s="431">
        <v>23.100000381469727</v>
      </c>
      <c r="J2552" s="431">
        <v>50</v>
      </c>
      <c r="K2552" s="432">
        <v>1154.949951171875</v>
      </c>
    </row>
    <row r="2553" spans="1:11" ht="14.45" customHeight="1" x14ac:dyDescent="0.2">
      <c r="A2553" s="426" t="s">
        <v>576</v>
      </c>
      <c r="B2553" s="427" t="s">
        <v>577</v>
      </c>
      <c r="C2553" s="428" t="s">
        <v>1407</v>
      </c>
      <c r="D2553" s="429" t="s">
        <v>1408</v>
      </c>
      <c r="E2553" s="428" t="s">
        <v>2417</v>
      </c>
      <c r="F2553" s="429" t="s">
        <v>2418</v>
      </c>
      <c r="G2553" s="428" t="s">
        <v>6376</v>
      </c>
      <c r="H2553" s="428" t="s">
        <v>6377</v>
      </c>
      <c r="I2553" s="431">
        <v>30.25</v>
      </c>
      <c r="J2553" s="431">
        <v>20</v>
      </c>
      <c r="K2553" s="432">
        <v>605</v>
      </c>
    </row>
    <row r="2554" spans="1:11" ht="14.45" customHeight="1" x14ac:dyDescent="0.2">
      <c r="A2554" s="426" t="s">
        <v>576</v>
      </c>
      <c r="B2554" s="427" t="s">
        <v>577</v>
      </c>
      <c r="C2554" s="428" t="s">
        <v>1407</v>
      </c>
      <c r="D2554" s="429" t="s">
        <v>1408</v>
      </c>
      <c r="E2554" s="428" t="s">
        <v>2417</v>
      </c>
      <c r="F2554" s="429" t="s">
        <v>2418</v>
      </c>
      <c r="G2554" s="428" t="s">
        <v>6378</v>
      </c>
      <c r="H2554" s="428" t="s">
        <v>6379</v>
      </c>
      <c r="I2554" s="431">
        <v>5.2600002288818359</v>
      </c>
      <c r="J2554" s="431">
        <v>50</v>
      </c>
      <c r="K2554" s="432">
        <v>263.20999145507813</v>
      </c>
    </row>
    <row r="2555" spans="1:11" ht="14.45" customHeight="1" x14ac:dyDescent="0.2">
      <c r="A2555" s="426" t="s">
        <v>576</v>
      </c>
      <c r="B2555" s="427" t="s">
        <v>577</v>
      </c>
      <c r="C2555" s="428" t="s">
        <v>1407</v>
      </c>
      <c r="D2555" s="429" t="s">
        <v>1408</v>
      </c>
      <c r="E2555" s="428" t="s">
        <v>2417</v>
      </c>
      <c r="F2555" s="429" t="s">
        <v>2418</v>
      </c>
      <c r="G2555" s="428" t="s">
        <v>6380</v>
      </c>
      <c r="H2555" s="428" t="s">
        <v>6381</v>
      </c>
      <c r="I2555" s="431">
        <v>179.69000244140625</v>
      </c>
      <c r="J2555" s="431">
        <v>6</v>
      </c>
      <c r="K2555" s="432">
        <v>1078.1099853515625</v>
      </c>
    </row>
    <row r="2556" spans="1:11" ht="14.45" customHeight="1" x14ac:dyDescent="0.2">
      <c r="A2556" s="426" t="s">
        <v>576</v>
      </c>
      <c r="B2556" s="427" t="s">
        <v>577</v>
      </c>
      <c r="C2556" s="428" t="s">
        <v>1407</v>
      </c>
      <c r="D2556" s="429" t="s">
        <v>1408</v>
      </c>
      <c r="E2556" s="428" t="s">
        <v>2417</v>
      </c>
      <c r="F2556" s="429" t="s">
        <v>2418</v>
      </c>
      <c r="G2556" s="428" t="s">
        <v>6382</v>
      </c>
      <c r="H2556" s="428" t="s">
        <v>6383</v>
      </c>
      <c r="I2556" s="431">
        <v>20.334285736083984</v>
      </c>
      <c r="J2556" s="431">
        <v>220</v>
      </c>
      <c r="K2556" s="432">
        <v>4473.5000610351563</v>
      </c>
    </row>
    <row r="2557" spans="1:11" ht="14.45" customHeight="1" x14ac:dyDescent="0.2">
      <c r="A2557" s="426" t="s">
        <v>576</v>
      </c>
      <c r="B2557" s="427" t="s">
        <v>577</v>
      </c>
      <c r="C2557" s="428" t="s">
        <v>1407</v>
      </c>
      <c r="D2557" s="429" t="s">
        <v>1408</v>
      </c>
      <c r="E2557" s="428" t="s">
        <v>2417</v>
      </c>
      <c r="F2557" s="429" t="s">
        <v>2418</v>
      </c>
      <c r="G2557" s="428" t="s">
        <v>6033</v>
      </c>
      <c r="H2557" s="428" t="s">
        <v>6034</v>
      </c>
      <c r="I2557" s="431">
        <v>1.5018181800842285</v>
      </c>
      <c r="J2557" s="431">
        <v>1520</v>
      </c>
      <c r="K2557" s="432">
        <v>2283</v>
      </c>
    </row>
    <row r="2558" spans="1:11" ht="14.45" customHeight="1" x14ac:dyDescent="0.2">
      <c r="A2558" s="426" t="s">
        <v>576</v>
      </c>
      <c r="B2558" s="427" t="s">
        <v>577</v>
      </c>
      <c r="C2558" s="428" t="s">
        <v>1407</v>
      </c>
      <c r="D2558" s="429" t="s">
        <v>1408</v>
      </c>
      <c r="E2558" s="428" t="s">
        <v>2417</v>
      </c>
      <c r="F2558" s="429" t="s">
        <v>2418</v>
      </c>
      <c r="G2558" s="428" t="s">
        <v>6384</v>
      </c>
      <c r="H2558" s="428" t="s">
        <v>6385</v>
      </c>
      <c r="I2558" s="431">
        <v>851.4000244140625</v>
      </c>
      <c r="J2558" s="431">
        <v>20</v>
      </c>
      <c r="K2558" s="432">
        <v>17028.080078125</v>
      </c>
    </row>
    <row r="2559" spans="1:11" ht="14.45" customHeight="1" x14ac:dyDescent="0.2">
      <c r="A2559" s="426" t="s">
        <v>576</v>
      </c>
      <c r="B2559" s="427" t="s">
        <v>577</v>
      </c>
      <c r="C2559" s="428" t="s">
        <v>1407</v>
      </c>
      <c r="D2559" s="429" t="s">
        <v>1408</v>
      </c>
      <c r="E2559" s="428" t="s">
        <v>2417</v>
      </c>
      <c r="F2559" s="429" t="s">
        <v>2418</v>
      </c>
      <c r="G2559" s="428" t="s">
        <v>6386</v>
      </c>
      <c r="H2559" s="428" t="s">
        <v>6387</v>
      </c>
      <c r="I2559" s="431">
        <v>1032.3699951171875</v>
      </c>
      <c r="J2559" s="431">
        <v>2</v>
      </c>
      <c r="K2559" s="432">
        <v>2064.739990234375</v>
      </c>
    </row>
    <row r="2560" spans="1:11" ht="14.45" customHeight="1" x14ac:dyDescent="0.2">
      <c r="A2560" s="426" t="s">
        <v>576</v>
      </c>
      <c r="B2560" s="427" t="s">
        <v>577</v>
      </c>
      <c r="C2560" s="428" t="s">
        <v>1407</v>
      </c>
      <c r="D2560" s="429" t="s">
        <v>1408</v>
      </c>
      <c r="E2560" s="428" t="s">
        <v>2417</v>
      </c>
      <c r="F2560" s="429" t="s">
        <v>2418</v>
      </c>
      <c r="G2560" s="428" t="s">
        <v>6388</v>
      </c>
      <c r="H2560" s="428" t="s">
        <v>6389</v>
      </c>
      <c r="I2560" s="431">
        <v>6242.39013671875</v>
      </c>
      <c r="J2560" s="431">
        <v>1</v>
      </c>
      <c r="K2560" s="432">
        <v>6242.39013671875</v>
      </c>
    </row>
    <row r="2561" spans="1:11" ht="14.45" customHeight="1" x14ac:dyDescent="0.2">
      <c r="A2561" s="426" t="s">
        <v>576</v>
      </c>
      <c r="B2561" s="427" t="s">
        <v>577</v>
      </c>
      <c r="C2561" s="428" t="s">
        <v>1407</v>
      </c>
      <c r="D2561" s="429" t="s">
        <v>1408</v>
      </c>
      <c r="E2561" s="428" t="s">
        <v>2417</v>
      </c>
      <c r="F2561" s="429" t="s">
        <v>2418</v>
      </c>
      <c r="G2561" s="428" t="s">
        <v>6390</v>
      </c>
      <c r="H2561" s="428" t="s">
        <v>6391</v>
      </c>
      <c r="I2561" s="431">
        <v>6484.39013671875</v>
      </c>
      <c r="J2561" s="431">
        <v>1</v>
      </c>
      <c r="K2561" s="432">
        <v>6484.39013671875</v>
      </c>
    </row>
    <row r="2562" spans="1:11" ht="14.45" customHeight="1" x14ac:dyDescent="0.2">
      <c r="A2562" s="426" t="s">
        <v>576</v>
      </c>
      <c r="B2562" s="427" t="s">
        <v>577</v>
      </c>
      <c r="C2562" s="428" t="s">
        <v>1407</v>
      </c>
      <c r="D2562" s="429" t="s">
        <v>1408</v>
      </c>
      <c r="E2562" s="428" t="s">
        <v>2417</v>
      </c>
      <c r="F2562" s="429" t="s">
        <v>2418</v>
      </c>
      <c r="G2562" s="428" t="s">
        <v>6392</v>
      </c>
      <c r="H2562" s="428" t="s">
        <v>6393</v>
      </c>
      <c r="I2562" s="431">
        <v>5169.1201171875</v>
      </c>
      <c r="J2562" s="431">
        <v>1</v>
      </c>
      <c r="K2562" s="432">
        <v>5169.1201171875</v>
      </c>
    </row>
    <row r="2563" spans="1:11" ht="14.45" customHeight="1" x14ac:dyDescent="0.2">
      <c r="A2563" s="426" t="s">
        <v>576</v>
      </c>
      <c r="B2563" s="427" t="s">
        <v>577</v>
      </c>
      <c r="C2563" s="428" t="s">
        <v>1407</v>
      </c>
      <c r="D2563" s="429" t="s">
        <v>1408</v>
      </c>
      <c r="E2563" s="428" t="s">
        <v>2417</v>
      </c>
      <c r="F2563" s="429" t="s">
        <v>2418</v>
      </c>
      <c r="G2563" s="428" t="s">
        <v>6394</v>
      </c>
      <c r="H2563" s="428" t="s">
        <v>6395</v>
      </c>
      <c r="I2563" s="431">
        <v>1218.5899658203125</v>
      </c>
      <c r="J2563" s="431">
        <v>2</v>
      </c>
      <c r="K2563" s="432">
        <v>2437.179931640625</v>
      </c>
    </row>
    <row r="2564" spans="1:11" ht="14.45" customHeight="1" x14ac:dyDescent="0.2">
      <c r="A2564" s="426" t="s">
        <v>576</v>
      </c>
      <c r="B2564" s="427" t="s">
        <v>577</v>
      </c>
      <c r="C2564" s="428" t="s">
        <v>1407</v>
      </c>
      <c r="D2564" s="429" t="s">
        <v>1408</v>
      </c>
      <c r="E2564" s="428" t="s">
        <v>2417</v>
      </c>
      <c r="F2564" s="429" t="s">
        <v>2418</v>
      </c>
      <c r="G2564" s="428" t="s">
        <v>6396</v>
      </c>
      <c r="H2564" s="428" t="s">
        <v>6397</v>
      </c>
      <c r="I2564" s="431">
        <v>6442.0400390625</v>
      </c>
      <c r="J2564" s="431">
        <v>1</v>
      </c>
      <c r="K2564" s="432">
        <v>6442.0400390625</v>
      </c>
    </row>
    <row r="2565" spans="1:11" ht="14.45" customHeight="1" x14ac:dyDescent="0.2">
      <c r="A2565" s="426" t="s">
        <v>576</v>
      </c>
      <c r="B2565" s="427" t="s">
        <v>577</v>
      </c>
      <c r="C2565" s="428" t="s">
        <v>1407</v>
      </c>
      <c r="D2565" s="429" t="s">
        <v>1408</v>
      </c>
      <c r="E2565" s="428" t="s">
        <v>2417</v>
      </c>
      <c r="F2565" s="429" t="s">
        <v>2418</v>
      </c>
      <c r="G2565" s="428" t="s">
        <v>6398</v>
      </c>
      <c r="H2565" s="428" t="s">
        <v>6399</v>
      </c>
      <c r="I2565" s="431">
        <v>1735.8699951171875</v>
      </c>
      <c r="J2565" s="431">
        <v>3</v>
      </c>
      <c r="K2565" s="432">
        <v>5207.60009765625</v>
      </c>
    </row>
    <row r="2566" spans="1:11" ht="14.45" customHeight="1" x14ac:dyDescent="0.2">
      <c r="A2566" s="426" t="s">
        <v>576</v>
      </c>
      <c r="B2566" s="427" t="s">
        <v>577</v>
      </c>
      <c r="C2566" s="428" t="s">
        <v>1407</v>
      </c>
      <c r="D2566" s="429" t="s">
        <v>1408</v>
      </c>
      <c r="E2566" s="428" t="s">
        <v>2417</v>
      </c>
      <c r="F2566" s="429" t="s">
        <v>2418</v>
      </c>
      <c r="G2566" s="428" t="s">
        <v>6400</v>
      </c>
      <c r="H2566" s="428" t="s">
        <v>6401</v>
      </c>
      <c r="I2566" s="431">
        <v>441.64999389648438</v>
      </c>
      <c r="J2566" s="431">
        <v>2</v>
      </c>
      <c r="K2566" s="432">
        <v>883.29998779296875</v>
      </c>
    </row>
    <row r="2567" spans="1:11" ht="14.45" customHeight="1" x14ac:dyDescent="0.2">
      <c r="A2567" s="426" t="s">
        <v>576</v>
      </c>
      <c r="B2567" s="427" t="s">
        <v>577</v>
      </c>
      <c r="C2567" s="428" t="s">
        <v>1407</v>
      </c>
      <c r="D2567" s="429" t="s">
        <v>1408</v>
      </c>
      <c r="E2567" s="428" t="s">
        <v>2417</v>
      </c>
      <c r="F2567" s="429" t="s">
        <v>2418</v>
      </c>
      <c r="G2567" s="428" t="s">
        <v>6402</v>
      </c>
      <c r="H2567" s="428" t="s">
        <v>6403</v>
      </c>
      <c r="I2567" s="431">
        <v>463.42999267578125</v>
      </c>
      <c r="J2567" s="431">
        <v>2</v>
      </c>
      <c r="K2567" s="432">
        <v>926.8599853515625</v>
      </c>
    </row>
    <row r="2568" spans="1:11" ht="14.45" customHeight="1" x14ac:dyDescent="0.2">
      <c r="A2568" s="426" t="s">
        <v>576</v>
      </c>
      <c r="B2568" s="427" t="s">
        <v>577</v>
      </c>
      <c r="C2568" s="428" t="s">
        <v>1407</v>
      </c>
      <c r="D2568" s="429" t="s">
        <v>1408</v>
      </c>
      <c r="E2568" s="428" t="s">
        <v>2417</v>
      </c>
      <c r="F2568" s="429" t="s">
        <v>2418</v>
      </c>
      <c r="G2568" s="428" t="s">
        <v>6404</v>
      </c>
      <c r="H2568" s="428" t="s">
        <v>6405</v>
      </c>
      <c r="I2568" s="431">
        <v>1179.75</v>
      </c>
      <c r="J2568" s="431">
        <v>1</v>
      </c>
      <c r="K2568" s="432">
        <v>1179.75</v>
      </c>
    </row>
    <row r="2569" spans="1:11" ht="14.45" customHeight="1" x14ac:dyDescent="0.2">
      <c r="A2569" s="426" t="s">
        <v>576</v>
      </c>
      <c r="B2569" s="427" t="s">
        <v>577</v>
      </c>
      <c r="C2569" s="428" t="s">
        <v>1407</v>
      </c>
      <c r="D2569" s="429" t="s">
        <v>1408</v>
      </c>
      <c r="E2569" s="428" t="s">
        <v>2417</v>
      </c>
      <c r="F2569" s="429" t="s">
        <v>2418</v>
      </c>
      <c r="G2569" s="428" t="s">
        <v>6406</v>
      </c>
      <c r="H2569" s="428" t="s">
        <v>6407</v>
      </c>
      <c r="I2569" s="431">
        <v>1414.6099853515625</v>
      </c>
      <c r="J2569" s="431">
        <v>3</v>
      </c>
      <c r="K2569" s="432">
        <v>4243.83984375</v>
      </c>
    </row>
    <row r="2570" spans="1:11" ht="14.45" customHeight="1" x14ac:dyDescent="0.2">
      <c r="A2570" s="426" t="s">
        <v>576</v>
      </c>
      <c r="B2570" s="427" t="s">
        <v>577</v>
      </c>
      <c r="C2570" s="428" t="s">
        <v>1407</v>
      </c>
      <c r="D2570" s="429" t="s">
        <v>1408</v>
      </c>
      <c r="E2570" s="428" t="s">
        <v>2417</v>
      </c>
      <c r="F2570" s="429" t="s">
        <v>2418</v>
      </c>
      <c r="G2570" s="428" t="s">
        <v>6037</v>
      </c>
      <c r="H2570" s="428" t="s">
        <v>6038</v>
      </c>
      <c r="I2570" s="431">
        <v>28.440000534057617</v>
      </c>
      <c r="J2570" s="431">
        <v>5</v>
      </c>
      <c r="K2570" s="432">
        <v>142.19999694824219</v>
      </c>
    </row>
    <row r="2571" spans="1:11" ht="14.45" customHeight="1" x14ac:dyDescent="0.2">
      <c r="A2571" s="426" t="s">
        <v>576</v>
      </c>
      <c r="B2571" s="427" t="s">
        <v>577</v>
      </c>
      <c r="C2571" s="428" t="s">
        <v>1407</v>
      </c>
      <c r="D2571" s="429" t="s">
        <v>1408</v>
      </c>
      <c r="E2571" s="428" t="s">
        <v>2417</v>
      </c>
      <c r="F2571" s="429" t="s">
        <v>2418</v>
      </c>
      <c r="G2571" s="428" t="s">
        <v>6039</v>
      </c>
      <c r="H2571" s="428" t="s">
        <v>6040</v>
      </c>
      <c r="I2571" s="431">
        <v>9.1999998092651367</v>
      </c>
      <c r="J2571" s="431">
        <v>800</v>
      </c>
      <c r="K2571" s="432">
        <v>7360</v>
      </c>
    </row>
    <row r="2572" spans="1:11" ht="14.45" customHeight="1" x14ac:dyDescent="0.2">
      <c r="A2572" s="426" t="s">
        <v>576</v>
      </c>
      <c r="B2572" s="427" t="s">
        <v>577</v>
      </c>
      <c r="C2572" s="428" t="s">
        <v>1407</v>
      </c>
      <c r="D2572" s="429" t="s">
        <v>1408</v>
      </c>
      <c r="E2572" s="428" t="s">
        <v>2417</v>
      </c>
      <c r="F2572" s="429" t="s">
        <v>2418</v>
      </c>
      <c r="G2572" s="428" t="s">
        <v>6408</v>
      </c>
      <c r="H2572" s="428" t="s">
        <v>6409</v>
      </c>
      <c r="I2572" s="431">
        <v>64.853999328613284</v>
      </c>
      <c r="J2572" s="431">
        <v>540</v>
      </c>
      <c r="K2572" s="432">
        <v>35021.60009765625</v>
      </c>
    </row>
    <row r="2573" spans="1:11" ht="14.45" customHeight="1" x14ac:dyDescent="0.2">
      <c r="A2573" s="426" t="s">
        <v>576</v>
      </c>
      <c r="B2573" s="427" t="s">
        <v>577</v>
      </c>
      <c r="C2573" s="428" t="s">
        <v>1407</v>
      </c>
      <c r="D2573" s="429" t="s">
        <v>1408</v>
      </c>
      <c r="E2573" s="428" t="s">
        <v>2417</v>
      </c>
      <c r="F2573" s="429" t="s">
        <v>2418</v>
      </c>
      <c r="G2573" s="428" t="s">
        <v>6410</v>
      </c>
      <c r="H2573" s="428" t="s">
        <v>6411</v>
      </c>
      <c r="I2573" s="431">
        <v>114.83000183105469</v>
      </c>
      <c r="J2573" s="431">
        <v>140</v>
      </c>
      <c r="K2573" s="432">
        <v>16075.98046875</v>
      </c>
    </row>
    <row r="2574" spans="1:11" ht="14.45" customHeight="1" x14ac:dyDescent="0.2">
      <c r="A2574" s="426" t="s">
        <v>576</v>
      </c>
      <c r="B2574" s="427" t="s">
        <v>577</v>
      </c>
      <c r="C2574" s="428" t="s">
        <v>1407</v>
      </c>
      <c r="D2574" s="429" t="s">
        <v>1408</v>
      </c>
      <c r="E2574" s="428" t="s">
        <v>2417</v>
      </c>
      <c r="F2574" s="429" t="s">
        <v>2418</v>
      </c>
      <c r="G2574" s="428" t="s">
        <v>6412</v>
      </c>
      <c r="H2574" s="428" t="s">
        <v>6413</v>
      </c>
      <c r="I2574" s="431">
        <v>7.4200000762939453</v>
      </c>
      <c r="J2574" s="431">
        <v>10</v>
      </c>
      <c r="K2574" s="432">
        <v>74.199996948242188</v>
      </c>
    </row>
    <row r="2575" spans="1:11" ht="14.45" customHeight="1" x14ac:dyDescent="0.2">
      <c r="A2575" s="426" t="s">
        <v>576</v>
      </c>
      <c r="B2575" s="427" t="s">
        <v>577</v>
      </c>
      <c r="C2575" s="428" t="s">
        <v>1407</v>
      </c>
      <c r="D2575" s="429" t="s">
        <v>1408</v>
      </c>
      <c r="E2575" s="428" t="s">
        <v>2417</v>
      </c>
      <c r="F2575" s="429" t="s">
        <v>2418</v>
      </c>
      <c r="G2575" s="428" t="s">
        <v>6043</v>
      </c>
      <c r="H2575" s="428" t="s">
        <v>6044</v>
      </c>
      <c r="I2575" s="431">
        <v>172.5</v>
      </c>
      <c r="J2575" s="431">
        <v>2</v>
      </c>
      <c r="K2575" s="432">
        <v>345</v>
      </c>
    </row>
    <row r="2576" spans="1:11" ht="14.45" customHeight="1" x14ac:dyDescent="0.2">
      <c r="A2576" s="426" t="s">
        <v>576</v>
      </c>
      <c r="B2576" s="427" t="s">
        <v>577</v>
      </c>
      <c r="C2576" s="428" t="s">
        <v>1407</v>
      </c>
      <c r="D2576" s="429" t="s">
        <v>1408</v>
      </c>
      <c r="E2576" s="428" t="s">
        <v>2417</v>
      </c>
      <c r="F2576" s="429" t="s">
        <v>2418</v>
      </c>
      <c r="G2576" s="428" t="s">
        <v>6045</v>
      </c>
      <c r="H2576" s="428" t="s">
        <v>6046</v>
      </c>
      <c r="I2576" s="431">
        <v>139.14999389648438</v>
      </c>
      <c r="J2576" s="431">
        <v>50</v>
      </c>
      <c r="K2576" s="432">
        <v>6957.5</v>
      </c>
    </row>
    <row r="2577" spans="1:11" ht="14.45" customHeight="1" x14ac:dyDescent="0.2">
      <c r="A2577" s="426" t="s">
        <v>576</v>
      </c>
      <c r="B2577" s="427" t="s">
        <v>577</v>
      </c>
      <c r="C2577" s="428" t="s">
        <v>1407</v>
      </c>
      <c r="D2577" s="429" t="s">
        <v>1408</v>
      </c>
      <c r="E2577" s="428" t="s">
        <v>2417</v>
      </c>
      <c r="F2577" s="429" t="s">
        <v>2418</v>
      </c>
      <c r="G2577" s="428" t="s">
        <v>6414</v>
      </c>
      <c r="H2577" s="428" t="s">
        <v>6415</v>
      </c>
      <c r="I2577" s="431">
        <v>143.75</v>
      </c>
      <c r="J2577" s="431">
        <v>20</v>
      </c>
      <c r="K2577" s="432">
        <v>2875</v>
      </c>
    </row>
    <row r="2578" spans="1:11" ht="14.45" customHeight="1" x14ac:dyDescent="0.2">
      <c r="A2578" s="426" t="s">
        <v>576</v>
      </c>
      <c r="B2578" s="427" t="s">
        <v>577</v>
      </c>
      <c r="C2578" s="428" t="s">
        <v>1407</v>
      </c>
      <c r="D2578" s="429" t="s">
        <v>1408</v>
      </c>
      <c r="E2578" s="428" t="s">
        <v>2417</v>
      </c>
      <c r="F2578" s="429" t="s">
        <v>2418</v>
      </c>
      <c r="G2578" s="428" t="s">
        <v>6051</v>
      </c>
      <c r="H2578" s="428" t="s">
        <v>6052</v>
      </c>
      <c r="I2578" s="431">
        <v>150.0057155064174</v>
      </c>
      <c r="J2578" s="431">
        <v>80</v>
      </c>
      <c r="K2578" s="432">
        <v>12000.440063476563</v>
      </c>
    </row>
    <row r="2579" spans="1:11" ht="14.45" customHeight="1" x14ac:dyDescent="0.2">
      <c r="A2579" s="426" t="s">
        <v>576</v>
      </c>
      <c r="B2579" s="427" t="s">
        <v>577</v>
      </c>
      <c r="C2579" s="428" t="s">
        <v>1407</v>
      </c>
      <c r="D2579" s="429" t="s">
        <v>1408</v>
      </c>
      <c r="E2579" s="428" t="s">
        <v>2417</v>
      </c>
      <c r="F2579" s="429" t="s">
        <v>2418</v>
      </c>
      <c r="G2579" s="428" t="s">
        <v>5114</v>
      </c>
      <c r="H2579" s="428" t="s">
        <v>5115</v>
      </c>
      <c r="I2579" s="431">
        <v>6.7766668001810713</v>
      </c>
      <c r="J2579" s="431">
        <v>780</v>
      </c>
      <c r="K2579" s="432">
        <v>5285.6000366210938</v>
      </c>
    </row>
    <row r="2580" spans="1:11" ht="14.45" customHeight="1" x14ac:dyDescent="0.2">
      <c r="A2580" s="426" t="s">
        <v>576</v>
      </c>
      <c r="B2580" s="427" t="s">
        <v>577</v>
      </c>
      <c r="C2580" s="428" t="s">
        <v>1407</v>
      </c>
      <c r="D2580" s="429" t="s">
        <v>1408</v>
      </c>
      <c r="E2580" s="428" t="s">
        <v>2417</v>
      </c>
      <c r="F2580" s="429" t="s">
        <v>2418</v>
      </c>
      <c r="G2580" s="428" t="s">
        <v>6053</v>
      </c>
      <c r="H2580" s="428" t="s">
        <v>6054</v>
      </c>
      <c r="I2580" s="431">
        <v>18.149999618530273</v>
      </c>
      <c r="J2580" s="431">
        <v>550</v>
      </c>
      <c r="K2580" s="432">
        <v>9982.5</v>
      </c>
    </row>
    <row r="2581" spans="1:11" ht="14.45" customHeight="1" x14ac:dyDescent="0.2">
      <c r="A2581" s="426" t="s">
        <v>576</v>
      </c>
      <c r="B2581" s="427" t="s">
        <v>577</v>
      </c>
      <c r="C2581" s="428" t="s">
        <v>1407</v>
      </c>
      <c r="D2581" s="429" t="s">
        <v>1408</v>
      </c>
      <c r="E2581" s="428" t="s">
        <v>2417</v>
      </c>
      <c r="F2581" s="429" t="s">
        <v>2418</v>
      </c>
      <c r="G2581" s="428" t="s">
        <v>6055</v>
      </c>
      <c r="H2581" s="428" t="s">
        <v>6056</v>
      </c>
      <c r="I2581" s="431">
        <v>20.690000534057617</v>
      </c>
      <c r="J2581" s="431">
        <v>1500</v>
      </c>
      <c r="K2581" s="432">
        <v>31036.50146484375</v>
      </c>
    </row>
    <row r="2582" spans="1:11" ht="14.45" customHeight="1" x14ac:dyDescent="0.2">
      <c r="A2582" s="426" t="s">
        <v>576</v>
      </c>
      <c r="B2582" s="427" t="s">
        <v>577</v>
      </c>
      <c r="C2582" s="428" t="s">
        <v>1407</v>
      </c>
      <c r="D2582" s="429" t="s">
        <v>1408</v>
      </c>
      <c r="E2582" s="428" t="s">
        <v>2417</v>
      </c>
      <c r="F2582" s="429" t="s">
        <v>2418</v>
      </c>
      <c r="G2582" s="428" t="s">
        <v>6416</v>
      </c>
      <c r="H2582" s="428" t="s">
        <v>6417</v>
      </c>
      <c r="I2582" s="431">
        <v>769.55999755859375</v>
      </c>
      <c r="J2582" s="431">
        <v>12</v>
      </c>
      <c r="K2582" s="432">
        <v>9234.7197265625</v>
      </c>
    </row>
    <row r="2583" spans="1:11" ht="14.45" customHeight="1" x14ac:dyDescent="0.2">
      <c r="A2583" s="426" t="s">
        <v>576</v>
      </c>
      <c r="B2583" s="427" t="s">
        <v>577</v>
      </c>
      <c r="C2583" s="428" t="s">
        <v>1407</v>
      </c>
      <c r="D2583" s="429" t="s">
        <v>1408</v>
      </c>
      <c r="E2583" s="428" t="s">
        <v>2417</v>
      </c>
      <c r="F2583" s="429" t="s">
        <v>2418</v>
      </c>
      <c r="G2583" s="428" t="s">
        <v>6418</v>
      </c>
      <c r="H2583" s="428" t="s">
        <v>6419</v>
      </c>
      <c r="I2583" s="431">
        <v>3862.320068359375</v>
      </c>
      <c r="J2583" s="431">
        <v>40</v>
      </c>
      <c r="K2583" s="432">
        <v>154492.796875</v>
      </c>
    </row>
    <row r="2584" spans="1:11" ht="14.45" customHeight="1" x14ac:dyDescent="0.2">
      <c r="A2584" s="426" t="s">
        <v>576</v>
      </c>
      <c r="B2584" s="427" t="s">
        <v>577</v>
      </c>
      <c r="C2584" s="428" t="s">
        <v>1407</v>
      </c>
      <c r="D2584" s="429" t="s">
        <v>1408</v>
      </c>
      <c r="E2584" s="428" t="s">
        <v>2417</v>
      </c>
      <c r="F2584" s="429" t="s">
        <v>2418</v>
      </c>
      <c r="G2584" s="428" t="s">
        <v>6420</v>
      </c>
      <c r="H2584" s="428" t="s">
        <v>6421</v>
      </c>
      <c r="I2584" s="431">
        <v>3862.320068359375</v>
      </c>
      <c r="J2584" s="431">
        <v>13</v>
      </c>
      <c r="K2584" s="432">
        <v>50210.16015625</v>
      </c>
    </row>
    <row r="2585" spans="1:11" ht="14.45" customHeight="1" x14ac:dyDescent="0.2">
      <c r="A2585" s="426" t="s">
        <v>576</v>
      </c>
      <c r="B2585" s="427" t="s">
        <v>577</v>
      </c>
      <c r="C2585" s="428" t="s">
        <v>1407</v>
      </c>
      <c r="D2585" s="429" t="s">
        <v>1408</v>
      </c>
      <c r="E2585" s="428" t="s">
        <v>2417</v>
      </c>
      <c r="F2585" s="429" t="s">
        <v>2418</v>
      </c>
      <c r="G2585" s="428" t="s">
        <v>6422</v>
      </c>
      <c r="H2585" s="428" t="s">
        <v>6423</v>
      </c>
      <c r="I2585" s="431">
        <v>5082</v>
      </c>
      <c r="J2585" s="431">
        <v>15</v>
      </c>
      <c r="K2585" s="432">
        <v>76230</v>
      </c>
    </row>
    <row r="2586" spans="1:11" ht="14.45" customHeight="1" x14ac:dyDescent="0.2">
      <c r="A2586" s="426" t="s">
        <v>576</v>
      </c>
      <c r="B2586" s="427" t="s">
        <v>577</v>
      </c>
      <c r="C2586" s="428" t="s">
        <v>1407</v>
      </c>
      <c r="D2586" s="429" t="s">
        <v>1408</v>
      </c>
      <c r="E2586" s="428" t="s">
        <v>2417</v>
      </c>
      <c r="F2586" s="429" t="s">
        <v>2418</v>
      </c>
      <c r="G2586" s="428" t="s">
        <v>6424</v>
      </c>
      <c r="H2586" s="428" t="s">
        <v>6425</v>
      </c>
      <c r="I2586" s="431">
        <v>1234.199951171875</v>
      </c>
      <c r="J2586" s="431">
        <v>5</v>
      </c>
      <c r="K2586" s="432">
        <v>6171</v>
      </c>
    </row>
    <row r="2587" spans="1:11" ht="14.45" customHeight="1" x14ac:dyDescent="0.2">
      <c r="A2587" s="426" t="s">
        <v>576</v>
      </c>
      <c r="B2587" s="427" t="s">
        <v>577</v>
      </c>
      <c r="C2587" s="428" t="s">
        <v>1407</v>
      </c>
      <c r="D2587" s="429" t="s">
        <v>1408</v>
      </c>
      <c r="E2587" s="428" t="s">
        <v>2417</v>
      </c>
      <c r="F2587" s="429" t="s">
        <v>2418</v>
      </c>
      <c r="G2587" s="428" t="s">
        <v>6426</v>
      </c>
      <c r="H2587" s="428" t="s">
        <v>6427</v>
      </c>
      <c r="I2587" s="431">
        <v>4660.919921875</v>
      </c>
      <c r="J2587" s="431">
        <v>18</v>
      </c>
      <c r="K2587" s="432">
        <v>83896.55859375</v>
      </c>
    </row>
    <row r="2588" spans="1:11" ht="14.45" customHeight="1" x14ac:dyDescent="0.2">
      <c r="A2588" s="426" t="s">
        <v>576</v>
      </c>
      <c r="B2588" s="427" t="s">
        <v>577</v>
      </c>
      <c r="C2588" s="428" t="s">
        <v>1407</v>
      </c>
      <c r="D2588" s="429" t="s">
        <v>1408</v>
      </c>
      <c r="E2588" s="428" t="s">
        <v>2417</v>
      </c>
      <c r="F2588" s="429" t="s">
        <v>2418</v>
      </c>
      <c r="G2588" s="428" t="s">
        <v>6428</v>
      </c>
      <c r="H2588" s="428" t="s">
        <v>6429</v>
      </c>
      <c r="I2588" s="431">
        <v>4660.919921875</v>
      </c>
      <c r="J2588" s="431">
        <v>25</v>
      </c>
      <c r="K2588" s="432">
        <v>116522.998046875</v>
      </c>
    </row>
    <row r="2589" spans="1:11" ht="14.45" customHeight="1" x14ac:dyDescent="0.2">
      <c r="A2589" s="426" t="s">
        <v>576</v>
      </c>
      <c r="B2589" s="427" t="s">
        <v>577</v>
      </c>
      <c r="C2589" s="428" t="s">
        <v>1407</v>
      </c>
      <c r="D2589" s="429" t="s">
        <v>1408</v>
      </c>
      <c r="E2589" s="428" t="s">
        <v>2417</v>
      </c>
      <c r="F2589" s="429" t="s">
        <v>2418</v>
      </c>
      <c r="G2589" s="428" t="s">
        <v>6430</v>
      </c>
      <c r="H2589" s="428" t="s">
        <v>6431</v>
      </c>
      <c r="I2589" s="431">
        <v>204.79832967122397</v>
      </c>
      <c r="J2589" s="431">
        <v>180</v>
      </c>
      <c r="K2589" s="432">
        <v>36863.7001953125</v>
      </c>
    </row>
    <row r="2590" spans="1:11" ht="14.45" customHeight="1" x14ac:dyDescent="0.2">
      <c r="A2590" s="426" t="s">
        <v>576</v>
      </c>
      <c r="B2590" s="427" t="s">
        <v>577</v>
      </c>
      <c r="C2590" s="428" t="s">
        <v>1407</v>
      </c>
      <c r="D2590" s="429" t="s">
        <v>1408</v>
      </c>
      <c r="E2590" s="428" t="s">
        <v>2417</v>
      </c>
      <c r="F2590" s="429" t="s">
        <v>2418</v>
      </c>
      <c r="G2590" s="428" t="s">
        <v>6432</v>
      </c>
      <c r="H2590" s="428" t="s">
        <v>6433</v>
      </c>
      <c r="I2590" s="431">
        <v>86.972858973911826</v>
      </c>
      <c r="J2590" s="431">
        <v>210</v>
      </c>
      <c r="K2590" s="432">
        <v>18264.30029296875</v>
      </c>
    </row>
    <row r="2591" spans="1:11" ht="14.45" customHeight="1" x14ac:dyDescent="0.2">
      <c r="A2591" s="426" t="s">
        <v>576</v>
      </c>
      <c r="B2591" s="427" t="s">
        <v>577</v>
      </c>
      <c r="C2591" s="428" t="s">
        <v>1407</v>
      </c>
      <c r="D2591" s="429" t="s">
        <v>1408</v>
      </c>
      <c r="E2591" s="428" t="s">
        <v>2417</v>
      </c>
      <c r="F2591" s="429" t="s">
        <v>2418</v>
      </c>
      <c r="G2591" s="428" t="s">
        <v>6432</v>
      </c>
      <c r="H2591" s="428" t="s">
        <v>6434</v>
      </c>
      <c r="I2591" s="431">
        <v>89.330001831054688</v>
      </c>
      <c r="J2591" s="431">
        <v>30</v>
      </c>
      <c r="K2591" s="432">
        <v>2679.89990234375</v>
      </c>
    </row>
    <row r="2592" spans="1:11" ht="14.45" customHeight="1" x14ac:dyDescent="0.2">
      <c r="A2592" s="426" t="s">
        <v>576</v>
      </c>
      <c r="B2592" s="427" t="s">
        <v>577</v>
      </c>
      <c r="C2592" s="428" t="s">
        <v>1407</v>
      </c>
      <c r="D2592" s="429" t="s">
        <v>1408</v>
      </c>
      <c r="E2592" s="428" t="s">
        <v>2417</v>
      </c>
      <c r="F2592" s="429" t="s">
        <v>2418</v>
      </c>
      <c r="G2592" s="428" t="s">
        <v>3322</v>
      </c>
      <c r="H2592" s="428" t="s">
        <v>3323</v>
      </c>
      <c r="I2592" s="431">
        <v>14.150000095367432</v>
      </c>
      <c r="J2592" s="431">
        <v>20</v>
      </c>
      <c r="K2592" s="432">
        <v>282.93000793457031</v>
      </c>
    </row>
    <row r="2593" spans="1:11" ht="14.45" customHeight="1" x14ac:dyDescent="0.2">
      <c r="A2593" s="426" t="s">
        <v>576</v>
      </c>
      <c r="B2593" s="427" t="s">
        <v>577</v>
      </c>
      <c r="C2593" s="428" t="s">
        <v>1407</v>
      </c>
      <c r="D2593" s="429" t="s">
        <v>1408</v>
      </c>
      <c r="E2593" s="428" t="s">
        <v>2417</v>
      </c>
      <c r="F2593" s="429" t="s">
        <v>2418</v>
      </c>
      <c r="G2593" s="428" t="s">
        <v>6057</v>
      </c>
      <c r="H2593" s="428" t="s">
        <v>6058</v>
      </c>
      <c r="I2593" s="431">
        <v>13.310000419616699</v>
      </c>
      <c r="J2593" s="431">
        <v>20</v>
      </c>
      <c r="K2593" s="432">
        <v>266.20001220703125</v>
      </c>
    </row>
    <row r="2594" spans="1:11" ht="14.45" customHeight="1" x14ac:dyDescent="0.2">
      <c r="A2594" s="426" t="s">
        <v>576</v>
      </c>
      <c r="B2594" s="427" t="s">
        <v>577</v>
      </c>
      <c r="C2594" s="428" t="s">
        <v>1407</v>
      </c>
      <c r="D2594" s="429" t="s">
        <v>1408</v>
      </c>
      <c r="E2594" s="428" t="s">
        <v>2417</v>
      </c>
      <c r="F2594" s="429" t="s">
        <v>2418</v>
      </c>
      <c r="G2594" s="428" t="s">
        <v>5120</v>
      </c>
      <c r="H2594" s="428" t="s">
        <v>5121</v>
      </c>
      <c r="I2594" s="431">
        <v>13.310000419616699</v>
      </c>
      <c r="J2594" s="431">
        <v>80</v>
      </c>
      <c r="K2594" s="432">
        <v>1064.800048828125</v>
      </c>
    </row>
    <row r="2595" spans="1:11" ht="14.45" customHeight="1" x14ac:dyDescent="0.2">
      <c r="A2595" s="426" t="s">
        <v>576</v>
      </c>
      <c r="B2595" s="427" t="s">
        <v>577</v>
      </c>
      <c r="C2595" s="428" t="s">
        <v>1407</v>
      </c>
      <c r="D2595" s="429" t="s">
        <v>1408</v>
      </c>
      <c r="E2595" s="428" t="s">
        <v>2417</v>
      </c>
      <c r="F2595" s="429" t="s">
        <v>2418</v>
      </c>
      <c r="G2595" s="428" t="s">
        <v>5122</v>
      </c>
      <c r="H2595" s="428" t="s">
        <v>5123</v>
      </c>
      <c r="I2595" s="431">
        <v>13.310000419616699</v>
      </c>
      <c r="J2595" s="431">
        <v>85</v>
      </c>
      <c r="K2595" s="432">
        <v>1131.3500442504883</v>
      </c>
    </row>
    <row r="2596" spans="1:11" ht="14.45" customHeight="1" x14ac:dyDescent="0.2">
      <c r="A2596" s="426" t="s">
        <v>576</v>
      </c>
      <c r="B2596" s="427" t="s">
        <v>577</v>
      </c>
      <c r="C2596" s="428" t="s">
        <v>1407</v>
      </c>
      <c r="D2596" s="429" t="s">
        <v>1408</v>
      </c>
      <c r="E2596" s="428" t="s">
        <v>2417</v>
      </c>
      <c r="F2596" s="429" t="s">
        <v>2418</v>
      </c>
      <c r="G2596" s="428" t="s">
        <v>5124</v>
      </c>
      <c r="H2596" s="428" t="s">
        <v>5125</v>
      </c>
      <c r="I2596" s="431">
        <v>13.310000419616699</v>
      </c>
      <c r="J2596" s="431">
        <v>20</v>
      </c>
      <c r="K2596" s="432">
        <v>266.20001220703125</v>
      </c>
    </row>
    <row r="2597" spans="1:11" ht="14.45" customHeight="1" x14ac:dyDescent="0.2">
      <c r="A2597" s="426" t="s">
        <v>576</v>
      </c>
      <c r="B2597" s="427" t="s">
        <v>577</v>
      </c>
      <c r="C2597" s="428" t="s">
        <v>1407</v>
      </c>
      <c r="D2597" s="429" t="s">
        <v>1408</v>
      </c>
      <c r="E2597" s="428" t="s">
        <v>2417</v>
      </c>
      <c r="F2597" s="429" t="s">
        <v>2418</v>
      </c>
      <c r="G2597" s="428" t="s">
        <v>5124</v>
      </c>
      <c r="H2597" s="428" t="s">
        <v>6435</v>
      </c>
      <c r="I2597" s="431">
        <v>14.270000457763672</v>
      </c>
      <c r="J2597" s="431">
        <v>10</v>
      </c>
      <c r="K2597" s="432">
        <v>142.69999694824219</v>
      </c>
    </row>
    <row r="2598" spans="1:11" ht="14.45" customHeight="1" x14ac:dyDescent="0.2">
      <c r="A2598" s="426" t="s">
        <v>576</v>
      </c>
      <c r="B2598" s="427" t="s">
        <v>577</v>
      </c>
      <c r="C2598" s="428" t="s">
        <v>1407</v>
      </c>
      <c r="D2598" s="429" t="s">
        <v>1408</v>
      </c>
      <c r="E2598" s="428" t="s">
        <v>2417</v>
      </c>
      <c r="F2598" s="429" t="s">
        <v>2418</v>
      </c>
      <c r="G2598" s="428" t="s">
        <v>6436</v>
      </c>
      <c r="H2598" s="428" t="s">
        <v>6437</v>
      </c>
      <c r="I2598" s="431">
        <v>123.18000030517578</v>
      </c>
      <c r="J2598" s="431">
        <v>350</v>
      </c>
      <c r="K2598" s="432">
        <v>43113</v>
      </c>
    </row>
    <row r="2599" spans="1:11" ht="14.45" customHeight="1" x14ac:dyDescent="0.2">
      <c r="A2599" s="426" t="s">
        <v>576</v>
      </c>
      <c r="B2599" s="427" t="s">
        <v>577</v>
      </c>
      <c r="C2599" s="428" t="s">
        <v>1407</v>
      </c>
      <c r="D2599" s="429" t="s">
        <v>1408</v>
      </c>
      <c r="E2599" s="428" t="s">
        <v>2417</v>
      </c>
      <c r="F2599" s="429" t="s">
        <v>2418</v>
      </c>
      <c r="G2599" s="428" t="s">
        <v>3324</v>
      </c>
      <c r="H2599" s="428" t="s">
        <v>3325</v>
      </c>
      <c r="I2599" s="431">
        <v>16.457777235243057</v>
      </c>
      <c r="J2599" s="431">
        <v>220</v>
      </c>
      <c r="K2599" s="432">
        <v>3620.7999877929688</v>
      </c>
    </row>
    <row r="2600" spans="1:11" ht="14.45" customHeight="1" x14ac:dyDescent="0.2">
      <c r="A2600" s="426" t="s">
        <v>576</v>
      </c>
      <c r="B2600" s="427" t="s">
        <v>577</v>
      </c>
      <c r="C2600" s="428" t="s">
        <v>1407</v>
      </c>
      <c r="D2600" s="429" t="s">
        <v>1408</v>
      </c>
      <c r="E2600" s="428" t="s">
        <v>2417</v>
      </c>
      <c r="F2600" s="429" t="s">
        <v>2418</v>
      </c>
      <c r="G2600" s="428" t="s">
        <v>6438</v>
      </c>
      <c r="H2600" s="428" t="s">
        <v>6439</v>
      </c>
      <c r="I2600" s="431">
        <v>2649.89990234375</v>
      </c>
      <c r="J2600" s="431">
        <v>12</v>
      </c>
      <c r="K2600" s="432">
        <v>31798.7998046875</v>
      </c>
    </row>
    <row r="2601" spans="1:11" ht="14.45" customHeight="1" x14ac:dyDescent="0.2">
      <c r="A2601" s="426" t="s">
        <v>576</v>
      </c>
      <c r="B2601" s="427" t="s">
        <v>577</v>
      </c>
      <c r="C2601" s="428" t="s">
        <v>1407</v>
      </c>
      <c r="D2601" s="429" t="s">
        <v>1408</v>
      </c>
      <c r="E2601" s="428" t="s">
        <v>2417</v>
      </c>
      <c r="F2601" s="429" t="s">
        <v>2418</v>
      </c>
      <c r="G2601" s="428" t="s">
        <v>6440</v>
      </c>
      <c r="H2601" s="428" t="s">
        <v>6441</v>
      </c>
      <c r="I2601" s="431">
        <v>5060</v>
      </c>
      <c r="J2601" s="431">
        <v>4</v>
      </c>
      <c r="K2601" s="432">
        <v>20240</v>
      </c>
    </row>
    <row r="2602" spans="1:11" ht="14.45" customHeight="1" x14ac:dyDescent="0.2">
      <c r="A2602" s="426" t="s">
        <v>576</v>
      </c>
      <c r="B2602" s="427" t="s">
        <v>577</v>
      </c>
      <c r="C2602" s="428" t="s">
        <v>1407</v>
      </c>
      <c r="D2602" s="429" t="s">
        <v>1408</v>
      </c>
      <c r="E2602" s="428" t="s">
        <v>2417</v>
      </c>
      <c r="F2602" s="429" t="s">
        <v>2418</v>
      </c>
      <c r="G2602" s="428" t="s">
        <v>6442</v>
      </c>
      <c r="H2602" s="428" t="s">
        <v>6443</v>
      </c>
      <c r="I2602" s="431">
        <v>5060</v>
      </c>
      <c r="J2602" s="431">
        <v>2</v>
      </c>
      <c r="K2602" s="432">
        <v>10120</v>
      </c>
    </row>
    <row r="2603" spans="1:11" ht="14.45" customHeight="1" x14ac:dyDescent="0.2">
      <c r="A2603" s="426" t="s">
        <v>576</v>
      </c>
      <c r="B2603" s="427" t="s">
        <v>577</v>
      </c>
      <c r="C2603" s="428" t="s">
        <v>1407</v>
      </c>
      <c r="D2603" s="429" t="s">
        <v>1408</v>
      </c>
      <c r="E2603" s="428" t="s">
        <v>2417</v>
      </c>
      <c r="F2603" s="429" t="s">
        <v>2418</v>
      </c>
      <c r="G2603" s="428" t="s">
        <v>5593</v>
      </c>
      <c r="H2603" s="428" t="s">
        <v>5594</v>
      </c>
      <c r="I2603" s="431">
        <v>12.100000381469727</v>
      </c>
      <c r="J2603" s="431">
        <v>100</v>
      </c>
      <c r="K2603" s="432">
        <v>1210</v>
      </c>
    </row>
    <row r="2604" spans="1:11" ht="14.45" customHeight="1" x14ac:dyDescent="0.2">
      <c r="A2604" s="426" t="s">
        <v>576</v>
      </c>
      <c r="B2604" s="427" t="s">
        <v>577</v>
      </c>
      <c r="C2604" s="428" t="s">
        <v>1407</v>
      </c>
      <c r="D2604" s="429" t="s">
        <v>1408</v>
      </c>
      <c r="E2604" s="428" t="s">
        <v>2417</v>
      </c>
      <c r="F2604" s="429" t="s">
        <v>2418</v>
      </c>
      <c r="G2604" s="428" t="s">
        <v>6059</v>
      </c>
      <c r="H2604" s="428" t="s">
        <v>6060</v>
      </c>
      <c r="I2604" s="431">
        <v>9.6800003051757813</v>
      </c>
      <c r="J2604" s="431">
        <v>50</v>
      </c>
      <c r="K2604" s="432">
        <v>484</v>
      </c>
    </row>
    <row r="2605" spans="1:11" ht="14.45" customHeight="1" x14ac:dyDescent="0.2">
      <c r="A2605" s="426" t="s">
        <v>576</v>
      </c>
      <c r="B2605" s="427" t="s">
        <v>577</v>
      </c>
      <c r="C2605" s="428" t="s">
        <v>1407</v>
      </c>
      <c r="D2605" s="429" t="s">
        <v>1408</v>
      </c>
      <c r="E2605" s="428" t="s">
        <v>2417</v>
      </c>
      <c r="F2605" s="429" t="s">
        <v>2418</v>
      </c>
      <c r="G2605" s="428" t="s">
        <v>6444</v>
      </c>
      <c r="H2605" s="428" t="s">
        <v>6445</v>
      </c>
      <c r="I2605" s="431">
        <v>23.149999618530273</v>
      </c>
      <c r="J2605" s="431">
        <v>550</v>
      </c>
      <c r="K2605" s="432">
        <v>12732.5</v>
      </c>
    </row>
    <row r="2606" spans="1:11" ht="14.45" customHeight="1" x14ac:dyDescent="0.2">
      <c r="A2606" s="426" t="s">
        <v>576</v>
      </c>
      <c r="B2606" s="427" t="s">
        <v>577</v>
      </c>
      <c r="C2606" s="428" t="s">
        <v>1407</v>
      </c>
      <c r="D2606" s="429" t="s">
        <v>1408</v>
      </c>
      <c r="E2606" s="428" t="s">
        <v>2417</v>
      </c>
      <c r="F2606" s="429" t="s">
        <v>2418</v>
      </c>
      <c r="G2606" s="428" t="s">
        <v>6446</v>
      </c>
      <c r="H2606" s="428" t="s">
        <v>6447</v>
      </c>
      <c r="I2606" s="431">
        <v>25.409999847412109</v>
      </c>
      <c r="J2606" s="431">
        <v>100</v>
      </c>
      <c r="K2606" s="432">
        <v>2541</v>
      </c>
    </row>
    <row r="2607" spans="1:11" ht="14.45" customHeight="1" x14ac:dyDescent="0.2">
      <c r="A2607" s="426" t="s">
        <v>576</v>
      </c>
      <c r="B2607" s="427" t="s">
        <v>577</v>
      </c>
      <c r="C2607" s="428" t="s">
        <v>1407</v>
      </c>
      <c r="D2607" s="429" t="s">
        <v>1408</v>
      </c>
      <c r="E2607" s="428" t="s">
        <v>2417</v>
      </c>
      <c r="F2607" s="429" t="s">
        <v>2418</v>
      </c>
      <c r="G2607" s="428" t="s">
        <v>6015</v>
      </c>
      <c r="H2607" s="428" t="s">
        <v>6448</v>
      </c>
      <c r="I2607" s="431">
        <v>198.69000244140625</v>
      </c>
      <c r="J2607" s="431">
        <v>15</v>
      </c>
      <c r="K2607" s="432">
        <v>2980.3500366210938</v>
      </c>
    </row>
    <row r="2608" spans="1:11" ht="14.45" customHeight="1" x14ac:dyDescent="0.2">
      <c r="A2608" s="426" t="s">
        <v>576</v>
      </c>
      <c r="B2608" s="427" t="s">
        <v>577</v>
      </c>
      <c r="C2608" s="428" t="s">
        <v>1407</v>
      </c>
      <c r="D2608" s="429" t="s">
        <v>1408</v>
      </c>
      <c r="E2608" s="428" t="s">
        <v>2417</v>
      </c>
      <c r="F2608" s="429" t="s">
        <v>2418</v>
      </c>
      <c r="G2608" s="428" t="s">
        <v>3326</v>
      </c>
      <c r="H2608" s="428" t="s">
        <v>3327</v>
      </c>
      <c r="I2608" s="431">
        <v>0.80000001192092896</v>
      </c>
      <c r="J2608" s="431">
        <v>5400</v>
      </c>
      <c r="K2608" s="432">
        <v>4320</v>
      </c>
    </row>
    <row r="2609" spans="1:11" ht="14.45" customHeight="1" x14ac:dyDescent="0.2">
      <c r="A2609" s="426" t="s">
        <v>576</v>
      </c>
      <c r="B2609" s="427" t="s">
        <v>577</v>
      </c>
      <c r="C2609" s="428" t="s">
        <v>1407</v>
      </c>
      <c r="D2609" s="429" t="s">
        <v>1408</v>
      </c>
      <c r="E2609" s="428" t="s">
        <v>2417</v>
      </c>
      <c r="F2609" s="429" t="s">
        <v>2418</v>
      </c>
      <c r="G2609" s="428" t="s">
        <v>3328</v>
      </c>
      <c r="H2609" s="428" t="s">
        <v>3329</v>
      </c>
      <c r="I2609" s="431">
        <v>0.8216666579246521</v>
      </c>
      <c r="J2609" s="431">
        <v>8500</v>
      </c>
      <c r="K2609" s="432">
        <v>6985</v>
      </c>
    </row>
    <row r="2610" spans="1:11" ht="14.45" customHeight="1" x14ac:dyDescent="0.2">
      <c r="A2610" s="426" t="s">
        <v>576</v>
      </c>
      <c r="B2610" s="427" t="s">
        <v>577</v>
      </c>
      <c r="C2610" s="428" t="s">
        <v>1407</v>
      </c>
      <c r="D2610" s="429" t="s">
        <v>1408</v>
      </c>
      <c r="E2610" s="428" t="s">
        <v>2417</v>
      </c>
      <c r="F2610" s="429" t="s">
        <v>2418</v>
      </c>
      <c r="G2610" s="428" t="s">
        <v>3328</v>
      </c>
      <c r="H2610" s="428" t="s">
        <v>3330</v>
      </c>
      <c r="I2610" s="431">
        <v>0.82999998331069946</v>
      </c>
      <c r="J2610" s="431">
        <v>1200</v>
      </c>
      <c r="K2610" s="432">
        <v>996</v>
      </c>
    </row>
    <row r="2611" spans="1:11" ht="14.45" customHeight="1" x14ac:dyDescent="0.2">
      <c r="A2611" s="426" t="s">
        <v>576</v>
      </c>
      <c r="B2611" s="427" t="s">
        <v>577</v>
      </c>
      <c r="C2611" s="428" t="s">
        <v>1407</v>
      </c>
      <c r="D2611" s="429" t="s">
        <v>1408</v>
      </c>
      <c r="E2611" s="428" t="s">
        <v>2417</v>
      </c>
      <c r="F2611" s="429" t="s">
        <v>2418</v>
      </c>
      <c r="G2611" s="428" t="s">
        <v>3331</v>
      </c>
      <c r="H2611" s="428" t="s">
        <v>3332</v>
      </c>
      <c r="I2611" s="431">
        <v>0.43666666746139526</v>
      </c>
      <c r="J2611" s="431">
        <v>3100</v>
      </c>
      <c r="K2611" s="432">
        <v>1354</v>
      </c>
    </row>
    <row r="2612" spans="1:11" ht="14.45" customHeight="1" x14ac:dyDescent="0.2">
      <c r="A2612" s="426" t="s">
        <v>576</v>
      </c>
      <c r="B2612" s="427" t="s">
        <v>577</v>
      </c>
      <c r="C2612" s="428" t="s">
        <v>1407</v>
      </c>
      <c r="D2612" s="429" t="s">
        <v>1408</v>
      </c>
      <c r="E2612" s="428" t="s">
        <v>2417</v>
      </c>
      <c r="F2612" s="429" t="s">
        <v>2418</v>
      </c>
      <c r="G2612" s="428" t="s">
        <v>3331</v>
      </c>
      <c r="H2612" s="428" t="s">
        <v>6063</v>
      </c>
      <c r="I2612" s="431">
        <v>0.43000000715255737</v>
      </c>
      <c r="J2612" s="431">
        <v>500</v>
      </c>
      <c r="K2612" s="432">
        <v>215</v>
      </c>
    </row>
    <row r="2613" spans="1:11" ht="14.45" customHeight="1" x14ac:dyDescent="0.2">
      <c r="A2613" s="426" t="s">
        <v>576</v>
      </c>
      <c r="B2613" s="427" t="s">
        <v>577</v>
      </c>
      <c r="C2613" s="428" t="s">
        <v>1407</v>
      </c>
      <c r="D2613" s="429" t="s">
        <v>1408</v>
      </c>
      <c r="E2613" s="428" t="s">
        <v>2417</v>
      </c>
      <c r="F2613" s="429" t="s">
        <v>2418</v>
      </c>
      <c r="G2613" s="428" t="s">
        <v>4731</v>
      </c>
      <c r="H2613" s="428" t="s">
        <v>4732</v>
      </c>
      <c r="I2613" s="431">
        <v>1.1499999761581421</v>
      </c>
      <c r="J2613" s="431">
        <v>2540</v>
      </c>
      <c r="K2613" s="432">
        <v>2921</v>
      </c>
    </row>
    <row r="2614" spans="1:11" ht="14.45" customHeight="1" x14ac:dyDescent="0.2">
      <c r="A2614" s="426" t="s">
        <v>576</v>
      </c>
      <c r="B2614" s="427" t="s">
        <v>577</v>
      </c>
      <c r="C2614" s="428" t="s">
        <v>1407</v>
      </c>
      <c r="D2614" s="429" t="s">
        <v>1408</v>
      </c>
      <c r="E2614" s="428" t="s">
        <v>2417</v>
      </c>
      <c r="F2614" s="429" t="s">
        <v>2418</v>
      </c>
      <c r="G2614" s="428" t="s">
        <v>4733</v>
      </c>
      <c r="H2614" s="428" t="s">
        <v>4734</v>
      </c>
      <c r="I2614" s="431">
        <v>1.1387499868869781</v>
      </c>
      <c r="J2614" s="431">
        <v>5760</v>
      </c>
      <c r="K2614" s="432">
        <v>6561.60009765625</v>
      </c>
    </row>
    <row r="2615" spans="1:11" ht="14.45" customHeight="1" x14ac:dyDescent="0.2">
      <c r="A2615" s="426" t="s">
        <v>576</v>
      </c>
      <c r="B2615" s="427" t="s">
        <v>577</v>
      </c>
      <c r="C2615" s="428" t="s">
        <v>1407</v>
      </c>
      <c r="D2615" s="429" t="s">
        <v>1408</v>
      </c>
      <c r="E2615" s="428" t="s">
        <v>2417</v>
      </c>
      <c r="F2615" s="429" t="s">
        <v>2418</v>
      </c>
      <c r="G2615" s="428" t="s">
        <v>6064</v>
      </c>
      <c r="H2615" s="428" t="s">
        <v>6065</v>
      </c>
      <c r="I2615" s="431">
        <v>7.5149998664855957</v>
      </c>
      <c r="J2615" s="431">
        <v>800</v>
      </c>
      <c r="K2615" s="432">
        <v>6011.2100830078125</v>
      </c>
    </row>
    <row r="2616" spans="1:11" ht="14.45" customHeight="1" x14ac:dyDescent="0.2">
      <c r="A2616" s="426" t="s">
        <v>576</v>
      </c>
      <c r="B2616" s="427" t="s">
        <v>577</v>
      </c>
      <c r="C2616" s="428" t="s">
        <v>1407</v>
      </c>
      <c r="D2616" s="429" t="s">
        <v>1408</v>
      </c>
      <c r="E2616" s="428" t="s">
        <v>2417</v>
      </c>
      <c r="F2616" s="429" t="s">
        <v>2418</v>
      </c>
      <c r="G2616" s="428" t="s">
        <v>6064</v>
      </c>
      <c r="H2616" s="428" t="s">
        <v>6066</v>
      </c>
      <c r="I2616" s="431">
        <v>7.869999885559082</v>
      </c>
      <c r="J2616" s="431">
        <v>1800</v>
      </c>
      <c r="K2616" s="432">
        <v>14164.900146484375</v>
      </c>
    </row>
    <row r="2617" spans="1:11" ht="14.45" customHeight="1" x14ac:dyDescent="0.2">
      <c r="A2617" s="426" t="s">
        <v>576</v>
      </c>
      <c r="B2617" s="427" t="s">
        <v>577</v>
      </c>
      <c r="C2617" s="428" t="s">
        <v>1407</v>
      </c>
      <c r="D2617" s="429" t="s">
        <v>1408</v>
      </c>
      <c r="E2617" s="428" t="s">
        <v>2417</v>
      </c>
      <c r="F2617" s="429" t="s">
        <v>2418</v>
      </c>
      <c r="G2617" s="428" t="s">
        <v>3333</v>
      </c>
      <c r="H2617" s="428" t="s">
        <v>3334</v>
      </c>
      <c r="I2617" s="431">
        <v>0.56999999284744263</v>
      </c>
      <c r="J2617" s="431">
        <v>2100</v>
      </c>
      <c r="K2617" s="432">
        <v>1197</v>
      </c>
    </row>
    <row r="2618" spans="1:11" ht="14.45" customHeight="1" x14ac:dyDescent="0.2">
      <c r="A2618" s="426" t="s">
        <v>576</v>
      </c>
      <c r="B2618" s="427" t="s">
        <v>577</v>
      </c>
      <c r="C2618" s="428" t="s">
        <v>1407</v>
      </c>
      <c r="D2618" s="429" t="s">
        <v>1408</v>
      </c>
      <c r="E2618" s="428" t="s">
        <v>2417</v>
      </c>
      <c r="F2618" s="429" t="s">
        <v>2418</v>
      </c>
      <c r="G2618" s="428" t="s">
        <v>3335</v>
      </c>
      <c r="H2618" s="428" t="s">
        <v>3336</v>
      </c>
      <c r="I2618" s="431">
        <v>0.58166664838790894</v>
      </c>
      <c r="J2618" s="431">
        <v>3400</v>
      </c>
      <c r="K2618" s="432">
        <v>1977</v>
      </c>
    </row>
    <row r="2619" spans="1:11" ht="14.45" customHeight="1" x14ac:dyDescent="0.2">
      <c r="A2619" s="426" t="s">
        <v>576</v>
      </c>
      <c r="B2619" s="427" t="s">
        <v>577</v>
      </c>
      <c r="C2619" s="428" t="s">
        <v>1407</v>
      </c>
      <c r="D2619" s="429" t="s">
        <v>1408</v>
      </c>
      <c r="E2619" s="428" t="s">
        <v>2417</v>
      </c>
      <c r="F2619" s="429" t="s">
        <v>2418</v>
      </c>
      <c r="G2619" s="428" t="s">
        <v>6449</v>
      </c>
      <c r="H2619" s="428" t="s">
        <v>6450</v>
      </c>
      <c r="I2619" s="431">
        <v>2.0760000467300417</v>
      </c>
      <c r="J2619" s="431">
        <v>500</v>
      </c>
      <c r="K2619" s="432">
        <v>1038</v>
      </c>
    </row>
    <row r="2620" spans="1:11" ht="14.45" customHeight="1" x14ac:dyDescent="0.2">
      <c r="A2620" s="426" t="s">
        <v>576</v>
      </c>
      <c r="B2620" s="427" t="s">
        <v>577</v>
      </c>
      <c r="C2620" s="428" t="s">
        <v>1407</v>
      </c>
      <c r="D2620" s="429" t="s">
        <v>1408</v>
      </c>
      <c r="E2620" s="428" t="s">
        <v>2417</v>
      </c>
      <c r="F2620" s="429" t="s">
        <v>2418</v>
      </c>
      <c r="G2620" s="428" t="s">
        <v>5672</v>
      </c>
      <c r="H2620" s="428" t="s">
        <v>5673</v>
      </c>
      <c r="I2620" s="431">
        <v>14.65142822265625</v>
      </c>
      <c r="J2620" s="431">
        <v>1200</v>
      </c>
      <c r="K2620" s="432">
        <v>17582.6201171875</v>
      </c>
    </row>
    <row r="2621" spans="1:11" ht="14.45" customHeight="1" x14ac:dyDescent="0.2">
      <c r="A2621" s="426" t="s">
        <v>576</v>
      </c>
      <c r="B2621" s="427" t="s">
        <v>577</v>
      </c>
      <c r="C2621" s="428" t="s">
        <v>1407</v>
      </c>
      <c r="D2621" s="429" t="s">
        <v>1408</v>
      </c>
      <c r="E2621" s="428" t="s">
        <v>2417</v>
      </c>
      <c r="F2621" s="429" t="s">
        <v>2418</v>
      </c>
      <c r="G2621" s="428" t="s">
        <v>6067</v>
      </c>
      <c r="H2621" s="428" t="s">
        <v>6068</v>
      </c>
      <c r="I2621" s="431">
        <v>5.565000057220459</v>
      </c>
      <c r="J2621" s="431">
        <v>17845</v>
      </c>
      <c r="K2621" s="432">
        <v>99311.000122070313</v>
      </c>
    </row>
    <row r="2622" spans="1:11" ht="14.45" customHeight="1" x14ac:dyDescent="0.2">
      <c r="A2622" s="426" t="s">
        <v>576</v>
      </c>
      <c r="B2622" s="427" t="s">
        <v>577</v>
      </c>
      <c r="C2622" s="428" t="s">
        <v>1407</v>
      </c>
      <c r="D2622" s="429" t="s">
        <v>1408</v>
      </c>
      <c r="E2622" s="428" t="s">
        <v>2417</v>
      </c>
      <c r="F2622" s="429" t="s">
        <v>2418</v>
      </c>
      <c r="G2622" s="428" t="s">
        <v>6069</v>
      </c>
      <c r="H2622" s="428" t="s">
        <v>6070</v>
      </c>
      <c r="I2622" s="431">
        <v>8.8340540705500423</v>
      </c>
      <c r="J2622" s="431">
        <v>8900</v>
      </c>
      <c r="K2622" s="432">
        <v>78624</v>
      </c>
    </row>
    <row r="2623" spans="1:11" ht="14.45" customHeight="1" x14ac:dyDescent="0.2">
      <c r="A2623" s="426" t="s">
        <v>576</v>
      </c>
      <c r="B2623" s="427" t="s">
        <v>577</v>
      </c>
      <c r="C2623" s="428" t="s">
        <v>1407</v>
      </c>
      <c r="D2623" s="429" t="s">
        <v>1408</v>
      </c>
      <c r="E2623" s="428" t="s">
        <v>2417</v>
      </c>
      <c r="F2623" s="429" t="s">
        <v>2418</v>
      </c>
      <c r="G2623" s="428" t="s">
        <v>6071</v>
      </c>
      <c r="H2623" s="428" t="s">
        <v>6072</v>
      </c>
      <c r="I2623" s="431">
        <v>6.9489998340606691</v>
      </c>
      <c r="J2623" s="431">
        <v>630</v>
      </c>
      <c r="K2623" s="432">
        <v>4377.5999755859375</v>
      </c>
    </row>
    <row r="2624" spans="1:11" ht="14.45" customHeight="1" x14ac:dyDescent="0.2">
      <c r="A2624" s="426" t="s">
        <v>576</v>
      </c>
      <c r="B2624" s="427" t="s">
        <v>577</v>
      </c>
      <c r="C2624" s="428" t="s">
        <v>1407</v>
      </c>
      <c r="D2624" s="429" t="s">
        <v>1408</v>
      </c>
      <c r="E2624" s="428" t="s">
        <v>2417</v>
      </c>
      <c r="F2624" s="429" t="s">
        <v>2418</v>
      </c>
      <c r="G2624" s="428" t="s">
        <v>6451</v>
      </c>
      <c r="H2624" s="428" t="s">
        <v>6452</v>
      </c>
      <c r="I2624" s="431">
        <v>31.940000534057617</v>
      </c>
      <c r="J2624" s="431">
        <v>200</v>
      </c>
      <c r="K2624" s="432">
        <v>6388.7998046875</v>
      </c>
    </row>
    <row r="2625" spans="1:11" ht="14.45" customHeight="1" x14ac:dyDescent="0.2">
      <c r="A2625" s="426" t="s">
        <v>576</v>
      </c>
      <c r="B2625" s="427" t="s">
        <v>577</v>
      </c>
      <c r="C2625" s="428" t="s">
        <v>1407</v>
      </c>
      <c r="D2625" s="429" t="s">
        <v>1408</v>
      </c>
      <c r="E2625" s="428" t="s">
        <v>2417</v>
      </c>
      <c r="F2625" s="429" t="s">
        <v>2418</v>
      </c>
      <c r="G2625" s="428" t="s">
        <v>6451</v>
      </c>
      <c r="H2625" s="428" t="s">
        <v>6453</v>
      </c>
      <c r="I2625" s="431">
        <v>31.940000534057617</v>
      </c>
      <c r="J2625" s="431">
        <v>50</v>
      </c>
      <c r="K2625" s="432">
        <v>1597.199951171875</v>
      </c>
    </row>
    <row r="2626" spans="1:11" ht="14.45" customHeight="1" x14ac:dyDescent="0.2">
      <c r="A2626" s="426" t="s">
        <v>576</v>
      </c>
      <c r="B2626" s="427" t="s">
        <v>577</v>
      </c>
      <c r="C2626" s="428" t="s">
        <v>1407</v>
      </c>
      <c r="D2626" s="429" t="s">
        <v>1408</v>
      </c>
      <c r="E2626" s="428" t="s">
        <v>2417</v>
      </c>
      <c r="F2626" s="429" t="s">
        <v>2418</v>
      </c>
      <c r="G2626" s="428" t="s">
        <v>4735</v>
      </c>
      <c r="H2626" s="428" t="s">
        <v>4736</v>
      </c>
      <c r="I2626" s="431">
        <v>1.5909090475602583</v>
      </c>
      <c r="J2626" s="431">
        <v>2300</v>
      </c>
      <c r="K2626" s="432">
        <v>3655</v>
      </c>
    </row>
    <row r="2627" spans="1:11" ht="14.45" customHeight="1" x14ac:dyDescent="0.2">
      <c r="A2627" s="426" t="s">
        <v>576</v>
      </c>
      <c r="B2627" s="427" t="s">
        <v>577</v>
      </c>
      <c r="C2627" s="428" t="s">
        <v>1407</v>
      </c>
      <c r="D2627" s="429" t="s">
        <v>1408</v>
      </c>
      <c r="E2627" s="428" t="s">
        <v>2417</v>
      </c>
      <c r="F2627" s="429" t="s">
        <v>2418</v>
      </c>
      <c r="G2627" s="428" t="s">
        <v>5140</v>
      </c>
      <c r="H2627" s="428" t="s">
        <v>5141</v>
      </c>
      <c r="I2627" s="431">
        <v>6.2309999942779539</v>
      </c>
      <c r="J2627" s="431">
        <v>700</v>
      </c>
      <c r="K2627" s="432">
        <v>4361.25</v>
      </c>
    </row>
    <row r="2628" spans="1:11" ht="14.45" customHeight="1" x14ac:dyDescent="0.2">
      <c r="A2628" s="426" t="s">
        <v>576</v>
      </c>
      <c r="B2628" s="427" t="s">
        <v>577</v>
      </c>
      <c r="C2628" s="428" t="s">
        <v>1407</v>
      </c>
      <c r="D2628" s="429" t="s">
        <v>1408</v>
      </c>
      <c r="E2628" s="428" t="s">
        <v>2417</v>
      </c>
      <c r="F2628" s="429" t="s">
        <v>2418</v>
      </c>
      <c r="G2628" s="428" t="s">
        <v>6454</v>
      </c>
      <c r="H2628" s="428" t="s">
        <v>6455</v>
      </c>
      <c r="I2628" s="431">
        <v>11.53249979019165</v>
      </c>
      <c r="J2628" s="431">
        <v>1000</v>
      </c>
      <c r="K2628" s="432">
        <v>11531</v>
      </c>
    </row>
    <row r="2629" spans="1:11" ht="14.45" customHeight="1" x14ac:dyDescent="0.2">
      <c r="A2629" s="426" t="s">
        <v>576</v>
      </c>
      <c r="B2629" s="427" t="s">
        <v>577</v>
      </c>
      <c r="C2629" s="428" t="s">
        <v>1407</v>
      </c>
      <c r="D2629" s="429" t="s">
        <v>1408</v>
      </c>
      <c r="E2629" s="428" t="s">
        <v>2417</v>
      </c>
      <c r="F2629" s="429" t="s">
        <v>2418</v>
      </c>
      <c r="G2629" s="428" t="s">
        <v>6456</v>
      </c>
      <c r="H2629" s="428" t="s">
        <v>6457</v>
      </c>
      <c r="I2629" s="431">
        <v>769.55999755859375</v>
      </c>
      <c r="J2629" s="431">
        <v>6</v>
      </c>
      <c r="K2629" s="432">
        <v>4617.35986328125</v>
      </c>
    </row>
    <row r="2630" spans="1:11" ht="14.45" customHeight="1" x14ac:dyDescent="0.2">
      <c r="A2630" s="426" t="s">
        <v>576</v>
      </c>
      <c r="B2630" s="427" t="s">
        <v>577</v>
      </c>
      <c r="C2630" s="428" t="s">
        <v>1407</v>
      </c>
      <c r="D2630" s="429" t="s">
        <v>1408</v>
      </c>
      <c r="E2630" s="428" t="s">
        <v>2417</v>
      </c>
      <c r="F2630" s="429" t="s">
        <v>2418</v>
      </c>
      <c r="G2630" s="428" t="s">
        <v>6073</v>
      </c>
      <c r="H2630" s="428" t="s">
        <v>6074</v>
      </c>
      <c r="I2630" s="431">
        <v>769.55999755859375</v>
      </c>
      <c r="J2630" s="431">
        <v>60</v>
      </c>
      <c r="K2630" s="432">
        <v>46173.5986328125</v>
      </c>
    </row>
    <row r="2631" spans="1:11" ht="14.45" customHeight="1" x14ac:dyDescent="0.2">
      <c r="A2631" s="426" t="s">
        <v>576</v>
      </c>
      <c r="B2631" s="427" t="s">
        <v>577</v>
      </c>
      <c r="C2631" s="428" t="s">
        <v>1407</v>
      </c>
      <c r="D2631" s="429" t="s">
        <v>1408</v>
      </c>
      <c r="E2631" s="428" t="s">
        <v>2417</v>
      </c>
      <c r="F2631" s="429" t="s">
        <v>2418</v>
      </c>
      <c r="G2631" s="428" t="s">
        <v>6458</v>
      </c>
      <c r="H2631" s="428" t="s">
        <v>6459</v>
      </c>
      <c r="I2631" s="431">
        <v>205.69999694824219</v>
      </c>
      <c r="J2631" s="431">
        <v>60</v>
      </c>
      <c r="K2631" s="432">
        <v>12342</v>
      </c>
    </row>
    <row r="2632" spans="1:11" ht="14.45" customHeight="1" x14ac:dyDescent="0.2">
      <c r="A2632" s="426" t="s">
        <v>576</v>
      </c>
      <c r="B2632" s="427" t="s">
        <v>577</v>
      </c>
      <c r="C2632" s="428" t="s">
        <v>1407</v>
      </c>
      <c r="D2632" s="429" t="s">
        <v>1408</v>
      </c>
      <c r="E2632" s="428" t="s">
        <v>2417</v>
      </c>
      <c r="F2632" s="429" t="s">
        <v>2418</v>
      </c>
      <c r="G2632" s="428" t="s">
        <v>6460</v>
      </c>
      <c r="H2632" s="428" t="s">
        <v>6461</v>
      </c>
      <c r="I2632" s="431">
        <v>205.69999694824219</v>
      </c>
      <c r="J2632" s="431">
        <v>80</v>
      </c>
      <c r="K2632" s="432">
        <v>16456</v>
      </c>
    </row>
    <row r="2633" spans="1:11" ht="14.45" customHeight="1" x14ac:dyDescent="0.2">
      <c r="A2633" s="426" t="s">
        <v>576</v>
      </c>
      <c r="B2633" s="427" t="s">
        <v>577</v>
      </c>
      <c r="C2633" s="428" t="s">
        <v>1407</v>
      </c>
      <c r="D2633" s="429" t="s">
        <v>1408</v>
      </c>
      <c r="E2633" s="428" t="s">
        <v>2417</v>
      </c>
      <c r="F2633" s="429" t="s">
        <v>2418</v>
      </c>
      <c r="G2633" s="428" t="s">
        <v>6462</v>
      </c>
      <c r="H2633" s="428" t="s">
        <v>6463</v>
      </c>
      <c r="I2633" s="431">
        <v>205.69999694824219</v>
      </c>
      <c r="J2633" s="431">
        <v>118</v>
      </c>
      <c r="K2633" s="432">
        <v>24272.60009765625</v>
      </c>
    </row>
    <row r="2634" spans="1:11" ht="14.45" customHeight="1" x14ac:dyDescent="0.2">
      <c r="A2634" s="426" t="s">
        <v>576</v>
      </c>
      <c r="B2634" s="427" t="s">
        <v>577</v>
      </c>
      <c r="C2634" s="428" t="s">
        <v>1407</v>
      </c>
      <c r="D2634" s="429" t="s">
        <v>1408</v>
      </c>
      <c r="E2634" s="428" t="s">
        <v>2417</v>
      </c>
      <c r="F2634" s="429" t="s">
        <v>2418</v>
      </c>
      <c r="G2634" s="428" t="s">
        <v>6464</v>
      </c>
      <c r="H2634" s="428" t="s">
        <v>6465</v>
      </c>
      <c r="I2634" s="431">
        <v>205.69999694824219</v>
      </c>
      <c r="J2634" s="431">
        <v>20</v>
      </c>
      <c r="K2634" s="432">
        <v>4114</v>
      </c>
    </row>
    <row r="2635" spans="1:11" ht="14.45" customHeight="1" x14ac:dyDescent="0.2">
      <c r="A2635" s="426" t="s">
        <v>576</v>
      </c>
      <c r="B2635" s="427" t="s">
        <v>577</v>
      </c>
      <c r="C2635" s="428" t="s">
        <v>1407</v>
      </c>
      <c r="D2635" s="429" t="s">
        <v>1408</v>
      </c>
      <c r="E2635" s="428" t="s">
        <v>2417</v>
      </c>
      <c r="F2635" s="429" t="s">
        <v>2418</v>
      </c>
      <c r="G2635" s="428" t="s">
        <v>6466</v>
      </c>
      <c r="H2635" s="428" t="s">
        <v>6467</v>
      </c>
      <c r="I2635" s="431">
        <v>1342.050048828125</v>
      </c>
      <c r="J2635" s="431">
        <v>3</v>
      </c>
      <c r="K2635" s="432">
        <v>4026.14990234375</v>
      </c>
    </row>
    <row r="2636" spans="1:11" ht="14.45" customHeight="1" x14ac:dyDescent="0.2">
      <c r="A2636" s="426" t="s">
        <v>576</v>
      </c>
      <c r="B2636" s="427" t="s">
        <v>577</v>
      </c>
      <c r="C2636" s="428" t="s">
        <v>1407</v>
      </c>
      <c r="D2636" s="429" t="s">
        <v>1408</v>
      </c>
      <c r="E2636" s="428" t="s">
        <v>2417</v>
      </c>
      <c r="F2636" s="429" t="s">
        <v>2418</v>
      </c>
      <c r="G2636" s="428" t="s">
        <v>5963</v>
      </c>
      <c r="H2636" s="428" t="s">
        <v>6077</v>
      </c>
      <c r="I2636" s="431">
        <v>11.144000053405762</v>
      </c>
      <c r="J2636" s="431">
        <v>900</v>
      </c>
      <c r="K2636" s="432">
        <v>10029.5</v>
      </c>
    </row>
    <row r="2637" spans="1:11" ht="14.45" customHeight="1" x14ac:dyDescent="0.2">
      <c r="A2637" s="426" t="s">
        <v>576</v>
      </c>
      <c r="B2637" s="427" t="s">
        <v>577</v>
      </c>
      <c r="C2637" s="428" t="s">
        <v>1407</v>
      </c>
      <c r="D2637" s="429" t="s">
        <v>1408</v>
      </c>
      <c r="E2637" s="428" t="s">
        <v>2417</v>
      </c>
      <c r="F2637" s="429" t="s">
        <v>2418</v>
      </c>
      <c r="G2637" s="428" t="s">
        <v>6468</v>
      </c>
      <c r="H2637" s="428" t="s">
        <v>6469</v>
      </c>
      <c r="I2637" s="431">
        <v>217.77500152587891</v>
      </c>
      <c r="J2637" s="431">
        <v>10</v>
      </c>
      <c r="K2637" s="432">
        <v>2177.800048828125</v>
      </c>
    </row>
    <row r="2638" spans="1:11" ht="14.45" customHeight="1" x14ac:dyDescent="0.2">
      <c r="A2638" s="426" t="s">
        <v>576</v>
      </c>
      <c r="B2638" s="427" t="s">
        <v>577</v>
      </c>
      <c r="C2638" s="428" t="s">
        <v>1407</v>
      </c>
      <c r="D2638" s="429" t="s">
        <v>1408</v>
      </c>
      <c r="E2638" s="428" t="s">
        <v>2417</v>
      </c>
      <c r="F2638" s="429" t="s">
        <v>2418</v>
      </c>
      <c r="G2638" s="428" t="s">
        <v>6470</v>
      </c>
      <c r="H2638" s="428" t="s">
        <v>6471</v>
      </c>
      <c r="I2638" s="431">
        <v>150</v>
      </c>
      <c r="J2638" s="431">
        <v>10</v>
      </c>
      <c r="K2638" s="432">
        <v>1500.0400390625</v>
      </c>
    </row>
    <row r="2639" spans="1:11" ht="14.45" customHeight="1" x14ac:dyDescent="0.2">
      <c r="A2639" s="426" t="s">
        <v>576</v>
      </c>
      <c r="B2639" s="427" t="s">
        <v>577</v>
      </c>
      <c r="C2639" s="428" t="s">
        <v>1407</v>
      </c>
      <c r="D2639" s="429" t="s">
        <v>1408</v>
      </c>
      <c r="E2639" s="428" t="s">
        <v>2417</v>
      </c>
      <c r="F2639" s="429" t="s">
        <v>2418</v>
      </c>
      <c r="G2639" s="428" t="s">
        <v>6078</v>
      </c>
      <c r="H2639" s="428" t="s">
        <v>6079</v>
      </c>
      <c r="I2639" s="431">
        <v>5.6036363840103149</v>
      </c>
      <c r="J2639" s="431">
        <v>2600</v>
      </c>
      <c r="K2639" s="432">
        <v>15735.159881591797</v>
      </c>
    </row>
    <row r="2640" spans="1:11" ht="14.45" customHeight="1" x14ac:dyDescent="0.2">
      <c r="A2640" s="426" t="s">
        <v>576</v>
      </c>
      <c r="B2640" s="427" t="s">
        <v>577</v>
      </c>
      <c r="C2640" s="428" t="s">
        <v>1407</v>
      </c>
      <c r="D2640" s="429" t="s">
        <v>1408</v>
      </c>
      <c r="E2640" s="428" t="s">
        <v>2417</v>
      </c>
      <c r="F2640" s="429" t="s">
        <v>2418</v>
      </c>
      <c r="G2640" s="428" t="s">
        <v>6080</v>
      </c>
      <c r="H2640" s="428" t="s">
        <v>6081</v>
      </c>
      <c r="I2640" s="431">
        <v>1.2100000381469727</v>
      </c>
      <c r="J2640" s="431">
        <v>1800</v>
      </c>
      <c r="K2640" s="432">
        <v>2178</v>
      </c>
    </row>
    <row r="2641" spans="1:11" ht="14.45" customHeight="1" x14ac:dyDescent="0.2">
      <c r="A2641" s="426" t="s">
        <v>576</v>
      </c>
      <c r="B2641" s="427" t="s">
        <v>577</v>
      </c>
      <c r="C2641" s="428" t="s">
        <v>1407</v>
      </c>
      <c r="D2641" s="429" t="s">
        <v>1408</v>
      </c>
      <c r="E2641" s="428" t="s">
        <v>2417</v>
      </c>
      <c r="F2641" s="429" t="s">
        <v>2418</v>
      </c>
      <c r="G2641" s="428" t="s">
        <v>6084</v>
      </c>
      <c r="H2641" s="428" t="s">
        <v>6085</v>
      </c>
      <c r="I2641" s="431">
        <v>3.1325001120567322</v>
      </c>
      <c r="J2641" s="431">
        <v>700</v>
      </c>
      <c r="K2641" s="432">
        <v>2193</v>
      </c>
    </row>
    <row r="2642" spans="1:11" ht="14.45" customHeight="1" x14ac:dyDescent="0.2">
      <c r="A2642" s="426" t="s">
        <v>576</v>
      </c>
      <c r="B2642" s="427" t="s">
        <v>577</v>
      </c>
      <c r="C2642" s="428" t="s">
        <v>1407</v>
      </c>
      <c r="D2642" s="429" t="s">
        <v>1408</v>
      </c>
      <c r="E2642" s="428" t="s">
        <v>2417</v>
      </c>
      <c r="F2642" s="429" t="s">
        <v>2418</v>
      </c>
      <c r="G2642" s="428" t="s">
        <v>6084</v>
      </c>
      <c r="H2642" s="428" t="s">
        <v>6086</v>
      </c>
      <c r="I2642" s="431">
        <v>3.1350001096725464</v>
      </c>
      <c r="J2642" s="431">
        <v>200</v>
      </c>
      <c r="K2642" s="432">
        <v>627</v>
      </c>
    </row>
    <row r="2643" spans="1:11" ht="14.45" customHeight="1" x14ac:dyDescent="0.2">
      <c r="A2643" s="426" t="s">
        <v>576</v>
      </c>
      <c r="B2643" s="427" t="s">
        <v>577</v>
      </c>
      <c r="C2643" s="428" t="s">
        <v>1407</v>
      </c>
      <c r="D2643" s="429" t="s">
        <v>1408</v>
      </c>
      <c r="E2643" s="428" t="s">
        <v>2417</v>
      </c>
      <c r="F2643" s="429" t="s">
        <v>2418</v>
      </c>
      <c r="G2643" s="428" t="s">
        <v>6472</v>
      </c>
      <c r="H2643" s="428" t="s">
        <v>6473</v>
      </c>
      <c r="I2643" s="431">
        <v>2.1800000667572021</v>
      </c>
      <c r="J2643" s="431">
        <v>100</v>
      </c>
      <c r="K2643" s="432">
        <v>218</v>
      </c>
    </row>
    <row r="2644" spans="1:11" ht="14.45" customHeight="1" x14ac:dyDescent="0.2">
      <c r="A2644" s="426" t="s">
        <v>576</v>
      </c>
      <c r="B2644" s="427" t="s">
        <v>577</v>
      </c>
      <c r="C2644" s="428" t="s">
        <v>1407</v>
      </c>
      <c r="D2644" s="429" t="s">
        <v>1408</v>
      </c>
      <c r="E2644" s="428" t="s">
        <v>2417</v>
      </c>
      <c r="F2644" s="429" t="s">
        <v>2418</v>
      </c>
      <c r="G2644" s="428" t="s">
        <v>6474</v>
      </c>
      <c r="H2644" s="428" t="s">
        <v>6475</v>
      </c>
      <c r="I2644" s="431">
        <v>83.120002746582031</v>
      </c>
      <c r="J2644" s="431">
        <v>10</v>
      </c>
      <c r="K2644" s="432">
        <v>831.239990234375</v>
      </c>
    </row>
    <row r="2645" spans="1:11" ht="14.45" customHeight="1" x14ac:dyDescent="0.2">
      <c r="A2645" s="426" t="s">
        <v>576</v>
      </c>
      <c r="B2645" s="427" t="s">
        <v>577</v>
      </c>
      <c r="C2645" s="428" t="s">
        <v>1407</v>
      </c>
      <c r="D2645" s="429" t="s">
        <v>1408</v>
      </c>
      <c r="E2645" s="428" t="s">
        <v>2417</v>
      </c>
      <c r="F2645" s="429" t="s">
        <v>2418</v>
      </c>
      <c r="G2645" s="428" t="s">
        <v>6476</v>
      </c>
      <c r="H2645" s="428" t="s">
        <v>6477</v>
      </c>
      <c r="I2645" s="431">
        <v>263.77999877929688</v>
      </c>
      <c r="J2645" s="431">
        <v>34</v>
      </c>
      <c r="K2645" s="432">
        <v>8968.5201110839844</v>
      </c>
    </row>
    <row r="2646" spans="1:11" ht="14.45" customHeight="1" x14ac:dyDescent="0.2">
      <c r="A2646" s="426" t="s">
        <v>576</v>
      </c>
      <c r="B2646" s="427" t="s">
        <v>577</v>
      </c>
      <c r="C2646" s="428" t="s">
        <v>1407</v>
      </c>
      <c r="D2646" s="429" t="s">
        <v>1408</v>
      </c>
      <c r="E2646" s="428" t="s">
        <v>2417</v>
      </c>
      <c r="F2646" s="429" t="s">
        <v>2418</v>
      </c>
      <c r="G2646" s="428" t="s">
        <v>5684</v>
      </c>
      <c r="H2646" s="428" t="s">
        <v>5685</v>
      </c>
      <c r="I2646" s="431">
        <v>0.47083333134651184</v>
      </c>
      <c r="J2646" s="431">
        <v>13700</v>
      </c>
      <c r="K2646" s="432">
        <v>6454</v>
      </c>
    </row>
    <row r="2647" spans="1:11" ht="14.45" customHeight="1" x14ac:dyDescent="0.2">
      <c r="A2647" s="426" t="s">
        <v>576</v>
      </c>
      <c r="B2647" s="427" t="s">
        <v>577</v>
      </c>
      <c r="C2647" s="428" t="s">
        <v>1407</v>
      </c>
      <c r="D2647" s="429" t="s">
        <v>1408</v>
      </c>
      <c r="E2647" s="428" t="s">
        <v>2417</v>
      </c>
      <c r="F2647" s="429" t="s">
        <v>2418</v>
      </c>
      <c r="G2647" s="428" t="s">
        <v>4441</v>
      </c>
      <c r="H2647" s="428" t="s">
        <v>4442</v>
      </c>
      <c r="I2647" s="431">
        <v>3.75</v>
      </c>
      <c r="J2647" s="431">
        <v>100</v>
      </c>
      <c r="K2647" s="432">
        <v>375</v>
      </c>
    </row>
    <row r="2648" spans="1:11" ht="14.45" customHeight="1" x14ac:dyDescent="0.2">
      <c r="A2648" s="426" t="s">
        <v>576</v>
      </c>
      <c r="B2648" s="427" t="s">
        <v>577</v>
      </c>
      <c r="C2648" s="428" t="s">
        <v>1407</v>
      </c>
      <c r="D2648" s="429" t="s">
        <v>1408</v>
      </c>
      <c r="E2648" s="428" t="s">
        <v>2417</v>
      </c>
      <c r="F2648" s="429" t="s">
        <v>2418</v>
      </c>
      <c r="G2648" s="428" t="s">
        <v>6091</v>
      </c>
      <c r="H2648" s="428" t="s">
        <v>6478</v>
      </c>
      <c r="I2648" s="431">
        <v>23.714999198913574</v>
      </c>
      <c r="J2648" s="431">
        <v>100</v>
      </c>
      <c r="K2648" s="432">
        <v>2371.5</v>
      </c>
    </row>
    <row r="2649" spans="1:11" ht="14.45" customHeight="1" x14ac:dyDescent="0.2">
      <c r="A2649" s="426" t="s">
        <v>576</v>
      </c>
      <c r="B2649" s="427" t="s">
        <v>577</v>
      </c>
      <c r="C2649" s="428" t="s">
        <v>1407</v>
      </c>
      <c r="D2649" s="429" t="s">
        <v>1408</v>
      </c>
      <c r="E2649" s="428" t="s">
        <v>2417</v>
      </c>
      <c r="F2649" s="429" t="s">
        <v>2418</v>
      </c>
      <c r="G2649" s="428" t="s">
        <v>6091</v>
      </c>
      <c r="H2649" s="428" t="s">
        <v>6092</v>
      </c>
      <c r="I2649" s="431">
        <v>23.716665903727215</v>
      </c>
      <c r="J2649" s="431">
        <v>150</v>
      </c>
      <c r="K2649" s="432">
        <v>3557.5</v>
      </c>
    </row>
    <row r="2650" spans="1:11" ht="14.45" customHeight="1" x14ac:dyDescent="0.2">
      <c r="A2650" s="426" t="s">
        <v>576</v>
      </c>
      <c r="B2650" s="427" t="s">
        <v>577</v>
      </c>
      <c r="C2650" s="428" t="s">
        <v>1407</v>
      </c>
      <c r="D2650" s="429" t="s">
        <v>1408</v>
      </c>
      <c r="E2650" s="428" t="s">
        <v>2417</v>
      </c>
      <c r="F2650" s="429" t="s">
        <v>2418</v>
      </c>
      <c r="G2650" s="428" t="s">
        <v>6093</v>
      </c>
      <c r="H2650" s="428" t="s">
        <v>6094</v>
      </c>
      <c r="I2650" s="431">
        <v>5.380000114440918</v>
      </c>
      <c r="J2650" s="431">
        <v>100</v>
      </c>
      <c r="K2650" s="432">
        <v>538</v>
      </c>
    </row>
    <row r="2651" spans="1:11" ht="14.45" customHeight="1" x14ac:dyDescent="0.2">
      <c r="A2651" s="426" t="s">
        <v>576</v>
      </c>
      <c r="B2651" s="427" t="s">
        <v>577</v>
      </c>
      <c r="C2651" s="428" t="s">
        <v>1407</v>
      </c>
      <c r="D2651" s="429" t="s">
        <v>1408</v>
      </c>
      <c r="E2651" s="428" t="s">
        <v>2417</v>
      </c>
      <c r="F2651" s="429" t="s">
        <v>2418</v>
      </c>
      <c r="G2651" s="428" t="s">
        <v>6479</v>
      </c>
      <c r="H2651" s="428" t="s">
        <v>6480</v>
      </c>
      <c r="I2651" s="431">
        <v>2.7483333746592202</v>
      </c>
      <c r="J2651" s="431">
        <v>1690</v>
      </c>
      <c r="K2651" s="432">
        <v>4654.9000015258789</v>
      </c>
    </row>
    <row r="2652" spans="1:11" ht="14.45" customHeight="1" x14ac:dyDescent="0.2">
      <c r="A2652" s="426" t="s">
        <v>576</v>
      </c>
      <c r="B2652" s="427" t="s">
        <v>577</v>
      </c>
      <c r="C2652" s="428" t="s">
        <v>1407</v>
      </c>
      <c r="D2652" s="429" t="s">
        <v>1408</v>
      </c>
      <c r="E2652" s="428" t="s">
        <v>2417</v>
      </c>
      <c r="F2652" s="429" t="s">
        <v>2418</v>
      </c>
      <c r="G2652" s="428" t="s">
        <v>6095</v>
      </c>
      <c r="H2652" s="428" t="s">
        <v>6096</v>
      </c>
      <c r="I2652" s="431">
        <v>3.0759999275207521</v>
      </c>
      <c r="J2652" s="431">
        <v>1050</v>
      </c>
      <c r="K2652" s="432">
        <v>3231</v>
      </c>
    </row>
    <row r="2653" spans="1:11" ht="14.45" customHeight="1" x14ac:dyDescent="0.2">
      <c r="A2653" s="426" t="s">
        <v>576</v>
      </c>
      <c r="B2653" s="427" t="s">
        <v>577</v>
      </c>
      <c r="C2653" s="428" t="s">
        <v>1407</v>
      </c>
      <c r="D2653" s="429" t="s">
        <v>1408</v>
      </c>
      <c r="E2653" s="428" t="s">
        <v>2417</v>
      </c>
      <c r="F2653" s="429" t="s">
        <v>2418</v>
      </c>
      <c r="G2653" s="428" t="s">
        <v>3351</v>
      </c>
      <c r="H2653" s="428" t="s">
        <v>3352</v>
      </c>
      <c r="I2653" s="431">
        <v>1.9199999570846558</v>
      </c>
      <c r="J2653" s="431">
        <v>100</v>
      </c>
      <c r="K2653" s="432">
        <v>192</v>
      </c>
    </row>
    <row r="2654" spans="1:11" ht="14.45" customHeight="1" x14ac:dyDescent="0.2">
      <c r="A2654" s="426" t="s">
        <v>576</v>
      </c>
      <c r="B2654" s="427" t="s">
        <v>577</v>
      </c>
      <c r="C2654" s="428" t="s">
        <v>1407</v>
      </c>
      <c r="D2654" s="429" t="s">
        <v>1408</v>
      </c>
      <c r="E2654" s="428" t="s">
        <v>2417</v>
      </c>
      <c r="F2654" s="429" t="s">
        <v>2418</v>
      </c>
      <c r="G2654" s="428" t="s">
        <v>4451</v>
      </c>
      <c r="H2654" s="428" t="s">
        <v>4452</v>
      </c>
      <c r="I2654" s="431">
        <v>3.2218181653456255</v>
      </c>
      <c r="J2654" s="431">
        <v>900</v>
      </c>
      <c r="K2654" s="432">
        <v>2895.5</v>
      </c>
    </row>
    <row r="2655" spans="1:11" ht="14.45" customHeight="1" x14ac:dyDescent="0.2">
      <c r="A2655" s="426" t="s">
        <v>576</v>
      </c>
      <c r="B2655" s="427" t="s">
        <v>577</v>
      </c>
      <c r="C2655" s="428" t="s">
        <v>1407</v>
      </c>
      <c r="D2655" s="429" t="s">
        <v>1408</v>
      </c>
      <c r="E2655" s="428" t="s">
        <v>2417</v>
      </c>
      <c r="F2655" s="429" t="s">
        <v>2418</v>
      </c>
      <c r="G2655" s="428" t="s">
        <v>6097</v>
      </c>
      <c r="H2655" s="428" t="s">
        <v>6098</v>
      </c>
      <c r="I2655" s="431">
        <v>2.0927273143421519</v>
      </c>
      <c r="J2655" s="431">
        <v>3100</v>
      </c>
      <c r="K2655" s="432">
        <v>6481</v>
      </c>
    </row>
    <row r="2656" spans="1:11" ht="14.45" customHeight="1" x14ac:dyDescent="0.2">
      <c r="A2656" s="426" t="s">
        <v>576</v>
      </c>
      <c r="B2656" s="427" t="s">
        <v>577</v>
      </c>
      <c r="C2656" s="428" t="s">
        <v>1407</v>
      </c>
      <c r="D2656" s="429" t="s">
        <v>1408</v>
      </c>
      <c r="E2656" s="428" t="s">
        <v>2417</v>
      </c>
      <c r="F2656" s="429" t="s">
        <v>2418</v>
      </c>
      <c r="G2656" s="428" t="s">
        <v>4453</v>
      </c>
      <c r="H2656" s="428" t="s">
        <v>4454</v>
      </c>
      <c r="I2656" s="431">
        <v>2.0419999599456786</v>
      </c>
      <c r="J2656" s="431">
        <v>250</v>
      </c>
      <c r="K2656" s="432">
        <v>510.5</v>
      </c>
    </row>
    <row r="2657" spans="1:11" ht="14.45" customHeight="1" x14ac:dyDescent="0.2">
      <c r="A2657" s="426" t="s">
        <v>576</v>
      </c>
      <c r="B2657" s="427" t="s">
        <v>577</v>
      </c>
      <c r="C2657" s="428" t="s">
        <v>1407</v>
      </c>
      <c r="D2657" s="429" t="s">
        <v>1408</v>
      </c>
      <c r="E2657" s="428" t="s">
        <v>2417</v>
      </c>
      <c r="F2657" s="429" t="s">
        <v>2418</v>
      </c>
      <c r="G2657" s="428" t="s">
        <v>4455</v>
      </c>
      <c r="H2657" s="428" t="s">
        <v>4456</v>
      </c>
      <c r="I2657" s="431">
        <v>2.380000114440918</v>
      </c>
      <c r="J2657" s="431">
        <v>100</v>
      </c>
      <c r="K2657" s="432">
        <v>238</v>
      </c>
    </row>
    <row r="2658" spans="1:11" ht="14.45" customHeight="1" x14ac:dyDescent="0.2">
      <c r="A2658" s="426" t="s">
        <v>576</v>
      </c>
      <c r="B2658" s="427" t="s">
        <v>577</v>
      </c>
      <c r="C2658" s="428" t="s">
        <v>1407</v>
      </c>
      <c r="D2658" s="429" t="s">
        <v>1408</v>
      </c>
      <c r="E2658" s="428" t="s">
        <v>2417</v>
      </c>
      <c r="F2658" s="429" t="s">
        <v>2418</v>
      </c>
      <c r="G2658" s="428" t="s">
        <v>6162</v>
      </c>
      <c r="H2658" s="428" t="s">
        <v>6163</v>
      </c>
      <c r="I2658" s="431">
        <v>2.380000114440918</v>
      </c>
      <c r="J2658" s="431">
        <v>150</v>
      </c>
      <c r="K2658" s="432">
        <v>357</v>
      </c>
    </row>
    <row r="2659" spans="1:11" ht="14.45" customHeight="1" x14ac:dyDescent="0.2">
      <c r="A2659" s="426" t="s">
        <v>576</v>
      </c>
      <c r="B2659" s="427" t="s">
        <v>577</v>
      </c>
      <c r="C2659" s="428" t="s">
        <v>1407</v>
      </c>
      <c r="D2659" s="429" t="s">
        <v>1408</v>
      </c>
      <c r="E2659" s="428" t="s">
        <v>2417</v>
      </c>
      <c r="F2659" s="429" t="s">
        <v>2418</v>
      </c>
      <c r="G2659" s="428" t="s">
        <v>6099</v>
      </c>
      <c r="H2659" s="428" t="s">
        <v>6100</v>
      </c>
      <c r="I2659" s="431">
        <v>2.580000102519989</v>
      </c>
      <c r="J2659" s="431">
        <v>900</v>
      </c>
      <c r="K2659" s="432">
        <v>2302.5</v>
      </c>
    </row>
    <row r="2660" spans="1:11" ht="14.45" customHeight="1" x14ac:dyDescent="0.2">
      <c r="A2660" s="426" t="s">
        <v>576</v>
      </c>
      <c r="B2660" s="427" t="s">
        <v>577</v>
      </c>
      <c r="C2660" s="428" t="s">
        <v>1407</v>
      </c>
      <c r="D2660" s="429" t="s">
        <v>1408</v>
      </c>
      <c r="E2660" s="428" t="s">
        <v>2417</v>
      </c>
      <c r="F2660" s="429" t="s">
        <v>2418</v>
      </c>
      <c r="G2660" s="428" t="s">
        <v>6164</v>
      </c>
      <c r="H2660" s="428" t="s">
        <v>6165</v>
      </c>
      <c r="I2660" s="431">
        <v>2.243333419164022</v>
      </c>
      <c r="J2660" s="431">
        <v>400</v>
      </c>
      <c r="K2660" s="432">
        <v>879</v>
      </c>
    </row>
    <row r="2661" spans="1:11" ht="14.45" customHeight="1" x14ac:dyDescent="0.2">
      <c r="A2661" s="426" t="s">
        <v>576</v>
      </c>
      <c r="B2661" s="427" t="s">
        <v>577</v>
      </c>
      <c r="C2661" s="428" t="s">
        <v>1407</v>
      </c>
      <c r="D2661" s="429" t="s">
        <v>1408</v>
      </c>
      <c r="E2661" s="428" t="s">
        <v>2417</v>
      </c>
      <c r="F2661" s="429" t="s">
        <v>2418</v>
      </c>
      <c r="G2661" s="428" t="s">
        <v>6101</v>
      </c>
      <c r="H2661" s="428" t="s">
        <v>6102</v>
      </c>
      <c r="I2661" s="431">
        <v>2.6174999475479126</v>
      </c>
      <c r="J2661" s="431">
        <v>250</v>
      </c>
      <c r="K2661" s="432">
        <v>654</v>
      </c>
    </row>
    <row r="2662" spans="1:11" ht="14.45" customHeight="1" x14ac:dyDescent="0.2">
      <c r="A2662" s="426" t="s">
        <v>576</v>
      </c>
      <c r="B2662" s="427" t="s">
        <v>577</v>
      </c>
      <c r="C2662" s="428" t="s">
        <v>1407</v>
      </c>
      <c r="D2662" s="429" t="s">
        <v>1408</v>
      </c>
      <c r="E2662" s="428" t="s">
        <v>2417</v>
      </c>
      <c r="F2662" s="429" t="s">
        <v>2418</v>
      </c>
      <c r="G2662" s="428" t="s">
        <v>5170</v>
      </c>
      <c r="H2662" s="428" t="s">
        <v>5171</v>
      </c>
      <c r="I2662" s="431">
        <v>23.709999084472656</v>
      </c>
      <c r="J2662" s="431">
        <v>20</v>
      </c>
      <c r="K2662" s="432">
        <v>474.20001220703125</v>
      </c>
    </row>
    <row r="2663" spans="1:11" ht="14.45" customHeight="1" x14ac:dyDescent="0.2">
      <c r="A2663" s="426" t="s">
        <v>576</v>
      </c>
      <c r="B2663" s="427" t="s">
        <v>577</v>
      </c>
      <c r="C2663" s="428" t="s">
        <v>1407</v>
      </c>
      <c r="D2663" s="429" t="s">
        <v>1408</v>
      </c>
      <c r="E2663" s="428" t="s">
        <v>2417</v>
      </c>
      <c r="F2663" s="429" t="s">
        <v>2418</v>
      </c>
      <c r="G2663" s="428" t="s">
        <v>5170</v>
      </c>
      <c r="H2663" s="428" t="s">
        <v>5176</v>
      </c>
      <c r="I2663" s="431">
        <v>23.716665903727215</v>
      </c>
      <c r="J2663" s="431">
        <v>60</v>
      </c>
      <c r="K2663" s="432">
        <v>1423</v>
      </c>
    </row>
    <row r="2664" spans="1:11" ht="14.45" customHeight="1" x14ac:dyDescent="0.2">
      <c r="A2664" s="426" t="s">
        <v>576</v>
      </c>
      <c r="B2664" s="427" t="s">
        <v>577</v>
      </c>
      <c r="C2664" s="428" t="s">
        <v>1407</v>
      </c>
      <c r="D2664" s="429" t="s">
        <v>1408</v>
      </c>
      <c r="E2664" s="428" t="s">
        <v>6481</v>
      </c>
      <c r="F2664" s="429" t="s">
        <v>6482</v>
      </c>
      <c r="G2664" s="428" t="s">
        <v>6483</v>
      </c>
      <c r="H2664" s="428" t="s">
        <v>6484</v>
      </c>
      <c r="I2664" s="431">
        <v>36.909999847412109</v>
      </c>
      <c r="J2664" s="431">
        <v>60</v>
      </c>
      <c r="K2664" s="432">
        <v>2214.3099365234375</v>
      </c>
    </row>
    <row r="2665" spans="1:11" ht="14.45" customHeight="1" x14ac:dyDescent="0.2">
      <c r="A2665" s="426" t="s">
        <v>576</v>
      </c>
      <c r="B2665" s="427" t="s">
        <v>577</v>
      </c>
      <c r="C2665" s="428" t="s">
        <v>1407</v>
      </c>
      <c r="D2665" s="429" t="s">
        <v>1408</v>
      </c>
      <c r="E2665" s="428" t="s">
        <v>5257</v>
      </c>
      <c r="F2665" s="429" t="s">
        <v>5258</v>
      </c>
      <c r="G2665" s="428" t="s">
        <v>5259</v>
      </c>
      <c r="H2665" s="428" t="s">
        <v>5260</v>
      </c>
      <c r="I2665" s="431">
        <v>10.173636263067072</v>
      </c>
      <c r="J2665" s="431">
        <v>5300</v>
      </c>
      <c r="K2665" s="432">
        <v>53924</v>
      </c>
    </row>
    <row r="2666" spans="1:11" ht="14.45" customHeight="1" x14ac:dyDescent="0.2">
      <c r="A2666" s="426" t="s">
        <v>576</v>
      </c>
      <c r="B2666" s="427" t="s">
        <v>577</v>
      </c>
      <c r="C2666" s="428" t="s">
        <v>1407</v>
      </c>
      <c r="D2666" s="429" t="s">
        <v>1408</v>
      </c>
      <c r="E2666" s="428" t="s">
        <v>5257</v>
      </c>
      <c r="F2666" s="429" t="s">
        <v>5258</v>
      </c>
      <c r="G2666" s="428" t="s">
        <v>6485</v>
      </c>
      <c r="H2666" s="428" t="s">
        <v>6486</v>
      </c>
      <c r="I2666" s="431">
        <v>1318.9000244140625</v>
      </c>
      <c r="J2666" s="431">
        <v>10</v>
      </c>
      <c r="K2666" s="432">
        <v>13189</v>
      </c>
    </row>
    <row r="2667" spans="1:11" ht="14.45" customHeight="1" x14ac:dyDescent="0.2">
      <c r="A2667" s="426" t="s">
        <v>576</v>
      </c>
      <c r="B2667" s="427" t="s">
        <v>577</v>
      </c>
      <c r="C2667" s="428" t="s">
        <v>1407</v>
      </c>
      <c r="D2667" s="429" t="s">
        <v>1408</v>
      </c>
      <c r="E2667" s="428" t="s">
        <v>5257</v>
      </c>
      <c r="F2667" s="429" t="s">
        <v>5258</v>
      </c>
      <c r="G2667" s="428" t="s">
        <v>6487</v>
      </c>
      <c r="H2667" s="428" t="s">
        <v>6488</v>
      </c>
      <c r="I2667" s="431">
        <v>352.1099853515625</v>
      </c>
      <c r="J2667" s="431">
        <v>10</v>
      </c>
      <c r="K2667" s="432">
        <v>3521.10009765625</v>
      </c>
    </row>
    <row r="2668" spans="1:11" ht="14.45" customHeight="1" x14ac:dyDescent="0.2">
      <c r="A2668" s="426" t="s">
        <v>576</v>
      </c>
      <c r="B2668" s="427" t="s">
        <v>577</v>
      </c>
      <c r="C2668" s="428" t="s">
        <v>1407</v>
      </c>
      <c r="D2668" s="429" t="s">
        <v>1408</v>
      </c>
      <c r="E2668" s="428" t="s">
        <v>5257</v>
      </c>
      <c r="F2668" s="429" t="s">
        <v>5258</v>
      </c>
      <c r="G2668" s="428" t="s">
        <v>6489</v>
      </c>
      <c r="H2668" s="428" t="s">
        <v>6490</v>
      </c>
      <c r="I2668" s="431">
        <v>127.07666778564453</v>
      </c>
      <c r="J2668" s="431">
        <v>30</v>
      </c>
      <c r="K2668" s="432">
        <v>3812.300048828125</v>
      </c>
    </row>
    <row r="2669" spans="1:11" ht="14.45" customHeight="1" x14ac:dyDescent="0.2">
      <c r="A2669" s="426" t="s">
        <v>576</v>
      </c>
      <c r="B2669" s="427" t="s">
        <v>577</v>
      </c>
      <c r="C2669" s="428" t="s">
        <v>1407</v>
      </c>
      <c r="D2669" s="429" t="s">
        <v>1408</v>
      </c>
      <c r="E2669" s="428" t="s">
        <v>5257</v>
      </c>
      <c r="F2669" s="429" t="s">
        <v>5258</v>
      </c>
      <c r="G2669" s="428" t="s">
        <v>6107</v>
      </c>
      <c r="H2669" s="428" t="s">
        <v>6108</v>
      </c>
      <c r="I2669" s="431">
        <v>7.7436362179842861</v>
      </c>
      <c r="J2669" s="431">
        <v>1450</v>
      </c>
      <c r="K2669" s="432">
        <v>11227.5</v>
      </c>
    </row>
    <row r="2670" spans="1:11" ht="14.45" customHeight="1" x14ac:dyDescent="0.2">
      <c r="A2670" s="426" t="s">
        <v>576</v>
      </c>
      <c r="B2670" s="427" t="s">
        <v>577</v>
      </c>
      <c r="C2670" s="428" t="s">
        <v>1407</v>
      </c>
      <c r="D2670" s="429" t="s">
        <v>1408</v>
      </c>
      <c r="E2670" s="428" t="s">
        <v>3361</v>
      </c>
      <c r="F2670" s="429" t="s">
        <v>3362</v>
      </c>
      <c r="G2670" s="428" t="s">
        <v>5476</v>
      </c>
      <c r="H2670" s="428" t="s">
        <v>5477</v>
      </c>
      <c r="I2670" s="431">
        <v>0.30000001192092896</v>
      </c>
      <c r="J2670" s="431">
        <v>1900</v>
      </c>
      <c r="K2670" s="432">
        <v>570</v>
      </c>
    </row>
    <row r="2671" spans="1:11" ht="14.45" customHeight="1" x14ac:dyDescent="0.2">
      <c r="A2671" s="426" t="s">
        <v>576</v>
      </c>
      <c r="B2671" s="427" t="s">
        <v>577</v>
      </c>
      <c r="C2671" s="428" t="s">
        <v>1407</v>
      </c>
      <c r="D2671" s="429" t="s">
        <v>1408</v>
      </c>
      <c r="E2671" s="428" t="s">
        <v>3361</v>
      </c>
      <c r="F2671" s="429" t="s">
        <v>3362</v>
      </c>
      <c r="G2671" s="428" t="s">
        <v>5480</v>
      </c>
      <c r="H2671" s="428" t="s">
        <v>5481</v>
      </c>
      <c r="I2671" s="431">
        <v>0.3033333420753479</v>
      </c>
      <c r="J2671" s="431">
        <v>700</v>
      </c>
      <c r="K2671" s="432">
        <v>213</v>
      </c>
    </row>
    <row r="2672" spans="1:11" ht="14.45" customHeight="1" x14ac:dyDescent="0.2">
      <c r="A2672" s="426" t="s">
        <v>576</v>
      </c>
      <c r="B2672" s="427" t="s">
        <v>577</v>
      </c>
      <c r="C2672" s="428" t="s">
        <v>1407</v>
      </c>
      <c r="D2672" s="429" t="s">
        <v>1408</v>
      </c>
      <c r="E2672" s="428" t="s">
        <v>3361</v>
      </c>
      <c r="F2672" s="429" t="s">
        <v>3362</v>
      </c>
      <c r="G2672" s="428" t="s">
        <v>3363</v>
      </c>
      <c r="H2672" s="428" t="s">
        <v>3364</v>
      </c>
      <c r="I2672" s="431">
        <v>0.36100001335144044</v>
      </c>
      <c r="J2672" s="431">
        <v>8100</v>
      </c>
      <c r="K2672" s="432">
        <v>2924</v>
      </c>
    </row>
    <row r="2673" spans="1:11" ht="14.45" customHeight="1" x14ac:dyDescent="0.2">
      <c r="A2673" s="426" t="s">
        <v>576</v>
      </c>
      <c r="B2673" s="427" t="s">
        <v>577</v>
      </c>
      <c r="C2673" s="428" t="s">
        <v>1407</v>
      </c>
      <c r="D2673" s="429" t="s">
        <v>1408</v>
      </c>
      <c r="E2673" s="428" t="s">
        <v>3361</v>
      </c>
      <c r="F2673" s="429" t="s">
        <v>3362</v>
      </c>
      <c r="G2673" s="428" t="s">
        <v>3365</v>
      </c>
      <c r="H2673" s="428" t="s">
        <v>3366</v>
      </c>
      <c r="I2673" s="431">
        <v>0.54461540167148292</v>
      </c>
      <c r="J2673" s="431">
        <v>26900</v>
      </c>
      <c r="K2673" s="432">
        <v>14651</v>
      </c>
    </row>
    <row r="2674" spans="1:11" ht="14.45" customHeight="1" x14ac:dyDescent="0.2">
      <c r="A2674" s="426" t="s">
        <v>576</v>
      </c>
      <c r="B2674" s="427" t="s">
        <v>577</v>
      </c>
      <c r="C2674" s="428" t="s">
        <v>1407</v>
      </c>
      <c r="D2674" s="429" t="s">
        <v>1408</v>
      </c>
      <c r="E2674" s="428" t="s">
        <v>3361</v>
      </c>
      <c r="F2674" s="429" t="s">
        <v>3362</v>
      </c>
      <c r="G2674" s="428" t="s">
        <v>6491</v>
      </c>
      <c r="H2674" s="428" t="s">
        <v>6492</v>
      </c>
      <c r="I2674" s="431">
        <v>1.8036363124847412</v>
      </c>
      <c r="J2674" s="431">
        <v>3300</v>
      </c>
      <c r="K2674" s="432">
        <v>5951</v>
      </c>
    </row>
    <row r="2675" spans="1:11" ht="14.45" customHeight="1" x14ac:dyDescent="0.2">
      <c r="A2675" s="426" t="s">
        <v>576</v>
      </c>
      <c r="B2675" s="427" t="s">
        <v>577</v>
      </c>
      <c r="C2675" s="428" t="s">
        <v>1407</v>
      </c>
      <c r="D2675" s="429" t="s">
        <v>1408</v>
      </c>
      <c r="E2675" s="428" t="s">
        <v>3361</v>
      </c>
      <c r="F2675" s="429" t="s">
        <v>3362</v>
      </c>
      <c r="G2675" s="428" t="s">
        <v>3367</v>
      </c>
      <c r="H2675" s="428" t="s">
        <v>3368</v>
      </c>
      <c r="I2675" s="431">
        <v>1.8049999475479126</v>
      </c>
      <c r="J2675" s="431">
        <v>600</v>
      </c>
      <c r="K2675" s="432">
        <v>1083</v>
      </c>
    </row>
    <row r="2676" spans="1:11" ht="14.45" customHeight="1" x14ac:dyDescent="0.2">
      <c r="A2676" s="426" t="s">
        <v>576</v>
      </c>
      <c r="B2676" s="427" t="s">
        <v>577</v>
      </c>
      <c r="C2676" s="428" t="s">
        <v>1407</v>
      </c>
      <c r="D2676" s="429" t="s">
        <v>1408</v>
      </c>
      <c r="E2676" s="428" t="s">
        <v>3361</v>
      </c>
      <c r="F2676" s="429" t="s">
        <v>3362</v>
      </c>
      <c r="G2676" s="428" t="s">
        <v>6111</v>
      </c>
      <c r="H2676" s="428" t="s">
        <v>6112</v>
      </c>
      <c r="I2676" s="431">
        <v>1.7999999523162842</v>
      </c>
      <c r="J2676" s="431">
        <v>100</v>
      </c>
      <c r="K2676" s="432">
        <v>180</v>
      </c>
    </row>
    <row r="2677" spans="1:11" ht="14.45" customHeight="1" x14ac:dyDescent="0.2">
      <c r="A2677" s="426" t="s">
        <v>576</v>
      </c>
      <c r="B2677" s="427" t="s">
        <v>577</v>
      </c>
      <c r="C2677" s="428" t="s">
        <v>1407</v>
      </c>
      <c r="D2677" s="429" t="s">
        <v>1408</v>
      </c>
      <c r="E2677" s="428" t="s">
        <v>3369</v>
      </c>
      <c r="F2677" s="429" t="s">
        <v>3370</v>
      </c>
      <c r="G2677" s="428" t="s">
        <v>5492</v>
      </c>
      <c r="H2677" s="428" t="s">
        <v>5493</v>
      </c>
      <c r="I2677" s="431">
        <v>18.629999160766602</v>
      </c>
      <c r="J2677" s="431">
        <v>50</v>
      </c>
      <c r="K2677" s="432">
        <v>931.70001220703125</v>
      </c>
    </row>
    <row r="2678" spans="1:11" ht="14.45" customHeight="1" x14ac:dyDescent="0.2">
      <c r="A2678" s="426" t="s">
        <v>576</v>
      </c>
      <c r="B2678" s="427" t="s">
        <v>577</v>
      </c>
      <c r="C2678" s="428" t="s">
        <v>1407</v>
      </c>
      <c r="D2678" s="429" t="s">
        <v>1408</v>
      </c>
      <c r="E2678" s="428" t="s">
        <v>3369</v>
      </c>
      <c r="F2678" s="429" t="s">
        <v>3370</v>
      </c>
      <c r="G2678" s="428" t="s">
        <v>5494</v>
      </c>
      <c r="H2678" s="428" t="s">
        <v>5495</v>
      </c>
      <c r="I2678" s="431">
        <v>15.969714028494698</v>
      </c>
      <c r="J2678" s="431">
        <v>700</v>
      </c>
      <c r="K2678" s="432">
        <v>13037.799999952316</v>
      </c>
    </row>
    <row r="2679" spans="1:11" ht="14.45" customHeight="1" x14ac:dyDescent="0.2">
      <c r="A2679" s="426" t="s">
        <v>576</v>
      </c>
      <c r="B2679" s="427" t="s">
        <v>577</v>
      </c>
      <c r="C2679" s="428" t="s">
        <v>1407</v>
      </c>
      <c r="D2679" s="429" t="s">
        <v>1408</v>
      </c>
      <c r="E2679" s="428" t="s">
        <v>3369</v>
      </c>
      <c r="F2679" s="429" t="s">
        <v>3370</v>
      </c>
      <c r="G2679" s="428" t="s">
        <v>5496</v>
      </c>
      <c r="H2679" s="428" t="s">
        <v>5497</v>
      </c>
      <c r="I2679" s="431">
        <v>18.629999160766602</v>
      </c>
      <c r="J2679" s="431">
        <v>100</v>
      </c>
      <c r="K2679" s="432">
        <v>1863.2000122070313</v>
      </c>
    </row>
    <row r="2680" spans="1:11" ht="14.45" customHeight="1" x14ac:dyDescent="0.2">
      <c r="A2680" s="426" t="s">
        <v>576</v>
      </c>
      <c r="B2680" s="427" t="s">
        <v>577</v>
      </c>
      <c r="C2680" s="428" t="s">
        <v>1407</v>
      </c>
      <c r="D2680" s="429" t="s">
        <v>1408</v>
      </c>
      <c r="E2680" s="428" t="s">
        <v>3369</v>
      </c>
      <c r="F2680" s="429" t="s">
        <v>3370</v>
      </c>
      <c r="G2680" s="428" t="s">
        <v>5498</v>
      </c>
      <c r="H2680" s="428" t="s">
        <v>5499</v>
      </c>
      <c r="I2680" s="431">
        <v>18.639999389648438</v>
      </c>
      <c r="J2680" s="431">
        <v>100</v>
      </c>
      <c r="K2680" s="432">
        <v>1863.800048828125</v>
      </c>
    </row>
    <row r="2681" spans="1:11" ht="14.45" customHeight="1" x14ac:dyDescent="0.2">
      <c r="A2681" s="426" t="s">
        <v>576</v>
      </c>
      <c r="B2681" s="427" t="s">
        <v>577</v>
      </c>
      <c r="C2681" s="428" t="s">
        <v>1407</v>
      </c>
      <c r="D2681" s="429" t="s">
        <v>1408</v>
      </c>
      <c r="E2681" s="428" t="s">
        <v>3369</v>
      </c>
      <c r="F2681" s="429" t="s">
        <v>3370</v>
      </c>
      <c r="G2681" s="428" t="s">
        <v>5629</v>
      </c>
      <c r="H2681" s="428" t="s">
        <v>5630</v>
      </c>
      <c r="I2681" s="431">
        <v>18.629999160766602</v>
      </c>
      <c r="J2681" s="431">
        <v>50</v>
      </c>
      <c r="K2681" s="432">
        <v>931.70001220703125</v>
      </c>
    </row>
    <row r="2682" spans="1:11" ht="14.45" customHeight="1" x14ac:dyDescent="0.2">
      <c r="A2682" s="426" t="s">
        <v>576</v>
      </c>
      <c r="B2682" s="427" t="s">
        <v>577</v>
      </c>
      <c r="C2682" s="428" t="s">
        <v>1407</v>
      </c>
      <c r="D2682" s="429" t="s">
        <v>1408</v>
      </c>
      <c r="E2682" s="428" t="s">
        <v>3369</v>
      </c>
      <c r="F2682" s="429" t="s">
        <v>3370</v>
      </c>
      <c r="G2682" s="428" t="s">
        <v>5506</v>
      </c>
      <c r="H2682" s="428" t="s">
        <v>5507</v>
      </c>
      <c r="I2682" s="431">
        <v>17.184999465942383</v>
      </c>
      <c r="J2682" s="431">
        <v>100</v>
      </c>
      <c r="K2682" s="432">
        <v>1718.5</v>
      </c>
    </row>
    <row r="2683" spans="1:11" ht="14.45" customHeight="1" x14ac:dyDescent="0.2">
      <c r="A2683" s="426" t="s">
        <v>576</v>
      </c>
      <c r="B2683" s="427" t="s">
        <v>577</v>
      </c>
      <c r="C2683" s="428" t="s">
        <v>1407</v>
      </c>
      <c r="D2683" s="429" t="s">
        <v>1408</v>
      </c>
      <c r="E2683" s="428" t="s">
        <v>3369</v>
      </c>
      <c r="F2683" s="429" t="s">
        <v>3370</v>
      </c>
      <c r="G2683" s="428" t="s">
        <v>3371</v>
      </c>
      <c r="H2683" s="428" t="s">
        <v>3372</v>
      </c>
      <c r="I2683" s="431">
        <v>16.360000610351563</v>
      </c>
      <c r="J2683" s="431">
        <v>50</v>
      </c>
      <c r="K2683" s="432">
        <v>818</v>
      </c>
    </row>
    <row r="2684" spans="1:11" ht="14.45" customHeight="1" x14ac:dyDescent="0.2">
      <c r="A2684" s="426" t="s">
        <v>576</v>
      </c>
      <c r="B2684" s="427" t="s">
        <v>577</v>
      </c>
      <c r="C2684" s="428" t="s">
        <v>1407</v>
      </c>
      <c r="D2684" s="429" t="s">
        <v>1408</v>
      </c>
      <c r="E2684" s="428" t="s">
        <v>3369</v>
      </c>
      <c r="F2684" s="429" t="s">
        <v>3370</v>
      </c>
      <c r="G2684" s="428" t="s">
        <v>3375</v>
      </c>
      <c r="H2684" s="428" t="s">
        <v>3376</v>
      </c>
      <c r="I2684" s="431">
        <v>17.600000381469727</v>
      </c>
      <c r="J2684" s="431">
        <v>100</v>
      </c>
      <c r="K2684" s="432">
        <v>1760</v>
      </c>
    </row>
    <row r="2685" spans="1:11" ht="14.45" customHeight="1" x14ac:dyDescent="0.2">
      <c r="A2685" s="426" t="s">
        <v>576</v>
      </c>
      <c r="B2685" s="427" t="s">
        <v>577</v>
      </c>
      <c r="C2685" s="428" t="s">
        <v>1407</v>
      </c>
      <c r="D2685" s="429" t="s">
        <v>1408</v>
      </c>
      <c r="E2685" s="428" t="s">
        <v>3369</v>
      </c>
      <c r="F2685" s="429" t="s">
        <v>3370</v>
      </c>
      <c r="G2685" s="428" t="s">
        <v>3377</v>
      </c>
      <c r="H2685" s="428" t="s">
        <v>3378</v>
      </c>
      <c r="I2685" s="431">
        <v>2.8771429061889648</v>
      </c>
      <c r="J2685" s="431">
        <v>20500</v>
      </c>
      <c r="K2685" s="432">
        <v>58960</v>
      </c>
    </row>
    <row r="2686" spans="1:11" ht="14.45" customHeight="1" x14ac:dyDescent="0.2">
      <c r="A2686" s="426" t="s">
        <v>576</v>
      </c>
      <c r="B2686" s="427" t="s">
        <v>577</v>
      </c>
      <c r="C2686" s="428" t="s">
        <v>1407</v>
      </c>
      <c r="D2686" s="429" t="s">
        <v>1408</v>
      </c>
      <c r="E2686" s="428" t="s">
        <v>3369</v>
      </c>
      <c r="F2686" s="429" t="s">
        <v>3370</v>
      </c>
      <c r="G2686" s="428" t="s">
        <v>3379</v>
      </c>
      <c r="H2686" s="428" t="s">
        <v>3380</v>
      </c>
      <c r="I2686" s="431">
        <v>2.8866667747497559</v>
      </c>
      <c r="J2686" s="431">
        <v>20500</v>
      </c>
      <c r="K2686" s="432">
        <v>59145</v>
      </c>
    </row>
    <row r="2687" spans="1:11" ht="14.45" customHeight="1" x14ac:dyDescent="0.2">
      <c r="A2687" s="426" t="s">
        <v>576</v>
      </c>
      <c r="B2687" s="427" t="s">
        <v>577</v>
      </c>
      <c r="C2687" s="428" t="s">
        <v>1407</v>
      </c>
      <c r="D2687" s="429" t="s">
        <v>1408</v>
      </c>
      <c r="E2687" s="428" t="s">
        <v>3369</v>
      </c>
      <c r="F2687" s="429" t="s">
        <v>3370</v>
      </c>
      <c r="G2687" s="428" t="s">
        <v>3381</v>
      </c>
      <c r="H2687" s="428" t="s">
        <v>3382</v>
      </c>
      <c r="I2687" s="431">
        <v>2.8966667652130127</v>
      </c>
      <c r="J2687" s="431">
        <v>9000</v>
      </c>
      <c r="K2687" s="432">
        <v>26080</v>
      </c>
    </row>
    <row r="2688" spans="1:11" ht="14.45" customHeight="1" x14ac:dyDescent="0.2">
      <c r="A2688" s="426" t="s">
        <v>576</v>
      </c>
      <c r="B2688" s="427" t="s">
        <v>577</v>
      </c>
      <c r="C2688" s="428" t="s">
        <v>1407</v>
      </c>
      <c r="D2688" s="429" t="s">
        <v>1408</v>
      </c>
      <c r="E2688" s="428" t="s">
        <v>3369</v>
      </c>
      <c r="F2688" s="429" t="s">
        <v>3370</v>
      </c>
      <c r="G2688" s="428" t="s">
        <v>4574</v>
      </c>
      <c r="H2688" s="428" t="s">
        <v>4575</v>
      </c>
      <c r="I2688" s="431">
        <v>2.2999999523162842</v>
      </c>
      <c r="J2688" s="431">
        <v>2000</v>
      </c>
      <c r="K2688" s="432">
        <v>4600</v>
      </c>
    </row>
    <row r="2689" spans="1:11" ht="14.45" customHeight="1" x14ac:dyDescent="0.2">
      <c r="A2689" s="426" t="s">
        <v>576</v>
      </c>
      <c r="B2689" s="427" t="s">
        <v>577</v>
      </c>
      <c r="C2689" s="428" t="s">
        <v>1407</v>
      </c>
      <c r="D2689" s="429" t="s">
        <v>1408</v>
      </c>
      <c r="E2689" s="428" t="s">
        <v>3369</v>
      </c>
      <c r="F2689" s="429" t="s">
        <v>3370</v>
      </c>
      <c r="G2689" s="428" t="s">
        <v>3383</v>
      </c>
      <c r="H2689" s="428" t="s">
        <v>3384</v>
      </c>
      <c r="I2689" s="431">
        <v>2.2999999523162842</v>
      </c>
      <c r="J2689" s="431">
        <v>8000</v>
      </c>
      <c r="K2689" s="432">
        <v>18400</v>
      </c>
    </row>
    <row r="2690" spans="1:11" ht="14.45" customHeight="1" x14ac:dyDescent="0.2">
      <c r="A2690" s="426" t="s">
        <v>576</v>
      </c>
      <c r="B2690" s="427" t="s">
        <v>577</v>
      </c>
      <c r="C2690" s="428" t="s">
        <v>1407</v>
      </c>
      <c r="D2690" s="429" t="s">
        <v>1408</v>
      </c>
      <c r="E2690" s="428" t="s">
        <v>3369</v>
      </c>
      <c r="F2690" s="429" t="s">
        <v>3370</v>
      </c>
      <c r="G2690" s="428" t="s">
        <v>3383</v>
      </c>
      <c r="H2690" s="428" t="s">
        <v>4463</v>
      </c>
      <c r="I2690" s="431">
        <v>2.2999999523162842</v>
      </c>
      <c r="J2690" s="431">
        <v>10000</v>
      </c>
      <c r="K2690" s="432">
        <v>23000</v>
      </c>
    </row>
    <row r="2691" spans="1:11" ht="14.45" customHeight="1" x14ac:dyDescent="0.2">
      <c r="A2691" s="426" t="s">
        <v>576</v>
      </c>
      <c r="B2691" s="427" t="s">
        <v>577</v>
      </c>
      <c r="C2691" s="428" t="s">
        <v>1407</v>
      </c>
      <c r="D2691" s="429" t="s">
        <v>1408</v>
      </c>
      <c r="E2691" s="428" t="s">
        <v>3369</v>
      </c>
      <c r="F2691" s="429" t="s">
        <v>3370</v>
      </c>
      <c r="G2691" s="428" t="s">
        <v>3385</v>
      </c>
      <c r="H2691" s="428" t="s">
        <v>3386</v>
      </c>
      <c r="I2691" s="431">
        <v>2.2999999523162842</v>
      </c>
      <c r="J2691" s="431">
        <v>11000</v>
      </c>
      <c r="K2691" s="432">
        <v>25300</v>
      </c>
    </row>
    <row r="2692" spans="1:11" ht="14.45" customHeight="1" x14ac:dyDescent="0.2">
      <c r="A2692" s="426" t="s">
        <v>576</v>
      </c>
      <c r="B2692" s="427" t="s">
        <v>577</v>
      </c>
      <c r="C2692" s="428" t="s">
        <v>1407</v>
      </c>
      <c r="D2692" s="429" t="s">
        <v>1408</v>
      </c>
      <c r="E2692" s="428" t="s">
        <v>3369</v>
      </c>
      <c r="F2692" s="429" t="s">
        <v>3370</v>
      </c>
      <c r="G2692" s="428" t="s">
        <v>5528</v>
      </c>
      <c r="H2692" s="428" t="s">
        <v>5529</v>
      </c>
      <c r="I2692" s="431">
        <v>2.2999999523162842</v>
      </c>
      <c r="J2692" s="431">
        <v>4000</v>
      </c>
      <c r="K2692" s="432">
        <v>9200</v>
      </c>
    </row>
    <row r="2693" spans="1:11" ht="14.45" customHeight="1" x14ac:dyDescent="0.2">
      <c r="A2693" s="426" t="s">
        <v>576</v>
      </c>
      <c r="B2693" s="427" t="s">
        <v>577</v>
      </c>
      <c r="C2693" s="428" t="s">
        <v>1407</v>
      </c>
      <c r="D2693" s="429" t="s">
        <v>1408</v>
      </c>
      <c r="E2693" s="428" t="s">
        <v>3369</v>
      </c>
      <c r="F2693" s="429" t="s">
        <v>3370</v>
      </c>
      <c r="G2693" s="428" t="s">
        <v>5528</v>
      </c>
      <c r="H2693" s="428" t="s">
        <v>5530</v>
      </c>
      <c r="I2693" s="431">
        <v>2.2966666221618652</v>
      </c>
      <c r="J2693" s="431">
        <v>5000</v>
      </c>
      <c r="K2693" s="432">
        <v>11490</v>
      </c>
    </row>
    <row r="2694" spans="1:11" ht="14.45" customHeight="1" x14ac:dyDescent="0.2">
      <c r="A2694" s="426" t="s">
        <v>576</v>
      </c>
      <c r="B2694" s="427" t="s">
        <v>577</v>
      </c>
      <c r="C2694" s="428" t="s">
        <v>1407</v>
      </c>
      <c r="D2694" s="429" t="s">
        <v>1408</v>
      </c>
      <c r="E2694" s="428" t="s">
        <v>3369</v>
      </c>
      <c r="F2694" s="429" t="s">
        <v>3370</v>
      </c>
      <c r="G2694" s="428" t="s">
        <v>3387</v>
      </c>
      <c r="H2694" s="428" t="s">
        <v>3388</v>
      </c>
      <c r="I2694" s="431">
        <v>3.3900001049041748</v>
      </c>
      <c r="J2694" s="431">
        <v>2000</v>
      </c>
      <c r="K2694" s="432">
        <v>6780</v>
      </c>
    </row>
    <row r="2695" spans="1:11" ht="14.45" customHeight="1" x14ac:dyDescent="0.2">
      <c r="A2695" s="426" t="s">
        <v>576</v>
      </c>
      <c r="B2695" s="427" t="s">
        <v>577</v>
      </c>
      <c r="C2695" s="428" t="s">
        <v>1407</v>
      </c>
      <c r="D2695" s="429" t="s">
        <v>1408</v>
      </c>
      <c r="E2695" s="428" t="s">
        <v>3369</v>
      </c>
      <c r="F2695" s="429" t="s">
        <v>3370</v>
      </c>
      <c r="G2695" s="428" t="s">
        <v>3389</v>
      </c>
      <c r="H2695" s="428" t="s">
        <v>3390</v>
      </c>
      <c r="I2695" s="431">
        <v>3.3900001049041748</v>
      </c>
      <c r="J2695" s="431">
        <v>16000</v>
      </c>
      <c r="K2695" s="432">
        <v>54240</v>
      </c>
    </row>
    <row r="2696" spans="1:11" ht="14.45" customHeight="1" x14ac:dyDescent="0.2">
      <c r="A2696" s="426" t="s">
        <v>576</v>
      </c>
      <c r="B2696" s="427" t="s">
        <v>577</v>
      </c>
      <c r="C2696" s="428" t="s">
        <v>1407</v>
      </c>
      <c r="D2696" s="429" t="s">
        <v>1408</v>
      </c>
      <c r="E2696" s="428" t="s">
        <v>3369</v>
      </c>
      <c r="F2696" s="429" t="s">
        <v>3370</v>
      </c>
      <c r="G2696" s="428" t="s">
        <v>3391</v>
      </c>
      <c r="H2696" s="428" t="s">
        <v>3392</v>
      </c>
      <c r="I2696" s="431">
        <v>3.0299999713897705</v>
      </c>
      <c r="J2696" s="431">
        <v>8000</v>
      </c>
      <c r="K2696" s="432">
        <v>24240</v>
      </c>
    </row>
    <row r="2697" spans="1:11" ht="14.45" customHeight="1" x14ac:dyDescent="0.2">
      <c r="A2697" s="426" t="s">
        <v>576</v>
      </c>
      <c r="B2697" s="427" t="s">
        <v>577</v>
      </c>
      <c r="C2697" s="428" t="s">
        <v>1407</v>
      </c>
      <c r="D2697" s="429" t="s">
        <v>1408</v>
      </c>
      <c r="E2697" s="428" t="s">
        <v>3369</v>
      </c>
      <c r="F2697" s="429" t="s">
        <v>3370</v>
      </c>
      <c r="G2697" s="428" t="s">
        <v>5643</v>
      </c>
      <c r="H2697" s="428" t="s">
        <v>5644</v>
      </c>
      <c r="I2697" s="431">
        <v>4.8299999237060547</v>
      </c>
      <c r="J2697" s="431">
        <v>3000</v>
      </c>
      <c r="K2697" s="432">
        <v>14490</v>
      </c>
    </row>
    <row r="2698" spans="1:11" ht="14.45" customHeight="1" x14ac:dyDescent="0.2">
      <c r="A2698" s="426" t="s">
        <v>576</v>
      </c>
      <c r="B2698" s="427" t="s">
        <v>577</v>
      </c>
      <c r="C2698" s="428" t="s">
        <v>1407</v>
      </c>
      <c r="D2698" s="429" t="s">
        <v>1408</v>
      </c>
      <c r="E2698" s="428" t="s">
        <v>3369</v>
      </c>
      <c r="F2698" s="429" t="s">
        <v>3370</v>
      </c>
      <c r="G2698" s="428" t="s">
        <v>5645</v>
      </c>
      <c r="H2698" s="428" t="s">
        <v>5646</v>
      </c>
      <c r="I2698" s="431">
        <v>4.8299999237060547</v>
      </c>
      <c r="J2698" s="431">
        <v>8000</v>
      </c>
      <c r="K2698" s="432">
        <v>38640</v>
      </c>
    </row>
    <row r="2699" spans="1:11" ht="14.45" customHeight="1" x14ac:dyDescent="0.2">
      <c r="A2699" s="426" t="s">
        <v>576</v>
      </c>
      <c r="B2699" s="427" t="s">
        <v>577</v>
      </c>
      <c r="C2699" s="428" t="s">
        <v>1407</v>
      </c>
      <c r="D2699" s="429" t="s">
        <v>1408</v>
      </c>
      <c r="E2699" s="428" t="s">
        <v>3369</v>
      </c>
      <c r="F2699" s="429" t="s">
        <v>3370</v>
      </c>
      <c r="G2699" s="428" t="s">
        <v>3393</v>
      </c>
      <c r="H2699" s="428" t="s">
        <v>3394</v>
      </c>
      <c r="I2699" s="431">
        <v>3.3899999459584556</v>
      </c>
      <c r="J2699" s="431">
        <v>5000</v>
      </c>
      <c r="K2699" s="432">
        <v>18410</v>
      </c>
    </row>
    <row r="2700" spans="1:11" ht="14.45" customHeight="1" x14ac:dyDescent="0.2">
      <c r="A2700" s="426" t="s">
        <v>576</v>
      </c>
      <c r="B2700" s="427" t="s">
        <v>577</v>
      </c>
      <c r="C2700" s="428" t="s">
        <v>1407</v>
      </c>
      <c r="D2700" s="429" t="s">
        <v>1408</v>
      </c>
      <c r="E2700" s="428" t="s">
        <v>3369</v>
      </c>
      <c r="F2700" s="429" t="s">
        <v>3370</v>
      </c>
      <c r="G2700" s="428" t="s">
        <v>6115</v>
      </c>
      <c r="H2700" s="428" t="s">
        <v>6116</v>
      </c>
      <c r="I2700" s="431">
        <v>4.130000114440918</v>
      </c>
      <c r="J2700" s="431">
        <v>3000</v>
      </c>
      <c r="K2700" s="432">
        <v>12390</v>
      </c>
    </row>
    <row r="2701" spans="1:11" ht="14.45" customHeight="1" x14ac:dyDescent="0.2">
      <c r="A2701" s="426" t="s">
        <v>576</v>
      </c>
      <c r="B2701" s="427" t="s">
        <v>577</v>
      </c>
      <c r="C2701" s="428" t="s">
        <v>1407</v>
      </c>
      <c r="D2701" s="429" t="s">
        <v>1408</v>
      </c>
      <c r="E2701" s="428" t="s">
        <v>3369</v>
      </c>
      <c r="F2701" s="429" t="s">
        <v>3370</v>
      </c>
      <c r="G2701" s="428" t="s">
        <v>3402</v>
      </c>
      <c r="H2701" s="428" t="s">
        <v>3403</v>
      </c>
      <c r="I2701" s="431">
        <v>3.1400001049041748</v>
      </c>
      <c r="J2701" s="431">
        <v>10000</v>
      </c>
      <c r="K2701" s="432">
        <v>31400</v>
      </c>
    </row>
    <row r="2702" spans="1:11" ht="14.45" customHeight="1" x14ac:dyDescent="0.2">
      <c r="A2702" s="426" t="s">
        <v>576</v>
      </c>
      <c r="B2702" s="427" t="s">
        <v>577</v>
      </c>
      <c r="C2702" s="428" t="s">
        <v>1407</v>
      </c>
      <c r="D2702" s="429" t="s">
        <v>1408</v>
      </c>
      <c r="E2702" s="428" t="s">
        <v>3369</v>
      </c>
      <c r="F2702" s="429" t="s">
        <v>3370</v>
      </c>
      <c r="G2702" s="428" t="s">
        <v>3404</v>
      </c>
      <c r="H2702" s="428" t="s">
        <v>3405</v>
      </c>
      <c r="I2702" s="431">
        <v>3.0199999809265137</v>
      </c>
      <c r="J2702" s="431">
        <v>2000</v>
      </c>
      <c r="K2702" s="432">
        <v>6040</v>
      </c>
    </row>
    <row r="2703" spans="1:11" ht="14.45" customHeight="1" x14ac:dyDescent="0.2">
      <c r="A2703" s="426" t="s">
        <v>576</v>
      </c>
      <c r="B2703" s="427" t="s">
        <v>577</v>
      </c>
      <c r="C2703" s="428" t="s">
        <v>1407</v>
      </c>
      <c r="D2703" s="429" t="s">
        <v>1408</v>
      </c>
      <c r="E2703" s="428" t="s">
        <v>3369</v>
      </c>
      <c r="F2703" s="429" t="s">
        <v>3370</v>
      </c>
      <c r="G2703" s="428" t="s">
        <v>5535</v>
      </c>
      <c r="H2703" s="428" t="s">
        <v>5536</v>
      </c>
      <c r="I2703" s="431">
        <v>3.3900001049041748</v>
      </c>
      <c r="J2703" s="431">
        <v>900</v>
      </c>
      <c r="K2703" s="432">
        <v>3051</v>
      </c>
    </row>
    <row r="2704" spans="1:11" ht="14.45" customHeight="1" x14ac:dyDescent="0.2">
      <c r="A2704" s="426" t="s">
        <v>576</v>
      </c>
      <c r="B2704" s="427" t="s">
        <v>577</v>
      </c>
      <c r="C2704" s="428" t="s">
        <v>1407</v>
      </c>
      <c r="D2704" s="429" t="s">
        <v>1408</v>
      </c>
      <c r="E2704" s="428" t="s">
        <v>3369</v>
      </c>
      <c r="F2704" s="429" t="s">
        <v>3370</v>
      </c>
      <c r="G2704" s="428" t="s">
        <v>6493</v>
      </c>
      <c r="H2704" s="428" t="s">
        <v>6494</v>
      </c>
      <c r="I2704" s="431">
        <v>3.0199999809265137</v>
      </c>
      <c r="J2704" s="431">
        <v>3000</v>
      </c>
      <c r="K2704" s="432">
        <v>9060</v>
      </c>
    </row>
    <row r="2705" spans="1:11" ht="14.45" customHeight="1" x14ac:dyDescent="0.2">
      <c r="A2705" s="426" t="s">
        <v>576</v>
      </c>
      <c r="B2705" s="427" t="s">
        <v>577</v>
      </c>
      <c r="C2705" s="428" t="s">
        <v>1407</v>
      </c>
      <c r="D2705" s="429" t="s">
        <v>1408</v>
      </c>
      <c r="E2705" s="428" t="s">
        <v>3369</v>
      </c>
      <c r="F2705" s="429" t="s">
        <v>3370</v>
      </c>
      <c r="G2705" s="428" t="s">
        <v>5537</v>
      </c>
      <c r="H2705" s="428" t="s">
        <v>5538</v>
      </c>
      <c r="I2705" s="431">
        <v>3.1500000953674316</v>
      </c>
      <c r="J2705" s="431">
        <v>1800</v>
      </c>
      <c r="K2705" s="432">
        <v>5670</v>
      </c>
    </row>
    <row r="2706" spans="1:11" ht="14.45" customHeight="1" x14ac:dyDescent="0.2">
      <c r="A2706" s="426" t="s">
        <v>576</v>
      </c>
      <c r="B2706" s="427" t="s">
        <v>577</v>
      </c>
      <c r="C2706" s="428" t="s">
        <v>1407</v>
      </c>
      <c r="D2706" s="429" t="s">
        <v>1408</v>
      </c>
      <c r="E2706" s="428" t="s">
        <v>3369</v>
      </c>
      <c r="F2706" s="429" t="s">
        <v>3370</v>
      </c>
      <c r="G2706" s="428" t="s">
        <v>6495</v>
      </c>
      <c r="H2706" s="428" t="s">
        <v>6496</v>
      </c>
      <c r="I2706" s="431">
        <v>3.0399999618530273</v>
      </c>
      <c r="J2706" s="431">
        <v>1400</v>
      </c>
      <c r="K2706" s="432">
        <v>4253</v>
      </c>
    </row>
    <row r="2707" spans="1:11" ht="14.45" customHeight="1" x14ac:dyDescent="0.2">
      <c r="A2707" s="426" t="s">
        <v>576</v>
      </c>
      <c r="B2707" s="427" t="s">
        <v>577</v>
      </c>
      <c r="C2707" s="428" t="s">
        <v>1407</v>
      </c>
      <c r="D2707" s="429" t="s">
        <v>1408</v>
      </c>
      <c r="E2707" s="428" t="s">
        <v>3369</v>
      </c>
      <c r="F2707" s="429" t="s">
        <v>3370</v>
      </c>
      <c r="G2707" s="428" t="s">
        <v>5710</v>
      </c>
      <c r="H2707" s="428" t="s">
        <v>5711</v>
      </c>
      <c r="I2707" s="431">
        <v>3.0299999713897705</v>
      </c>
      <c r="J2707" s="431">
        <v>6000</v>
      </c>
      <c r="K2707" s="432">
        <v>18180</v>
      </c>
    </row>
    <row r="2708" spans="1:11" ht="14.45" customHeight="1" x14ac:dyDescent="0.2">
      <c r="A2708" s="426" t="s">
        <v>576</v>
      </c>
      <c r="B2708" s="427" t="s">
        <v>577</v>
      </c>
      <c r="C2708" s="428" t="s">
        <v>1407</v>
      </c>
      <c r="D2708" s="429" t="s">
        <v>1408</v>
      </c>
      <c r="E2708" s="428" t="s">
        <v>3369</v>
      </c>
      <c r="F2708" s="429" t="s">
        <v>3370</v>
      </c>
      <c r="G2708" s="428" t="s">
        <v>3408</v>
      </c>
      <c r="H2708" s="428" t="s">
        <v>3409</v>
      </c>
      <c r="I2708" s="431">
        <v>2.809999942779541</v>
      </c>
      <c r="J2708" s="431">
        <v>8000</v>
      </c>
      <c r="K2708" s="432">
        <v>22480</v>
      </c>
    </row>
    <row r="2709" spans="1:11" ht="14.45" customHeight="1" x14ac:dyDescent="0.2">
      <c r="A2709" s="426" t="s">
        <v>576</v>
      </c>
      <c r="B2709" s="427" t="s">
        <v>577</v>
      </c>
      <c r="C2709" s="428" t="s">
        <v>1407</v>
      </c>
      <c r="D2709" s="429" t="s">
        <v>1408</v>
      </c>
      <c r="E2709" s="428" t="s">
        <v>3369</v>
      </c>
      <c r="F2709" s="429" t="s">
        <v>3370</v>
      </c>
      <c r="G2709" s="428" t="s">
        <v>3410</v>
      </c>
      <c r="H2709" s="428" t="s">
        <v>3411</v>
      </c>
      <c r="I2709" s="431">
        <v>2.9200000762939453</v>
      </c>
      <c r="J2709" s="431">
        <v>6000</v>
      </c>
      <c r="K2709" s="432">
        <v>17520</v>
      </c>
    </row>
    <row r="2710" spans="1:11" ht="14.45" customHeight="1" x14ac:dyDescent="0.2">
      <c r="A2710" s="426" t="s">
        <v>576</v>
      </c>
      <c r="B2710" s="427" t="s">
        <v>577</v>
      </c>
      <c r="C2710" s="428" t="s">
        <v>1407</v>
      </c>
      <c r="D2710" s="429" t="s">
        <v>1408</v>
      </c>
      <c r="E2710" s="428" t="s">
        <v>3369</v>
      </c>
      <c r="F2710" s="429" t="s">
        <v>3370</v>
      </c>
      <c r="G2710" s="428" t="s">
        <v>6117</v>
      </c>
      <c r="H2710" s="428" t="s">
        <v>6118</v>
      </c>
      <c r="I2710" s="431">
        <v>3.630000114440918</v>
      </c>
      <c r="J2710" s="431">
        <v>600</v>
      </c>
      <c r="K2710" s="432">
        <v>2178</v>
      </c>
    </row>
    <row r="2711" spans="1:11" ht="14.45" customHeight="1" x14ac:dyDescent="0.2">
      <c r="A2711" s="426" t="s">
        <v>576</v>
      </c>
      <c r="B2711" s="427" t="s">
        <v>577</v>
      </c>
      <c r="C2711" s="428" t="s">
        <v>1407</v>
      </c>
      <c r="D2711" s="429" t="s">
        <v>1408</v>
      </c>
      <c r="E2711" s="428" t="s">
        <v>6121</v>
      </c>
      <c r="F2711" s="429" t="s">
        <v>6122</v>
      </c>
      <c r="G2711" s="428" t="s">
        <v>6497</v>
      </c>
      <c r="H2711" s="428" t="s">
        <v>6498</v>
      </c>
      <c r="I2711" s="431">
        <v>110.53333282470703</v>
      </c>
      <c r="J2711" s="431">
        <v>75</v>
      </c>
      <c r="K2711" s="432">
        <v>8290</v>
      </c>
    </row>
    <row r="2712" spans="1:11" ht="14.45" customHeight="1" x14ac:dyDescent="0.2">
      <c r="A2712" s="426" t="s">
        <v>576</v>
      </c>
      <c r="B2712" s="427" t="s">
        <v>577</v>
      </c>
      <c r="C2712" s="428" t="s">
        <v>1407</v>
      </c>
      <c r="D2712" s="429" t="s">
        <v>1408</v>
      </c>
      <c r="E2712" s="428" t="s">
        <v>6121</v>
      </c>
      <c r="F2712" s="429" t="s">
        <v>6122</v>
      </c>
      <c r="G2712" s="428" t="s">
        <v>6499</v>
      </c>
      <c r="H2712" s="428" t="s">
        <v>6500</v>
      </c>
      <c r="I2712" s="431">
        <v>350.260009765625</v>
      </c>
      <c r="J2712" s="431">
        <v>20</v>
      </c>
      <c r="K2712" s="432">
        <v>7005.169921875</v>
      </c>
    </row>
    <row r="2713" spans="1:11" ht="14.45" customHeight="1" x14ac:dyDescent="0.2">
      <c r="A2713" s="426" t="s">
        <v>576</v>
      </c>
      <c r="B2713" s="427" t="s">
        <v>577</v>
      </c>
      <c r="C2713" s="428" t="s">
        <v>1407</v>
      </c>
      <c r="D2713" s="429" t="s">
        <v>1408</v>
      </c>
      <c r="E2713" s="428" t="s">
        <v>6121</v>
      </c>
      <c r="F2713" s="429" t="s">
        <v>6122</v>
      </c>
      <c r="G2713" s="428" t="s">
        <v>6501</v>
      </c>
      <c r="H2713" s="428" t="s">
        <v>6502</v>
      </c>
      <c r="I2713" s="431">
        <v>319.91000366210938</v>
      </c>
      <c r="J2713" s="431">
        <v>40</v>
      </c>
      <c r="K2713" s="432">
        <v>12796.48046875</v>
      </c>
    </row>
    <row r="2714" spans="1:11" ht="14.45" customHeight="1" x14ac:dyDescent="0.2">
      <c r="A2714" s="426" t="s">
        <v>576</v>
      </c>
      <c r="B2714" s="427" t="s">
        <v>577</v>
      </c>
      <c r="C2714" s="428" t="s">
        <v>1407</v>
      </c>
      <c r="D2714" s="429" t="s">
        <v>1408</v>
      </c>
      <c r="E2714" s="428" t="s">
        <v>6121</v>
      </c>
      <c r="F2714" s="429" t="s">
        <v>6122</v>
      </c>
      <c r="G2714" s="428" t="s">
        <v>6503</v>
      </c>
      <c r="H2714" s="428" t="s">
        <v>6504</v>
      </c>
      <c r="I2714" s="431">
        <v>1360.760009765625</v>
      </c>
      <c r="J2714" s="431">
        <v>5</v>
      </c>
      <c r="K2714" s="432">
        <v>6803.81005859375</v>
      </c>
    </row>
    <row r="2715" spans="1:11" ht="14.45" customHeight="1" x14ac:dyDescent="0.2">
      <c r="A2715" s="426" t="s">
        <v>576</v>
      </c>
      <c r="B2715" s="427" t="s">
        <v>577</v>
      </c>
      <c r="C2715" s="428" t="s">
        <v>1407</v>
      </c>
      <c r="D2715" s="429" t="s">
        <v>1408</v>
      </c>
      <c r="E2715" s="428" t="s">
        <v>6121</v>
      </c>
      <c r="F2715" s="429" t="s">
        <v>6122</v>
      </c>
      <c r="G2715" s="428" t="s">
        <v>6505</v>
      </c>
      <c r="H2715" s="428" t="s">
        <v>6506</v>
      </c>
      <c r="I2715" s="431">
        <v>1328.800048828125</v>
      </c>
      <c r="J2715" s="431">
        <v>20</v>
      </c>
      <c r="K2715" s="432">
        <v>26575.9609375</v>
      </c>
    </row>
    <row r="2716" spans="1:11" ht="14.45" customHeight="1" x14ac:dyDescent="0.2">
      <c r="A2716" s="426" t="s">
        <v>576</v>
      </c>
      <c r="B2716" s="427" t="s">
        <v>577</v>
      </c>
      <c r="C2716" s="428" t="s">
        <v>1407</v>
      </c>
      <c r="D2716" s="429" t="s">
        <v>1408</v>
      </c>
      <c r="E2716" s="428" t="s">
        <v>6121</v>
      </c>
      <c r="F2716" s="429" t="s">
        <v>6122</v>
      </c>
      <c r="G2716" s="428" t="s">
        <v>6507</v>
      </c>
      <c r="H2716" s="428" t="s">
        <v>6508</v>
      </c>
      <c r="I2716" s="431">
        <v>1849.9100341796875</v>
      </c>
      <c r="J2716" s="431">
        <v>20</v>
      </c>
      <c r="K2716" s="432">
        <v>36998.1796875</v>
      </c>
    </row>
    <row r="2717" spans="1:11" ht="14.45" customHeight="1" x14ac:dyDescent="0.2">
      <c r="A2717" s="426" t="s">
        <v>576</v>
      </c>
      <c r="B2717" s="427" t="s">
        <v>577</v>
      </c>
      <c r="C2717" s="428" t="s">
        <v>1407</v>
      </c>
      <c r="D2717" s="429" t="s">
        <v>1408</v>
      </c>
      <c r="E2717" s="428" t="s">
        <v>6121</v>
      </c>
      <c r="F2717" s="429" t="s">
        <v>6122</v>
      </c>
      <c r="G2717" s="428" t="s">
        <v>6509</v>
      </c>
      <c r="H2717" s="428" t="s">
        <v>6510</v>
      </c>
      <c r="I2717" s="431">
        <v>1849.9100341796875</v>
      </c>
      <c r="J2717" s="431">
        <v>5</v>
      </c>
      <c r="K2717" s="432">
        <v>9249.5400390625</v>
      </c>
    </row>
    <row r="2718" spans="1:11" ht="14.45" customHeight="1" x14ac:dyDescent="0.2">
      <c r="A2718" s="426" t="s">
        <v>576</v>
      </c>
      <c r="B2718" s="427" t="s">
        <v>577</v>
      </c>
      <c r="C2718" s="428" t="s">
        <v>1407</v>
      </c>
      <c r="D2718" s="429" t="s">
        <v>1408</v>
      </c>
      <c r="E2718" s="428" t="s">
        <v>6121</v>
      </c>
      <c r="F2718" s="429" t="s">
        <v>6122</v>
      </c>
      <c r="G2718" s="428" t="s">
        <v>6511</v>
      </c>
      <c r="H2718" s="428" t="s">
        <v>6512</v>
      </c>
      <c r="I2718" s="431">
        <v>1849.9100341796875</v>
      </c>
      <c r="J2718" s="431">
        <v>10</v>
      </c>
      <c r="K2718" s="432">
        <v>18499.080078125</v>
      </c>
    </row>
    <row r="2719" spans="1:11" ht="14.45" customHeight="1" x14ac:dyDescent="0.2">
      <c r="A2719" s="426" t="s">
        <v>576</v>
      </c>
      <c r="B2719" s="427" t="s">
        <v>577</v>
      </c>
      <c r="C2719" s="428" t="s">
        <v>1407</v>
      </c>
      <c r="D2719" s="429" t="s">
        <v>1408</v>
      </c>
      <c r="E2719" s="428" t="s">
        <v>6121</v>
      </c>
      <c r="F2719" s="429" t="s">
        <v>6122</v>
      </c>
      <c r="G2719" s="428" t="s">
        <v>6513</v>
      </c>
      <c r="H2719" s="428" t="s">
        <v>6514</v>
      </c>
      <c r="I2719" s="431">
        <v>3475.8333333333335</v>
      </c>
      <c r="J2719" s="431">
        <v>5</v>
      </c>
      <c r="K2719" s="432">
        <v>17305</v>
      </c>
    </row>
    <row r="2720" spans="1:11" ht="14.45" customHeight="1" x14ac:dyDescent="0.2">
      <c r="A2720" s="426" t="s">
        <v>576</v>
      </c>
      <c r="B2720" s="427" t="s">
        <v>577</v>
      </c>
      <c r="C2720" s="428" t="s">
        <v>1407</v>
      </c>
      <c r="D2720" s="429" t="s">
        <v>1408</v>
      </c>
      <c r="E2720" s="428" t="s">
        <v>6121</v>
      </c>
      <c r="F2720" s="429" t="s">
        <v>6122</v>
      </c>
      <c r="G2720" s="428" t="s">
        <v>6515</v>
      </c>
      <c r="H2720" s="428" t="s">
        <v>6516</v>
      </c>
      <c r="I2720" s="431">
        <v>7865</v>
      </c>
      <c r="J2720" s="431">
        <v>2</v>
      </c>
      <c r="K2720" s="432">
        <v>15730</v>
      </c>
    </row>
    <row r="2721" spans="1:11" ht="14.45" customHeight="1" x14ac:dyDescent="0.2">
      <c r="A2721" s="426" t="s">
        <v>576</v>
      </c>
      <c r="B2721" s="427" t="s">
        <v>577</v>
      </c>
      <c r="C2721" s="428" t="s">
        <v>1407</v>
      </c>
      <c r="D2721" s="429" t="s">
        <v>1408</v>
      </c>
      <c r="E2721" s="428" t="s">
        <v>6121</v>
      </c>
      <c r="F2721" s="429" t="s">
        <v>6122</v>
      </c>
      <c r="G2721" s="428" t="s">
        <v>6517</v>
      </c>
      <c r="H2721" s="428" t="s">
        <v>6518</v>
      </c>
      <c r="I2721" s="431">
        <v>2124.280029296875</v>
      </c>
      <c r="J2721" s="431">
        <v>5</v>
      </c>
      <c r="K2721" s="432">
        <v>10621.3798828125</v>
      </c>
    </row>
    <row r="2722" spans="1:11" ht="14.45" customHeight="1" x14ac:dyDescent="0.2">
      <c r="A2722" s="426" t="s">
        <v>576</v>
      </c>
      <c r="B2722" s="427" t="s">
        <v>577</v>
      </c>
      <c r="C2722" s="428" t="s">
        <v>1407</v>
      </c>
      <c r="D2722" s="429" t="s">
        <v>1408</v>
      </c>
      <c r="E2722" s="428" t="s">
        <v>6121</v>
      </c>
      <c r="F2722" s="429" t="s">
        <v>6122</v>
      </c>
      <c r="G2722" s="428" t="s">
        <v>6519</v>
      </c>
      <c r="H2722" s="428" t="s">
        <v>6520</v>
      </c>
      <c r="I2722" s="431">
        <v>5057.7998046875</v>
      </c>
      <c r="J2722" s="431">
        <v>4</v>
      </c>
      <c r="K2722" s="432">
        <v>20231.19921875</v>
      </c>
    </row>
    <row r="2723" spans="1:11" ht="14.45" customHeight="1" x14ac:dyDescent="0.2">
      <c r="A2723" s="426" t="s">
        <v>576</v>
      </c>
      <c r="B2723" s="427" t="s">
        <v>577</v>
      </c>
      <c r="C2723" s="428" t="s">
        <v>1407</v>
      </c>
      <c r="D2723" s="429" t="s">
        <v>1408</v>
      </c>
      <c r="E2723" s="428" t="s">
        <v>6121</v>
      </c>
      <c r="F2723" s="429" t="s">
        <v>6122</v>
      </c>
      <c r="G2723" s="428" t="s">
        <v>6521</v>
      </c>
      <c r="H2723" s="428" t="s">
        <v>6522</v>
      </c>
      <c r="I2723" s="431">
        <v>4605.259765625</v>
      </c>
      <c r="J2723" s="431">
        <v>1</v>
      </c>
      <c r="K2723" s="432">
        <v>4605.259765625</v>
      </c>
    </row>
    <row r="2724" spans="1:11" ht="14.45" customHeight="1" x14ac:dyDescent="0.2">
      <c r="A2724" s="426" t="s">
        <v>576</v>
      </c>
      <c r="B2724" s="427" t="s">
        <v>577</v>
      </c>
      <c r="C2724" s="428" t="s">
        <v>1407</v>
      </c>
      <c r="D2724" s="429" t="s">
        <v>1408</v>
      </c>
      <c r="E2724" s="428" t="s">
        <v>5543</v>
      </c>
      <c r="F2724" s="429" t="s">
        <v>5544</v>
      </c>
      <c r="G2724" s="428" t="s">
        <v>6125</v>
      </c>
      <c r="H2724" s="428" t="s">
        <v>6523</v>
      </c>
      <c r="I2724" s="431">
        <v>13.189999580383301</v>
      </c>
      <c r="J2724" s="431">
        <v>180</v>
      </c>
      <c r="K2724" s="432">
        <v>2374.2000122070313</v>
      </c>
    </row>
    <row r="2725" spans="1:11" ht="14.45" customHeight="1" x14ac:dyDescent="0.2">
      <c r="A2725" s="426" t="s">
        <v>576</v>
      </c>
      <c r="B2725" s="427" t="s">
        <v>577</v>
      </c>
      <c r="C2725" s="428" t="s">
        <v>1407</v>
      </c>
      <c r="D2725" s="429" t="s">
        <v>1408</v>
      </c>
      <c r="E2725" s="428" t="s">
        <v>5543</v>
      </c>
      <c r="F2725" s="429" t="s">
        <v>5544</v>
      </c>
      <c r="G2725" s="428" t="s">
        <v>6125</v>
      </c>
      <c r="H2725" s="428" t="s">
        <v>6126</v>
      </c>
      <c r="I2725" s="431">
        <v>13.187499761581421</v>
      </c>
      <c r="J2725" s="431">
        <v>600</v>
      </c>
      <c r="K2725" s="432">
        <v>7912.7998962402344</v>
      </c>
    </row>
    <row r="2726" spans="1:11" ht="14.45" customHeight="1" x14ac:dyDescent="0.2">
      <c r="A2726" s="426" t="s">
        <v>576</v>
      </c>
      <c r="B2726" s="427" t="s">
        <v>577</v>
      </c>
      <c r="C2726" s="428" t="s">
        <v>1407</v>
      </c>
      <c r="D2726" s="429" t="s">
        <v>1408</v>
      </c>
      <c r="E2726" s="428" t="s">
        <v>5543</v>
      </c>
      <c r="F2726" s="429" t="s">
        <v>5544</v>
      </c>
      <c r="G2726" s="428" t="s">
        <v>6524</v>
      </c>
      <c r="H2726" s="428" t="s">
        <v>6525</v>
      </c>
      <c r="I2726" s="431">
        <v>15.390000343322754</v>
      </c>
      <c r="J2726" s="431">
        <v>250</v>
      </c>
      <c r="K2726" s="432">
        <v>3847.5</v>
      </c>
    </row>
    <row r="2727" spans="1:11" ht="14.45" customHeight="1" x14ac:dyDescent="0.2">
      <c r="A2727" s="426" t="s">
        <v>576</v>
      </c>
      <c r="B2727" s="427" t="s">
        <v>577</v>
      </c>
      <c r="C2727" s="428" t="s">
        <v>1407</v>
      </c>
      <c r="D2727" s="429" t="s">
        <v>1408</v>
      </c>
      <c r="E2727" s="428" t="s">
        <v>5543</v>
      </c>
      <c r="F2727" s="429" t="s">
        <v>5544</v>
      </c>
      <c r="G2727" s="428" t="s">
        <v>6524</v>
      </c>
      <c r="H2727" s="428" t="s">
        <v>6526</v>
      </c>
      <c r="I2727" s="431">
        <v>15.390000343322754</v>
      </c>
      <c r="J2727" s="431">
        <v>150</v>
      </c>
      <c r="K2727" s="432">
        <v>2308.5</v>
      </c>
    </row>
    <row r="2728" spans="1:11" ht="14.45" customHeight="1" x14ac:dyDescent="0.2">
      <c r="A2728" s="426" t="s">
        <v>576</v>
      </c>
      <c r="B2728" s="427" t="s">
        <v>577</v>
      </c>
      <c r="C2728" s="428" t="s">
        <v>1407</v>
      </c>
      <c r="D2728" s="429" t="s">
        <v>1408</v>
      </c>
      <c r="E2728" s="428" t="s">
        <v>5543</v>
      </c>
      <c r="F2728" s="429" t="s">
        <v>5544</v>
      </c>
      <c r="G2728" s="428" t="s">
        <v>6527</v>
      </c>
      <c r="H2728" s="428" t="s">
        <v>6528</v>
      </c>
      <c r="I2728" s="431">
        <v>25.940000534057617</v>
      </c>
      <c r="J2728" s="431">
        <v>50</v>
      </c>
      <c r="K2728" s="432">
        <v>1297.1199951171875</v>
      </c>
    </row>
    <row r="2729" spans="1:11" ht="14.45" customHeight="1" x14ac:dyDescent="0.2">
      <c r="A2729" s="426" t="s">
        <v>576</v>
      </c>
      <c r="B2729" s="427" t="s">
        <v>577</v>
      </c>
      <c r="C2729" s="428" t="s">
        <v>1407</v>
      </c>
      <c r="D2729" s="429" t="s">
        <v>1408</v>
      </c>
      <c r="E2729" s="428" t="s">
        <v>5543</v>
      </c>
      <c r="F2729" s="429" t="s">
        <v>5544</v>
      </c>
      <c r="G2729" s="428" t="s">
        <v>6127</v>
      </c>
      <c r="H2729" s="428" t="s">
        <v>6128</v>
      </c>
      <c r="I2729" s="431">
        <v>41.770000457763672</v>
      </c>
      <c r="J2729" s="431">
        <v>550</v>
      </c>
      <c r="K2729" s="432">
        <v>22973.01953125</v>
      </c>
    </row>
    <row r="2730" spans="1:11" ht="14.45" customHeight="1" x14ac:dyDescent="0.2">
      <c r="A2730" s="426" t="s">
        <v>576</v>
      </c>
      <c r="B2730" s="427" t="s">
        <v>577</v>
      </c>
      <c r="C2730" s="428" t="s">
        <v>1407</v>
      </c>
      <c r="D2730" s="429" t="s">
        <v>1408</v>
      </c>
      <c r="E2730" s="428" t="s">
        <v>5543</v>
      </c>
      <c r="F2730" s="429" t="s">
        <v>5544</v>
      </c>
      <c r="G2730" s="428" t="s">
        <v>6529</v>
      </c>
      <c r="H2730" s="428" t="s">
        <v>6530</v>
      </c>
      <c r="I2730" s="431">
        <v>91.040000915527344</v>
      </c>
      <c r="J2730" s="431">
        <v>20</v>
      </c>
      <c r="K2730" s="432">
        <v>1820.81005859375</v>
      </c>
    </row>
    <row r="2731" spans="1:11" ht="14.45" customHeight="1" x14ac:dyDescent="0.2">
      <c r="A2731" s="426" t="s">
        <v>576</v>
      </c>
      <c r="B2731" s="427" t="s">
        <v>577</v>
      </c>
      <c r="C2731" s="428" t="s">
        <v>1407</v>
      </c>
      <c r="D2731" s="429" t="s">
        <v>1408</v>
      </c>
      <c r="E2731" s="428" t="s">
        <v>5543</v>
      </c>
      <c r="F2731" s="429" t="s">
        <v>5544</v>
      </c>
      <c r="G2731" s="428" t="s">
        <v>6531</v>
      </c>
      <c r="H2731" s="428" t="s">
        <v>6532</v>
      </c>
      <c r="I2731" s="431">
        <v>91.040000915527344</v>
      </c>
      <c r="J2731" s="431">
        <v>20</v>
      </c>
      <c r="K2731" s="432">
        <v>1820.81005859375</v>
      </c>
    </row>
    <row r="2732" spans="1:11" ht="14.45" customHeight="1" x14ac:dyDescent="0.2">
      <c r="A2732" s="426" t="s">
        <v>576</v>
      </c>
      <c r="B2732" s="427" t="s">
        <v>577</v>
      </c>
      <c r="C2732" s="428" t="s">
        <v>1407</v>
      </c>
      <c r="D2732" s="429" t="s">
        <v>1408</v>
      </c>
      <c r="E2732" s="428" t="s">
        <v>5543</v>
      </c>
      <c r="F2732" s="429" t="s">
        <v>5544</v>
      </c>
      <c r="G2732" s="428" t="s">
        <v>6533</v>
      </c>
      <c r="H2732" s="428" t="s">
        <v>6534</v>
      </c>
      <c r="I2732" s="431">
        <v>15.234999656677246</v>
      </c>
      <c r="J2732" s="431">
        <v>120</v>
      </c>
      <c r="K2732" s="432">
        <v>1828.1199951171875</v>
      </c>
    </row>
    <row r="2733" spans="1:11" ht="14.45" customHeight="1" x14ac:dyDescent="0.2">
      <c r="A2733" s="426" t="s">
        <v>576</v>
      </c>
      <c r="B2733" s="427" t="s">
        <v>577</v>
      </c>
      <c r="C2733" s="428" t="s">
        <v>1407</v>
      </c>
      <c r="D2733" s="429" t="s">
        <v>1408</v>
      </c>
      <c r="E2733" s="428" t="s">
        <v>5543</v>
      </c>
      <c r="F2733" s="429" t="s">
        <v>5544</v>
      </c>
      <c r="G2733" s="428" t="s">
        <v>6535</v>
      </c>
      <c r="H2733" s="428" t="s">
        <v>6536</v>
      </c>
      <c r="I2733" s="431">
        <v>55.428460928109978</v>
      </c>
      <c r="J2733" s="431">
        <v>666</v>
      </c>
      <c r="K2733" s="432">
        <v>36968.040252685547</v>
      </c>
    </row>
    <row r="2734" spans="1:11" ht="14.45" customHeight="1" x14ac:dyDescent="0.2">
      <c r="A2734" s="426" t="s">
        <v>576</v>
      </c>
      <c r="B2734" s="427" t="s">
        <v>577</v>
      </c>
      <c r="C2734" s="428" t="s">
        <v>1407</v>
      </c>
      <c r="D2734" s="429" t="s">
        <v>1408</v>
      </c>
      <c r="E2734" s="428" t="s">
        <v>5543</v>
      </c>
      <c r="F2734" s="429" t="s">
        <v>5544</v>
      </c>
      <c r="G2734" s="428" t="s">
        <v>6537</v>
      </c>
      <c r="H2734" s="428" t="s">
        <v>6538</v>
      </c>
      <c r="I2734" s="431">
        <v>2395.800048828125</v>
      </c>
      <c r="J2734" s="431">
        <v>8</v>
      </c>
      <c r="K2734" s="432">
        <v>19166.400146484375</v>
      </c>
    </row>
    <row r="2735" spans="1:11" ht="14.45" customHeight="1" x14ac:dyDescent="0.2">
      <c r="A2735" s="426" t="s">
        <v>576</v>
      </c>
      <c r="B2735" s="427" t="s">
        <v>577</v>
      </c>
      <c r="C2735" s="428" t="s">
        <v>1407</v>
      </c>
      <c r="D2735" s="429" t="s">
        <v>1408</v>
      </c>
      <c r="E2735" s="428" t="s">
        <v>5543</v>
      </c>
      <c r="F2735" s="429" t="s">
        <v>5544</v>
      </c>
      <c r="G2735" s="428" t="s">
        <v>6539</v>
      </c>
      <c r="H2735" s="428" t="s">
        <v>6540</v>
      </c>
      <c r="I2735" s="431">
        <v>302.5</v>
      </c>
      <c r="J2735" s="431">
        <v>120</v>
      </c>
      <c r="K2735" s="432">
        <v>36300</v>
      </c>
    </row>
    <row r="2736" spans="1:11" ht="14.45" customHeight="1" x14ac:dyDescent="0.2">
      <c r="A2736" s="426" t="s">
        <v>576</v>
      </c>
      <c r="B2736" s="427" t="s">
        <v>577</v>
      </c>
      <c r="C2736" s="428" t="s">
        <v>1407</v>
      </c>
      <c r="D2736" s="429" t="s">
        <v>1408</v>
      </c>
      <c r="E2736" s="428" t="s">
        <v>5543</v>
      </c>
      <c r="F2736" s="429" t="s">
        <v>5544</v>
      </c>
      <c r="G2736" s="428" t="s">
        <v>6541</v>
      </c>
      <c r="H2736" s="428" t="s">
        <v>6542</v>
      </c>
      <c r="I2736" s="431">
        <v>695.75</v>
      </c>
      <c r="J2736" s="431">
        <v>200</v>
      </c>
      <c r="K2736" s="432">
        <v>139150</v>
      </c>
    </row>
    <row r="2737" spans="1:11" ht="14.45" customHeight="1" x14ac:dyDescent="0.2">
      <c r="A2737" s="426" t="s">
        <v>576</v>
      </c>
      <c r="B2737" s="427" t="s">
        <v>577</v>
      </c>
      <c r="C2737" s="428" t="s">
        <v>1407</v>
      </c>
      <c r="D2737" s="429" t="s">
        <v>1408</v>
      </c>
      <c r="E2737" s="428" t="s">
        <v>5567</v>
      </c>
      <c r="F2737" s="429" t="s">
        <v>5568</v>
      </c>
      <c r="G2737" s="428" t="s">
        <v>5569</v>
      </c>
      <c r="H2737" s="428" t="s">
        <v>5570</v>
      </c>
      <c r="I2737" s="431">
        <v>0.41999998688697815</v>
      </c>
      <c r="J2737" s="431">
        <v>200</v>
      </c>
      <c r="K2737" s="432">
        <v>84</v>
      </c>
    </row>
    <row r="2738" spans="1:11" ht="14.45" customHeight="1" x14ac:dyDescent="0.2">
      <c r="A2738" s="426" t="s">
        <v>576</v>
      </c>
      <c r="B2738" s="427" t="s">
        <v>577</v>
      </c>
      <c r="C2738" s="428" t="s">
        <v>1407</v>
      </c>
      <c r="D2738" s="429" t="s">
        <v>1408</v>
      </c>
      <c r="E2738" s="428" t="s">
        <v>3414</v>
      </c>
      <c r="F2738" s="429" t="s">
        <v>3415</v>
      </c>
      <c r="G2738" s="428" t="s">
        <v>3416</v>
      </c>
      <c r="H2738" s="428" t="s">
        <v>3417</v>
      </c>
      <c r="I2738" s="431">
        <v>0.47999998927116394</v>
      </c>
      <c r="J2738" s="431">
        <v>1200</v>
      </c>
      <c r="K2738" s="432">
        <v>576</v>
      </c>
    </row>
    <row r="2739" spans="1:11" ht="14.45" customHeight="1" x14ac:dyDescent="0.2">
      <c r="A2739" s="426" t="s">
        <v>576</v>
      </c>
      <c r="B2739" s="427" t="s">
        <v>577</v>
      </c>
      <c r="C2739" s="428" t="s">
        <v>1706</v>
      </c>
      <c r="D2739" s="429" t="s">
        <v>1707</v>
      </c>
      <c r="E2739" s="428" t="s">
        <v>2417</v>
      </c>
      <c r="F2739" s="429" t="s">
        <v>2418</v>
      </c>
      <c r="G2739" s="428" t="s">
        <v>6543</v>
      </c>
      <c r="H2739" s="428" t="s">
        <v>6544</v>
      </c>
      <c r="I2739" s="431">
        <v>330.32998657226563</v>
      </c>
      <c r="J2739" s="431">
        <v>10</v>
      </c>
      <c r="K2739" s="432">
        <v>3303.300048828125</v>
      </c>
    </row>
    <row r="2740" spans="1:11" ht="14.45" customHeight="1" x14ac:dyDescent="0.2">
      <c r="A2740" s="426" t="s">
        <v>576</v>
      </c>
      <c r="B2740" s="427" t="s">
        <v>577</v>
      </c>
      <c r="C2740" s="428" t="s">
        <v>1706</v>
      </c>
      <c r="D2740" s="429" t="s">
        <v>1707</v>
      </c>
      <c r="E2740" s="428" t="s">
        <v>2417</v>
      </c>
      <c r="F2740" s="429" t="s">
        <v>2418</v>
      </c>
      <c r="G2740" s="428" t="s">
        <v>6545</v>
      </c>
      <c r="H2740" s="428" t="s">
        <v>6546</v>
      </c>
      <c r="I2740" s="431">
        <v>326.70001220703125</v>
      </c>
      <c r="J2740" s="431">
        <v>2</v>
      </c>
      <c r="K2740" s="432">
        <v>653.4000244140625</v>
      </c>
    </row>
    <row r="2741" spans="1:11" ht="14.45" customHeight="1" x14ac:dyDescent="0.2">
      <c r="A2741" s="426" t="s">
        <v>576</v>
      </c>
      <c r="B2741" s="427" t="s">
        <v>577</v>
      </c>
      <c r="C2741" s="428" t="s">
        <v>1706</v>
      </c>
      <c r="D2741" s="429" t="s">
        <v>1707</v>
      </c>
      <c r="E2741" s="428" t="s">
        <v>2417</v>
      </c>
      <c r="F2741" s="429" t="s">
        <v>2418</v>
      </c>
      <c r="G2741" s="428" t="s">
        <v>5943</v>
      </c>
      <c r="H2741" s="428" t="s">
        <v>5944</v>
      </c>
      <c r="I2741" s="431">
        <v>175.05000305175781</v>
      </c>
      <c r="J2741" s="431">
        <v>28</v>
      </c>
      <c r="K2741" s="432">
        <v>4901.326171875</v>
      </c>
    </row>
    <row r="2742" spans="1:11" ht="14.45" customHeight="1" x14ac:dyDescent="0.2">
      <c r="A2742" s="426" t="s">
        <v>576</v>
      </c>
      <c r="B2742" s="427" t="s">
        <v>577</v>
      </c>
      <c r="C2742" s="428" t="s">
        <v>1706</v>
      </c>
      <c r="D2742" s="429" t="s">
        <v>1707</v>
      </c>
      <c r="E2742" s="428" t="s">
        <v>2417</v>
      </c>
      <c r="F2742" s="429" t="s">
        <v>2418</v>
      </c>
      <c r="G2742" s="428" t="s">
        <v>6547</v>
      </c>
      <c r="H2742" s="428" t="s">
        <v>6548</v>
      </c>
      <c r="I2742" s="431">
        <v>948.6400146484375</v>
      </c>
      <c r="J2742" s="431">
        <v>5</v>
      </c>
      <c r="K2742" s="432">
        <v>4743.2001953125</v>
      </c>
    </row>
    <row r="2743" spans="1:11" ht="14.45" customHeight="1" x14ac:dyDescent="0.2">
      <c r="A2743" s="426" t="s">
        <v>576</v>
      </c>
      <c r="B2743" s="427" t="s">
        <v>577</v>
      </c>
      <c r="C2743" s="428" t="s">
        <v>1706</v>
      </c>
      <c r="D2743" s="429" t="s">
        <v>1707</v>
      </c>
      <c r="E2743" s="428" t="s">
        <v>2417</v>
      </c>
      <c r="F2743" s="429" t="s">
        <v>2418</v>
      </c>
      <c r="G2743" s="428" t="s">
        <v>6290</v>
      </c>
      <c r="H2743" s="428" t="s">
        <v>6291</v>
      </c>
      <c r="I2743" s="431">
        <v>2.3599998950958252</v>
      </c>
      <c r="J2743" s="431">
        <v>200</v>
      </c>
      <c r="K2743" s="432">
        <v>471.1199951171875</v>
      </c>
    </row>
    <row r="2744" spans="1:11" ht="14.45" customHeight="1" x14ac:dyDescent="0.2">
      <c r="A2744" s="426" t="s">
        <v>576</v>
      </c>
      <c r="B2744" s="427" t="s">
        <v>577</v>
      </c>
      <c r="C2744" s="428" t="s">
        <v>1706</v>
      </c>
      <c r="D2744" s="429" t="s">
        <v>1707</v>
      </c>
      <c r="E2744" s="428" t="s">
        <v>2417</v>
      </c>
      <c r="F2744" s="429" t="s">
        <v>2418</v>
      </c>
      <c r="G2744" s="428" t="s">
        <v>4928</v>
      </c>
      <c r="H2744" s="428" t="s">
        <v>4929</v>
      </c>
      <c r="I2744" s="431">
        <v>2.3599998950958252</v>
      </c>
      <c r="J2744" s="431">
        <v>200</v>
      </c>
      <c r="K2744" s="432">
        <v>471.45999145507813</v>
      </c>
    </row>
    <row r="2745" spans="1:11" ht="14.45" customHeight="1" x14ac:dyDescent="0.2">
      <c r="A2745" s="426" t="s">
        <v>576</v>
      </c>
      <c r="B2745" s="427" t="s">
        <v>577</v>
      </c>
      <c r="C2745" s="428" t="s">
        <v>1706</v>
      </c>
      <c r="D2745" s="429" t="s">
        <v>1707</v>
      </c>
      <c r="E2745" s="428" t="s">
        <v>2417</v>
      </c>
      <c r="F2745" s="429" t="s">
        <v>2418</v>
      </c>
      <c r="G2745" s="428" t="s">
        <v>6549</v>
      </c>
      <c r="H2745" s="428" t="s">
        <v>6550</v>
      </c>
      <c r="I2745" s="431">
        <v>373.64999389648438</v>
      </c>
      <c r="J2745" s="431">
        <v>3</v>
      </c>
      <c r="K2745" s="432">
        <v>1120.93994140625</v>
      </c>
    </row>
    <row r="2746" spans="1:11" ht="14.45" customHeight="1" x14ac:dyDescent="0.2">
      <c r="A2746" s="426" t="s">
        <v>576</v>
      </c>
      <c r="B2746" s="427" t="s">
        <v>577</v>
      </c>
      <c r="C2746" s="428" t="s">
        <v>1706</v>
      </c>
      <c r="D2746" s="429" t="s">
        <v>1707</v>
      </c>
      <c r="E2746" s="428" t="s">
        <v>2417</v>
      </c>
      <c r="F2746" s="429" t="s">
        <v>2418</v>
      </c>
      <c r="G2746" s="428" t="s">
        <v>6316</v>
      </c>
      <c r="H2746" s="428" t="s">
        <v>6317</v>
      </c>
      <c r="I2746" s="431">
        <v>750.20001220703125</v>
      </c>
      <c r="J2746" s="431">
        <v>24</v>
      </c>
      <c r="K2746" s="432">
        <v>18004.7998046875</v>
      </c>
    </row>
    <row r="2747" spans="1:11" ht="14.45" customHeight="1" x14ac:dyDescent="0.2">
      <c r="A2747" s="426" t="s">
        <v>576</v>
      </c>
      <c r="B2747" s="427" t="s">
        <v>577</v>
      </c>
      <c r="C2747" s="428" t="s">
        <v>1706</v>
      </c>
      <c r="D2747" s="429" t="s">
        <v>1707</v>
      </c>
      <c r="E2747" s="428" t="s">
        <v>2417</v>
      </c>
      <c r="F2747" s="429" t="s">
        <v>2418</v>
      </c>
      <c r="G2747" s="428" t="s">
        <v>3304</v>
      </c>
      <c r="H2747" s="428" t="s">
        <v>4410</v>
      </c>
      <c r="I2747" s="431">
        <v>11.739999771118164</v>
      </c>
      <c r="J2747" s="431">
        <v>20</v>
      </c>
      <c r="K2747" s="432">
        <v>234.74000549316406</v>
      </c>
    </row>
    <row r="2748" spans="1:11" ht="14.45" customHeight="1" x14ac:dyDescent="0.2">
      <c r="A2748" s="426" t="s">
        <v>576</v>
      </c>
      <c r="B2748" s="427" t="s">
        <v>577</v>
      </c>
      <c r="C2748" s="428" t="s">
        <v>1706</v>
      </c>
      <c r="D2748" s="429" t="s">
        <v>1707</v>
      </c>
      <c r="E2748" s="428" t="s">
        <v>2417</v>
      </c>
      <c r="F2748" s="429" t="s">
        <v>2418</v>
      </c>
      <c r="G2748" s="428" t="s">
        <v>3306</v>
      </c>
      <c r="H2748" s="428" t="s">
        <v>6027</v>
      </c>
      <c r="I2748" s="431">
        <v>13.310000419616699</v>
      </c>
      <c r="J2748" s="431">
        <v>10</v>
      </c>
      <c r="K2748" s="432">
        <v>133.10000610351563</v>
      </c>
    </row>
    <row r="2749" spans="1:11" ht="14.45" customHeight="1" x14ac:dyDescent="0.2">
      <c r="A2749" s="426" t="s">
        <v>576</v>
      </c>
      <c r="B2749" s="427" t="s">
        <v>577</v>
      </c>
      <c r="C2749" s="428" t="s">
        <v>1706</v>
      </c>
      <c r="D2749" s="429" t="s">
        <v>1707</v>
      </c>
      <c r="E2749" s="428" t="s">
        <v>2417</v>
      </c>
      <c r="F2749" s="429" t="s">
        <v>2418</v>
      </c>
      <c r="G2749" s="428" t="s">
        <v>6069</v>
      </c>
      <c r="H2749" s="428" t="s">
        <v>6070</v>
      </c>
      <c r="I2749" s="431">
        <v>8.8299999237060547</v>
      </c>
      <c r="J2749" s="431">
        <v>500</v>
      </c>
      <c r="K2749" s="432">
        <v>4417.14990234375</v>
      </c>
    </row>
    <row r="2750" spans="1:11" ht="14.45" customHeight="1" x14ac:dyDescent="0.2">
      <c r="A2750" s="426" t="s">
        <v>576</v>
      </c>
      <c r="B2750" s="427" t="s">
        <v>577</v>
      </c>
      <c r="C2750" s="428" t="s">
        <v>1706</v>
      </c>
      <c r="D2750" s="429" t="s">
        <v>1707</v>
      </c>
      <c r="E2750" s="428" t="s">
        <v>2417</v>
      </c>
      <c r="F2750" s="429" t="s">
        <v>2418</v>
      </c>
      <c r="G2750" s="428" t="s">
        <v>6551</v>
      </c>
      <c r="H2750" s="428" t="s">
        <v>6552</v>
      </c>
      <c r="I2750" s="431">
        <v>459.79998779296875</v>
      </c>
      <c r="J2750" s="431">
        <v>10</v>
      </c>
      <c r="K2750" s="432">
        <v>4598</v>
      </c>
    </row>
    <row r="2751" spans="1:11" ht="14.45" customHeight="1" x14ac:dyDescent="0.2">
      <c r="A2751" s="426" t="s">
        <v>576</v>
      </c>
      <c r="B2751" s="427" t="s">
        <v>577</v>
      </c>
      <c r="C2751" s="428" t="s">
        <v>1706</v>
      </c>
      <c r="D2751" s="429" t="s">
        <v>1707</v>
      </c>
      <c r="E2751" s="428" t="s">
        <v>2417</v>
      </c>
      <c r="F2751" s="429" t="s">
        <v>2418</v>
      </c>
      <c r="G2751" s="428" t="s">
        <v>6553</v>
      </c>
      <c r="H2751" s="428" t="s">
        <v>6554</v>
      </c>
      <c r="I2751" s="431">
        <v>592.9000244140625</v>
      </c>
      <c r="J2751" s="431">
        <v>10</v>
      </c>
      <c r="K2751" s="432">
        <v>5929</v>
      </c>
    </row>
    <row r="2752" spans="1:11" ht="14.45" customHeight="1" x14ac:dyDescent="0.2">
      <c r="A2752" s="426" t="s">
        <v>576</v>
      </c>
      <c r="B2752" s="427" t="s">
        <v>577</v>
      </c>
      <c r="C2752" s="428" t="s">
        <v>1706</v>
      </c>
      <c r="D2752" s="429" t="s">
        <v>1707</v>
      </c>
      <c r="E2752" s="428" t="s">
        <v>2417</v>
      </c>
      <c r="F2752" s="429" t="s">
        <v>2418</v>
      </c>
      <c r="G2752" s="428" t="s">
        <v>6555</v>
      </c>
      <c r="H2752" s="428" t="s">
        <v>6556</v>
      </c>
      <c r="I2752" s="431">
        <v>584.42999267578125</v>
      </c>
      <c r="J2752" s="431">
        <v>5</v>
      </c>
      <c r="K2752" s="432">
        <v>2922.14990234375</v>
      </c>
    </row>
    <row r="2753" spans="1:11" ht="14.45" customHeight="1" x14ac:dyDescent="0.2">
      <c r="A2753" s="426" t="s">
        <v>576</v>
      </c>
      <c r="B2753" s="427" t="s">
        <v>577</v>
      </c>
      <c r="C2753" s="428" t="s">
        <v>1706</v>
      </c>
      <c r="D2753" s="429" t="s">
        <v>1707</v>
      </c>
      <c r="E2753" s="428" t="s">
        <v>3369</v>
      </c>
      <c r="F2753" s="429" t="s">
        <v>3370</v>
      </c>
      <c r="G2753" s="428" t="s">
        <v>5496</v>
      </c>
      <c r="H2753" s="428" t="s">
        <v>5497</v>
      </c>
      <c r="I2753" s="431">
        <v>18.629999160766602</v>
      </c>
      <c r="J2753" s="431">
        <v>50</v>
      </c>
      <c r="K2753" s="432">
        <v>931.70001220703125</v>
      </c>
    </row>
    <row r="2754" spans="1:11" ht="14.45" customHeight="1" x14ac:dyDescent="0.2">
      <c r="A2754" s="426" t="s">
        <v>576</v>
      </c>
      <c r="B2754" s="427" t="s">
        <v>577</v>
      </c>
      <c r="C2754" s="428" t="s">
        <v>1706</v>
      </c>
      <c r="D2754" s="429" t="s">
        <v>1707</v>
      </c>
      <c r="E2754" s="428" t="s">
        <v>3369</v>
      </c>
      <c r="F2754" s="429" t="s">
        <v>3370</v>
      </c>
      <c r="G2754" s="428" t="s">
        <v>5498</v>
      </c>
      <c r="H2754" s="428" t="s">
        <v>5499</v>
      </c>
      <c r="I2754" s="431">
        <v>18.629999160766602</v>
      </c>
      <c r="J2754" s="431">
        <v>50</v>
      </c>
      <c r="K2754" s="432">
        <v>931.70001220703125</v>
      </c>
    </row>
    <row r="2755" spans="1:11" ht="14.45" customHeight="1" x14ac:dyDescent="0.2">
      <c r="A2755" s="426" t="s">
        <v>576</v>
      </c>
      <c r="B2755" s="427" t="s">
        <v>577</v>
      </c>
      <c r="C2755" s="428" t="s">
        <v>1706</v>
      </c>
      <c r="D2755" s="429" t="s">
        <v>1707</v>
      </c>
      <c r="E2755" s="428" t="s">
        <v>3369</v>
      </c>
      <c r="F2755" s="429" t="s">
        <v>3370</v>
      </c>
      <c r="G2755" s="428" t="s">
        <v>5629</v>
      </c>
      <c r="H2755" s="428" t="s">
        <v>5630</v>
      </c>
      <c r="I2755" s="431">
        <v>18.629999160766602</v>
      </c>
      <c r="J2755" s="431">
        <v>50</v>
      </c>
      <c r="K2755" s="432">
        <v>931.70001220703125</v>
      </c>
    </row>
    <row r="2756" spans="1:11" ht="14.45" customHeight="1" x14ac:dyDescent="0.2">
      <c r="A2756" s="426" t="s">
        <v>576</v>
      </c>
      <c r="B2756" s="427" t="s">
        <v>577</v>
      </c>
      <c r="C2756" s="428" t="s">
        <v>1706</v>
      </c>
      <c r="D2756" s="429" t="s">
        <v>1707</v>
      </c>
      <c r="E2756" s="428" t="s">
        <v>3369</v>
      </c>
      <c r="F2756" s="429" t="s">
        <v>3370</v>
      </c>
      <c r="G2756" s="428" t="s">
        <v>4574</v>
      </c>
      <c r="H2756" s="428" t="s">
        <v>4575</v>
      </c>
      <c r="I2756" s="431">
        <v>2.2999999523162842</v>
      </c>
      <c r="J2756" s="431">
        <v>2000</v>
      </c>
      <c r="K2756" s="432">
        <v>4597.2001953125</v>
      </c>
    </row>
    <row r="2757" spans="1:11" ht="14.45" customHeight="1" x14ac:dyDescent="0.2">
      <c r="A2757" s="426" t="s">
        <v>576</v>
      </c>
      <c r="B2757" s="427" t="s">
        <v>577</v>
      </c>
      <c r="C2757" s="428" t="s">
        <v>1706</v>
      </c>
      <c r="D2757" s="429" t="s">
        <v>1707</v>
      </c>
      <c r="E2757" s="428" t="s">
        <v>3369</v>
      </c>
      <c r="F2757" s="429" t="s">
        <v>3370</v>
      </c>
      <c r="G2757" s="428" t="s">
        <v>3395</v>
      </c>
      <c r="H2757" s="428" t="s">
        <v>3396</v>
      </c>
      <c r="I2757" s="431">
        <v>3.0199999809265137</v>
      </c>
      <c r="J2757" s="431">
        <v>8000</v>
      </c>
      <c r="K2757" s="432">
        <v>24199.19921875</v>
      </c>
    </row>
    <row r="2758" spans="1:11" ht="14.45" customHeight="1" x14ac:dyDescent="0.2">
      <c r="A2758" s="426" t="s">
        <v>576</v>
      </c>
      <c r="B2758" s="427" t="s">
        <v>577</v>
      </c>
      <c r="C2758" s="428" t="s">
        <v>1706</v>
      </c>
      <c r="D2758" s="429" t="s">
        <v>1707</v>
      </c>
      <c r="E2758" s="428" t="s">
        <v>3369</v>
      </c>
      <c r="F2758" s="429" t="s">
        <v>3370</v>
      </c>
      <c r="G2758" s="428" t="s">
        <v>4464</v>
      </c>
      <c r="H2758" s="428" t="s">
        <v>4465</v>
      </c>
      <c r="I2758" s="431">
        <v>3.0299999713897705</v>
      </c>
      <c r="J2758" s="431">
        <v>4000</v>
      </c>
      <c r="K2758" s="432">
        <v>12100</v>
      </c>
    </row>
    <row r="2759" spans="1:11" ht="14.45" customHeight="1" x14ac:dyDescent="0.2">
      <c r="A2759" s="426" t="s">
        <v>576</v>
      </c>
      <c r="B2759" s="427" t="s">
        <v>577</v>
      </c>
      <c r="C2759" s="428" t="s">
        <v>1706</v>
      </c>
      <c r="D2759" s="429" t="s">
        <v>1707</v>
      </c>
      <c r="E2759" s="428" t="s">
        <v>3369</v>
      </c>
      <c r="F2759" s="429" t="s">
        <v>3370</v>
      </c>
      <c r="G2759" s="428" t="s">
        <v>5531</v>
      </c>
      <c r="H2759" s="428" t="s">
        <v>5532</v>
      </c>
      <c r="I2759" s="431">
        <v>3.0199999809265137</v>
      </c>
      <c r="J2759" s="431">
        <v>600</v>
      </c>
      <c r="K2759" s="432">
        <v>1814.8800048828125</v>
      </c>
    </row>
    <row r="2760" spans="1:11" ht="14.45" customHeight="1" x14ac:dyDescent="0.2">
      <c r="A2760" s="426" t="s">
        <v>576</v>
      </c>
      <c r="B2760" s="427" t="s">
        <v>577</v>
      </c>
      <c r="C2760" s="428" t="s">
        <v>1706</v>
      </c>
      <c r="D2760" s="429" t="s">
        <v>1707</v>
      </c>
      <c r="E2760" s="428" t="s">
        <v>5543</v>
      </c>
      <c r="F2760" s="429" t="s">
        <v>5544</v>
      </c>
      <c r="G2760" s="428" t="s">
        <v>6524</v>
      </c>
      <c r="H2760" s="428" t="s">
        <v>6526</v>
      </c>
      <c r="I2760" s="431">
        <v>15.390000343322754</v>
      </c>
      <c r="J2760" s="431">
        <v>100</v>
      </c>
      <c r="K2760" s="432">
        <v>1539.43994140625</v>
      </c>
    </row>
    <row r="2761" spans="1:11" ht="14.45" customHeight="1" x14ac:dyDescent="0.2">
      <c r="A2761" s="426" t="s">
        <v>576</v>
      </c>
      <c r="B2761" s="427" t="s">
        <v>577</v>
      </c>
      <c r="C2761" s="428" t="s">
        <v>1706</v>
      </c>
      <c r="D2761" s="429" t="s">
        <v>1707</v>
      </c>
      <c r="E2761" s="428" t="s">
        <v>5543</v>
      </c>
      <c r="F2761" s="429" t="s">
        <v>5544</v>
      </c>
      <c r="G2761" s="428" t="s">
        <v>6537</v>
      </c>
      <c r="H2761" s="428" t="s">
        <v>6538</v>
      </c>
      <c r="I2761" s="431">
        <v>2395.800048828125</v>
      </c>
      <c r="J2761" s="431">
        <v>20</v>
      </c>
      <c r="K2761" s="432">
        <v>47916</v>
      </c>
    </row>
    <row r="2762" spans="1:11" ht="14.45" customHeight="1" x14ac:dyDescent="0.2">
      <c r="A2762" s="426" t="s">
        <v>576</v>
      </c>
      <c r="B2762" s="427" t="s">
        <v>577</v>
      </c>
      <c r="C2762" s="428" t="s">
        <v>1728</v>
      </c>
      <c r="D2762" s="429" t="s">
        <v>1729</v>
      </c>
      <c r="E2762" s="428" t="s">
        <v>6557</v>
      </c>
      <c r="F2762" s="429" t="s">
        <v>6558</v>
      </c>
      <c r="G2762" s="428" t="s">
        <v>6559</v>
      </c>
      <c r="H2762" s="428" t="s">
        <v>6560</v>
      </c>
      <c r="I2762" s="431">
        <v>9159.2900390625</v>
      </c>
      <c r="J2762" s="431">
        <v>7</v>
      </c>
      <c r="K2762" s="432">
        <v>64115.021484375</v>
      </c>
    </row>
    <row r="2763" spans="1:11" ht="14.45" customHeight="1" x14ac:dyDescent="0.2">
      <c r="A2763" s="426" t="s">
        <v>576</v>
      </c>
      <c r="B2763" s="427" t="s">
        <v>577</v>
      </c>
      <c r="C2763" s="428" t="s">
        <v>1728</v>
      </c>
      <c r="D2763" s="429" t="s">
        <v>1729</v>
      </c>
      <c r="E2763" s="428" t="s">
        <v>6557</v>
      </c>
      <c r="F2763" s="429" t="s">
        <v>6558</v>
      </c>
      <c r="G2763" s="428" t="s">
        <v>6561</v>
      </c>
      <c r="H2763" s="428" t="s">
        <v>6562</v>
      </c>
      <c r="I2763" s="431">
        <v>13765.955078125</v>
      </c>
      <c r="J2763" s="431">
        <v>2</v>
      </c>
      <c r="K2763" s="432">
        <v>27531.91015625</v>
      </c>
    </row>
    <row r="2764" spans="1:11" ht="14.45" customHeight="1" x14ac:dyDescent="0.2">
      <c r="A2764" s="426" t="s">
        <v>576</v>
      </c>
      <c r="B2764" s="427" t="s">
        <v>577</v>
      </c>
      <c r="C2764" s="428" t="s">
        <v>1728</v>
      </c>
      <c r="D2764" s="429" t="s">
        <v>1729</v>
      </c>
      <c r="E2764" s="428" t="s">
        <v>6557</v>
      </c>
      <c r="F2764" s="429" t="s">
        <v>6558</v>
      </c>
      <c r="G2764" s="428" t="s">
        <v>6563</v>
      </c>
      <c r="H2764" s="428" t="s">
        <v>6564</v>
      </c>
      <c r="I2764" s="431">
        <v>8025.509765625</v>
      </c>
      <c r="J2764" s="431">
        <v>2</v>
      </c>
      <c r="K2764" s="432">
        <v>16051.01953125</v>
      </c>
    </row>
    <row r="2765" spans="1:11" ht="14.45" customHeight="1" x14ac:dyDescent="0.2">
      <c r="A2765" s="426" t="s">
        <v>576</v>
      </c>
      <c r="B2765" s="427" t="s">
        <v>577</v>
      </c>
      <c r="C2765" s="428" t="s">
        <v>1728</v>
      </c>
      <c r="D2765" s="429" t="s">
        <v>1729</v>
      </c>
      <c r="E2765" s="428" t="s">
        <v>6557</v>
      </c>
      <c r="F2765" s="429" t="s">
        <v>6558</v>
      </c>
      <c r="G2765" s="428" t="s">
        <v>6565</v>
      </c>
      <c r="H2765" s="428" t="s">
        <v>6566</v>
      </c>
      <c r="I2765" s="431">
        <v>8025.509765625</v>
      </c>
      <c r="J2765" s="431">
        <v>1</v>
      </c>
      <c r="K2765" s="432">
        <v>8025.509765625</v>
      </c>
    </row>
    <row r="2766" spans="1:11" ht="14.45" customHeight="1" x14ac:dyDescent="0.2">
      <c r="A2766" s="426" t="s">
        <v>576</v>
      </c>
      <c r="B2766" s="427" t="s">
        <v>577</v>
      </c>
      <c r="C2766" s="428" t="s">
        <v>1728</v>
      </c>
      <c r="D2766" s="429" t="s">
        <v>1729</v>
      </c>
      <c r="E2766" s="428" t="s">
        <v>6557</v>
      </c>
      <c r="F2766" s="429" t="s">
        <v>6558</v>
      </c>
      <c r="G2766" s="428" t="s">
        <v>6567</v>
      </c>
      <c r="H2766" s="428" t="s">
        <v>6568</v>
      </c>
      <c r="I2766" s="431">
        <v>1437.5</v>
      </c>
      <c r="J2766" s="431">
        <v>100</v>
      </c>
      <c r="K2766" s="432">
        <v>143750</v>
      </c>
    </row>
    <row r="2767" spans="1:11" ht="14.45" customHeight="1" x14ac:dyDescent="0.2">
      <c r="A2767" s="426" t="s">
        <v>576</v>
      </c>
      <c r="B2767" s="427" t="s">
        <v>577</v>
      </c>
      <c r="C2767" s="428" t="s">
        <v>1728</v>
      </c>
      <c r="D2767" s="429" t="s">
        <v>1729</v>
      </c>
      <c r="E2767" s="428" t="s">
        <v>6557</v>
      </c>
      <c r="F2767" s="429" t="s">
        <v>6558</v>
      </c>
      <c r="G2767" s="428" t="s">
        <v>6569</v>
      </c>
      <c r="H2767" s="428" t="s">
        <v>6570</v>
      </c>
      <c r="I2767" s="431">
        <v>710.46002197265625</v>
      </c>
      <c r="J2767" s="431">
        <v>24</v>
      </c>
      <c r="K2767" s="432">
        <v>17051.0498046875</v>
      </c>
    </row>
    <row r="2768" spans="1:11" ht="14.45" customHeight="1" x14ac:dyDescent="0.2">
      <c r="A2768" s="426" t="s">
        <v>576</v>
      </c>
      <c r="B2768" s="427" t="s">
        <v>577</v>
      </c>
      <c r="C2768" s="428" t="s">
        <v>1728</v>
      </c>
      <c r="D2768" s="429" t="s">
        <v>1729</v>
      </c>
      <c r="E2768" s="428" t="s">
        <v>6557</v>
      </c>
      <c r="F2768" s="429" t="s">
        <v>6558</v>
      </c>
      <c r="G2768" s="428" t="s">
        <v>6571</v>
      </c>
      <c r="H2768" s="428" t="s">
        <v>6572</v>
      </c>
      <c r="I2768" s="431">
        <v>710.46002197265625</v>
      </c>
      <c r="J2768" s="431">
        <v>180</v>
      </c>
      <c r="K2768" s="432">
        <v>127882.9033203125</v>
      </c>
    </row>
    <row r="2769" spans="1:11" ht="14.45" customHeight="1" x14ac:dyDescent="0.2">
      <c r="A2769" s="426" t="s">
        <v>576</v>
      </c>
      <c r="B2769" s="427" t="s">
        <v>577</v>
      </c>
      <c r="C2769" s="428" t="s">
        <v>1728</v>
      </c>
      <c r="D2769" s="429" t="s">
        <v>1729</v>
      </c>
      <c r="E2769" s="428" t="s">
        <v>6557</v>
      </c>
      <c r="F2769" s="429" t="s">
        <v>6558</v>
      </c>
      <c r="G2769" s="428" t="s">
        <v>6573</v>
      </c>
      <c r="H2769" s="428" t="s">
        <v>6574</v>
      </c>
      <c r="I2769" s="431">
        <v>44040</v>
      </c>
      <c r="J2769" s="431">
        <v>2</v>
      </c>
      <c r="K2769" s="432">
        <v>88080</v>
      </c>
    </row>
    <row r="2770" spans="1:11" ht="14.45" customHeight="1" x14ac:dyDescent="0.2">
      <c r="A2770" s="426" t="s">
        <v>576</v>
      </c>
      <c r="B2770" s="427" t="s">
        <v>577</v>
      </c>
      <c r="C2770" s="428" t="s">
        <v>1728</v>
      </c>
      <c r="D2770" s="429" t="s">
        <v>1729</v>
      </c>
      <c r="E2770" s="428" t="s">
        <v>6557</v>
      </c>
      <c r="F2770" s="429" t="s">
        <v>6558</v>
      </c>
      <c r="G2770" s="428" t="s">
        <v>6575</v>
      </c>
      <c r="H2770" s="428" t="s">
        <v>6576</v>
      </c>
      <c r="I2770" s="431">
        <v>33350</v>
      </c>
      <c r="J2770" s="431">
        <v>1</v>
      </c>
      <c r="K2770" s="432">
        <v>33350</v>
      </c>
    </row>
    <row r="2771" spans="1:11" ht="14.45" customHeight="1" x14ac:dyDescent="0.2">
      <c r="A2771" s="426" t="s">
        <v>576</v>
      </c>
      <c r="B2771" s="427" t="s">
        <v>577</v>
      </c>
      <c r="C2771" s="428" t="s">
        <v>1728</v>
      </c>
      <c r="D2771" s="429" t="s">
        <v>1729</v>
      </c>
      <c r="E2771" s="428" t="s">
        <v>6557</v>
      </c>
      <c r="F2771" s="429" t="s">
        <v>6558</v>
      </c>
      <c r="G2771" s="428" t="s">
        <v>6577</v>
      </c>
      <c r="H2771" s="428" t="s">
        <v>6578</v>
      </c>
      <c r="I2771" s="431">
        <v>33350</v>
      </c>
      <c r="J2771" s="431">
        <v>1</v>
      </c>
      <c r="K2771" s="432">
        <v>33350</v>
      </c>
    </row>
    <row r="2772" spans="1:11" ht="14.45" customHeight="1" x14ac:dyDescent="0.2">
      <c r="A2772" s="426" t="s">
        <v>576</v>
      </c>
      <c r="B2772" s="427" t="s">
        <v>577</v>
      </c>
      <c r="C2772" s="428" t="s">
        <v>1728</v>
      </c>
      <c r="D2772" s="429" t="s">
        <v>1729</v>
      </c>
      <c r="E2772" s="428" t="s">
        <v>6557</v>
      </c>
      <c r="F2772" s="429" t="s">
        <v>6558</v>
      </c>
      <c r="G2772" s="428" t="s">
        <v>6579</v>
      </c>
      <c r="H2772" s="428" t="s">
        <v>6580</v>
      </c>
      <c r="I2772" s="431">
        <v>15619.2998046875</v>
      </c>
      <c r="J2772" s="431">
        <v>3</v>
      </c>
      <c r="K2772" s="432">
        <v>46857.8994140625</v>
      </c>
    </row>
    <row r="2773" spans="1:11" ht="14.45" customHeight="1" x14ac:dyDescent="0.2">
      <c r="A2773" s="426" t="s">
        <v>576</v>
      </c>
      <c r="B2773" s="427" t="s">
        <v>577</v>
      </c>
      <c r="C2773" s="428" t="s">
        <v>1728</v>
      </c>
      <c r="D2773" s="429" t="s">
        <v>1729</v>
      </c>
      <c r="E2773" s="428" t="s">
        <v>6557</v>
      </c>
      <c r="F2773" s="429" t="s">
        <v>6558</v>
      </c>
      <c r="G2773" s="428" t="s">
        <v>6581</v>
      </c>
      <c r="H2773" s="428" t="s">
        <v>6582</v>
      </c>
      <c r="I2773" s="431">
        <v>15619.2998046875</v>
      </c>
      <c r="J2773" s="431">
        <v>5</v>
      </c>
      <c r="K2773" s="432">
        <v>78096.4990234375</v>
      </c>
    </row>
    <row r="2774" spans="1:11" ht="14.45" customHeight="1" x14ac:dyDescent="0.2">
      <c r="A2774" s="426" t="s">
        <v>576</v>
      </c>
      <c r="B2774" s="427" t="s">
        <v>577</v>
      </c>
      <c r="C2774" s="428" t="s">
        <v>1728</v>
      </c>
      <c r="D2774" s="429" t="s">
        <v>1729</v>
      </c>
      <c r="E2774" s="428" t="s">
        <v>6557</v>
      </c>
      <c r="F2774" s="429" t="s">
        <v>6558</v>
      </c>
      <c r="G2774" s="428" t="s">
        <v>6583</v>
      </c>
      <c r="H2774" s="428" t="s">
        <v>6584</v>
      </c>
      <c r="I2774" s="431">
        <v>15619.2998046875</v>
      </c>
      <c r="J2774" s="431">
        <v>3</v>
      </c>
      <c r="K2774" s="432">
        <v>46857.8994140625</v>
      </c>
    </row>
    <row r="2775" spans="1:11" ht="14.45" customHeight="1" x14ac:dyDescent="0.2">
      <c r="A2775" s="426" t="s">
        <v>576</v>
      </c>
      <c r="B2775" s="427" t="s">
        <v>577</v>
      </c>
      <c r="C2775" s="428" t="s">
        <v>1728</v>
      </c>
      <c r="D2775" s="429" t="s">
        <v>1729</v>
      </c>
      <c r="E2775" s="428" t="s">
        <v>6557</v>
      </c>
      <c r="F2775" s="429" t="s">
        <v>6558</v>
      </c>
      <c r="G2775" s="428" t="s">
        <v>6585</v>
      </c>
      <c r="H2775" s="428" t="s">
        <v>6586</v>
      </c>
      <c r="I2775" s="431">
        <v>15801</v>
      </c>
      <c r="J2775" s="431">
        <v>2</v>
      </c>
      <c r="K2775" s="432">
        <v>31602</v>
      </c>
    </row>
    <row r="2776" spans="1:11" ht="14.45" customHeight="1" x14ac:dyDescent="0.2">
      <c r="A2776" s="426" t="s">
        <v>576</v>
      </c>
      <c r="B2776" s="427" t="s">
        <v>577</v>
      </c>
      <c r="C2776" s="428" t="s">
        <v>1728</v>
      </c>
      <c r="D2776" s="429" t="s">
        <v>1729</v>
      </c>
      <c r="E2776" s="428" t="s">
        <v>6557</v>
      </c>
      <c r="F2776" s="429" t="s">
        <v>6558</v>
      </c>
      <c r="G2776" s="428" t="s">
        <v>6587</v>
      </c>
      <c r="H2776" s="428" t="s">
        <v>6588</v>
      </c>
      <c r="I2776" s="431">
        <v>15801</v>
      </c>
      <c r="J2776" s="431">
        <v>8</v>
      </c>
      <c r="K2776" s="432">
        <v>126408</v>
      </c>
    </row>
    <row r="2777" spans="1:11" ht="14.45" customHeight="1" x14ac:dyDescent="0.2">
      <c r="A2777" s="426" t="s">
        <v>576</v>
      </c>
      <c r="B2777" s="427" t="s">
        <v>577</v>
      </c>
      <c r="C2777" s="428" t="s">
        <v>1728</v>
      </c>
      <c r="D2777" s="429" t="s">
        <v>1729</v>
      </c>
      <c r="E2777" s="428" t="s">
        <v>6557</v>
      </c>
      <c r="F2777" s="429" t="s">
        <v>6558</v>
      </c>
      <c r="G2777" s="428" t="s">
        <v>6589</v>
      </c>
      <c r="H2777" s="428" t="s">
        <v>6590</v>
      </c>
      <c r="I2777" s="431">
        <v>15801</v>
      </c>
      <c r="J2777" s="431">
        <v>7</v>
      </c>
      <c r="K2777" s="432">
        <v>110607</v>
      </c>
    </row>
    <row r="2778" spans="1:11" ht="14.45" customHeight="1" x14ac:dyDescent="0.2">
      <c r="A2778" s="426" t="s">
        <v>576</v>
      </c>
      <c r="B2778" s="427" t="s">
        <v>577</v>
      </c>
      <c r="C2778" s="428" t="s">
        <v>1728</v>
      </c>
      <c r="D2778" s="429" t="s">
        <v>1729</v>
      </c>
      <c r="E2778" s="428" t="s">
        <v>6557</v>
      </c>
      <c r="F2778" s="429" t="s">
        <v>6558</v>
      </c>
      <c r="G2778" s="428" t="s">
        <v>6591</v>
      </c>
      <c r="H2778" s="428" t="s">
        <v>6592</v>
      </c>
      <c r="I2778" s="431">
        <v>15801</v>
      </c>
      <c r="J2778" s="431">
        <v>7</v>
      </c>
      <c r="K2778" s="432">
        <v>110607</v>
      </c>
    </row>
    <row r="2779" spans="1:11" ht="14.45" customHeight="1" x14ac:dyDescent="0.2">
      <c r="A2779" s="426" t="s">
        <v>576</v>
      </c>
      <c r="B2779" s="427" t="s">
        <v>577</v>
      </c>
      <c r="C2779" s="428" t="s">
        <v>1728</v>
      </c>
      <c r="D2779" s="429" t="s">
        <v>1729</v>
      </c>
      <c r="E2779" s="428" t="s">
        <v>6557</v>
      </c>
      <c r="F2779" s="429" t="s">
        <v>6558</v>
      </c>
      <c r="G2779" s="428" t="s">
        <v>6593</v>
      </c>
      <c r="H2779" s="428" t="s">
        <v>6594</v>
      </c>
      <c r="I2779" s="431">
        <v>15801</v>
      </c>
      <c r="J2779" s="431">
        <v>4</v>
      </c>
      <c r="K2779" s="432">
        <v>63204</v>
      </c>
    </row>
    <row r="2780" spans="1:11" ht="14.45" customHeight="1" x14ac:dyDescent="0.2">
      <c r="A2780" s="426" t="s">
        <v>576</v>
      </c>
      <c r="B2780" s="427" t="s">
        <v>577</v>
      </c>
      <c r="C2780" s="428" t="s">
        <v>1728</v>
      </c>
      <c r="D2780" s="429" t="s">
        <v>1729</v>
      </c>
      <c r="E2780" s="428" t="s">
        <v>6557</v>
      </c>
      <c r="F2780" s="429" t="s">
        <v>6558</v>
      </c>
      <c r="G2780" s="428" t="s">
        <v>6595</v>
      </c>
      <c r="H2780" s="428" t="s">
        <v>6596</v>
      </c>
      <c r="I2780" s="431">
        <v>1122.2900390625</v>
      </c>
      <c r="J2780" s="431">
        <v>4</v>
      </c>
      <c r="K2780" s="432">
        <v>4489.150146484375</v>
      </c>
    </row>
    <row r="2781" spans="1:11" ht="14.45" customHeight="1" x14ac:dyDescent="0.2">
      <c r="A2781" s="426" t="s">
        <v>576</v>
      </c>
      <c r="B2781" s="427" t="s">
        <v>577</v>
      </c>
      <c r="C2781" s="428" t="s">
        <v>1728</v>
      </c>
      <c r="D2781" s="429" t="s">
        <v>1729</v>
      </c>
      <c r="E2781" s="428" t="s">
        <v>6557</v>
      </c>
      <c r="F2781" s="429" t="s">
        <v>6558</v>
      </c>
      <c r="G2781" s="428" t="s">
        <v>6597</v>
      </c>
      <c r="H2781" s="428" t="s">
        <v>6598</v>
      </c>
      <c r="I2781" s="431">
        <v>1122.2900390625</v>
      </c>
      <c r="J2781" s="431">
        <v>9</v>
      </c>
      <c r="K2781" s="432">
        <v>10100.5703125</v>
      </c>
    </row>
    <row r="2782" spans="1:11" ht="14.45" customHeight="1" x14ac:dyDescent="0.2">
      <c r="A2782" s="426" t="s">
        <v>576</v>
      </c>
      <c r="B2782" s="427" t="s">
        <v>577</v>
      </c>
      <c r="C2782" s="428" t="s">
        <v>1728</v>
      </c>
      <c r="D2782" s="429" t="s">
        <v>1729</v>
      </c>
      <c r="E2782" s="428" t="s">
        <v>6557</v>
      </c>
      <c r="F2782" s="429" t="s">
        <v>6558</v>
      </c>
      <c r="G2782" s="428" t="s">
        <v>6599</v>
      </c>
      <c r="H2782" s="428" t="s">
        <v>6600</v>
      </c>
      <c r="I2782" s="431">
        <v>1122.2867024739583</v>
      </c>
      <c r="J2782" s="431">
        <v>20</v>
      </c>
      <c r="K2782" s="432">
        <v>22445.7001953125</v>
      </c>
    </row>
    <row r="2783" spans="1:11" ht="14.45" customHeight="1" x14ac:dyDescent="0.2">
      <c r="A2783" s="426" t="s">
        <v>576</v>
      </c>
      <c r="B2783" s="427" t="s">
        <v>577</v>
      </c>
      <c r="C2783" s="428" t="s">
        <v>1728</v>
      </c>
      <c r="D2783" s="429" t="s">
        <v>1729</v>
      </c>
      <c r="E2783" s="428" t="s">
        <v>6557</v>
      </c>
      <c r="F2783" s="429" t="s">
        <v>6558</v>
      </c>
      <c r="G2783" s="428" t="s">
        <v>6601</v>
      </c>
      <c r="H2783" s="428" t="s">
        <v>6602</v>
      </c>
      <c r="I2783" s="431">
        <v>1122.2900390625</v>
      </c>
      <c r="J2783" s="431">
        <v>57</v>
      </c>
      <c r="K2783" s="432">
        <v>63970.2587890625</v>
      </c>
    </row>
    <row r="2784" spans="1:11" ht="14.45" customHeight="1" x14ac:dyDescent="0.2">
      <c r="A2784" s="426" t="s">
        <v>576</v>
      </c>
      <c r="B2784" s="427" t="s">
        <v>577</v>
      </c>
      <c r="C2784" s="428" t="s">
        <v>1728</v>
      </c>
      <c r="D2784" s="429" t="s">
        <v>1729</v>
      </c>
      <c r="E2784" s="428" t="s">
        <v>6557</v>
      </c>
      <c r="F2784" s="429" t="s">
        <v>6558</v>
      </c>
      <c r="G2784" s="428" t="s">
        <v>6603</v>
      </c>
      <c r="H2784" s="428" t="s">
        <v>6604</v>
      </c>
      <c r="I2784" s="431">
        <v>1122.2900390625</v>
      </c>
      <c r="J2784" s="431">
        <v>23</v>
      </c>
      <c r="K2784" s="432">
        <v>25812.5595703125</v>
      </c>
    </row>
    <row r="2785" spans="1:11" ht="14.45" customHeight="1" x14ac:dyDescent="0.2">
      <c r="A2785" s="426" t="s">
        <v>576</v>
      </c>
      <c r="B2785" s="427" t="s">
        <v>577</v>
      </c>
      <c r="C2785" s="428" t="s">
        <v>1728</v>
      </c>
      <c r="D2785" s="429" t="s">
        <v>1729</v>
      </c>
      <c r="E2785" s="428" t="s">
        <v>6605</v>
      </c>
      <c r="F2785" s="429" t="s">
        <v>6606</v>
      </c>
      <c r="G2785" s="428" t="s">
        <v>6607</v>
      </c>
      <c r="H2785" s="428" t="s">
        <v>6608</v>
      </c>
      <c r="I2785" s="431">
        <v>41089.5</v>
      </c>
      <c r="J2785" s="431">
        <v>1</v>
      </c>
      <c r="K2785" s="432">
        <v>41089.5</v>
      </c>
    </row>
    <row r="2786" spans="1:11" ht="14.45" customHeight="1" x14ac:dyDescent="0.2">
      <c r="A2786" s="426" t="s">
        <v>576</v>
      </c>
      <c r="B2786" s="427" t="s">
        <v>577</v>
      </c>
      <c r="C2786" s="428" t="s">
        <v>1728</v>
      </c>
      <c r="D2786" s="429" t="s">
        <v>1729</v>
      </c>
      <c r="E2786" s="428" t="s">
        <v>6605</v>
      </c>
      <c r="F2786" s="429" t="s">
        <v>6606</v>
      </c>
      <c r="G2786" s="428" t="s">
        <v>6609</v>
      </c>
      <c r="H2786" s="428" t="s">
        <v>6610</v>
      </c>
      <c r="I2786" s="431">
        <v>41089.5</v>
      </c>
      <c r="J2786" s="431">
        <v>4</v>
      </c>
      <c r="K2786" s="432">
        <v>164358</v>
      </c>
    </row>
    <row r="2787" spans="1:11" ht="14.45" customHeight="1" x14ac:dyDescent="0.2">
      <c r="A2787" s="426" t="s">
        <v>576</v>
      </c>
      <c r="B2787" s="427" t="s">
        <v>577</v>
      </c>
      <c r="C2787" s="428" t="s">
        <v>1728</v>
      </c>
      <c r="D2787" s="429" t="s">
        <v>1729</v>
      </c>
      <c r="E2787" s="428" t="s">
        <v>6605</v>
      </c>
      <c r="F2787" s="429" t="s">
        <v>6606</v>
      </c>
      <c r="G2787" s="428" t="s">
        <v>6611</v>
      </c>
      <c r="H2787" s="428" t="s">
        <v>6612</v>
      </c>
      <c r="I2787" s="431">
        <v>41089.5</v>
      </c>
      <c r="J2787" s="431">
        <v>1</v>
      </c>
      <c r="K2787" s="432">
        <v>41089.5</v>
      </c>
    </row>
    <row r="2788" spans="1:11" ht="14.45" customHeight="1" x14ac:dyDescent="0.2">
      <c r="A2788" s="426" t="s">
        <v>576</v>
      </c>
      <c r="B2788" s="427" t="s">
        <v>577</v>
      </c>
      <c r="C2788" s="428" t="s">
        <v>1728</v>
      </c>
      <c r="D2788" s="429" t="s">
        <v>1729</v>
      </c>
      <c r="E2788" s="428" t="s">
        <v>6605</v>
      </c>
      <c r="F2788" s="429" t="s">
        <v>6606</v>
      </c>
      <c r="G2788" s="428" t="s">
        <v>6613</v>
      </c>
      <c r="H2788" s="428" t="s">
        <v>6614</v>
      </c>
      <c r="I2788" s="431">
        <v>41089.5</v>
      </c>
      <c r="J2788" s="431">
        <v>2</v>
      </c>
      <c r="K2788" s="432">
        <v>82179</v>
      </c>
    </row>
    <row r="2789" spans="1:11" ht="14.45" customHeight="1" x14ac:dyDescent="0.2">
      <c r="A2789" s="426" t="s">
        <v>576</v>
      </c>
      <c r="B2789" s="427" t="s">
        <v>577</v>
      </c>
      <c r="C2789" s="428" t="s">
        <v>1728</v>
      </c>
      <c r="D2789" s="429" t="s">
        <v>1729</v>
      </c>
      <c r="E2789" s="428" t="s">
        <v>6605</v>
      </c>
      <c r="F2789" s="429" t="s">
        <v>6606</v>
      </c>
      <c r="G2789" s="428" t="s">
        <v>6615</v>
      </c>
      <c r="H2789" s="428" t="s">
        <v>6616</v>
      </c>
      <c r="I2789" s="431">
        <v>38525</v>
      </c>
      <c r="J2789" s="431">
        <v>1</v>
      </c>
      <c r="K2789" s="432">
        <v>38525</v>
      </c>
    </row>
    <row r="2790" spans="1:11" ht="14.45" customHeight="1" x14ac:dyDescent="0.2">
      <c r="A2790" s="426" t="s">
        <v>576</v>
      </c>
      <c r="B2790" s="427" t="s">
        <v>577</v>
      </c>
      <c r="C2790" s="428" t="s">
        <v>1728</v>
      </c>
      <c r="D2790" s="429" t="s">
        <v>1729</v>
      </c>
      <c r="E2790" s="428" t="s">
        <v>6605</v>
      </c>
      <c r="F2790" s="429" t="s">
        <v>6606</v>
      </c>
      <c r="G2790" s="428" t="s">
        <v>6617</v>
      </c>
      <c r="H2790" s="428" t="s">
        <v>6618</v>
      </c>
      <c r="I2790" s="431">
        <v>41055</v>
      </c>
      <c r="J2790" s="431">
        <v>1</v>
      </c>
      <c r="K2790" s="432">
        <v>41055</v>
      </c>
    </row>
    <row r="2791" spans="1:11" ht="14.45" customHeight="1" x14ac:dyDescent="0.2">
      <c r="A2791" s="426" t="s">
        <v>576</v>
      </c>
      <c r="B2791" s="427" t="s">
        <v>577</v>
      </c>
      <c r="C2791" s="428" t="s">
        <v>1728</v>
      </c>
      <c r="D2791" s="429" t="s">
        <v>1729</v>
      </c>
      <c r="E2791" s="428" t="s">
        <v>6605</v>
      </c>
      <c r="F2791" s="429" t="s">
        <v>6606</v>
      </c>
      <c r="G2791" s="428" t="s">
        <v>6619</v>
      </c>
      <c r="H2791" s="428" t="s">
        <v>6620</v>
      </c>
      <c r="I2791" s="431">
        <v>9850.900390625</v>
      </c>
      <c r="J2791" s="431">
        <v>1</v>
      </c>
      <c r="K2791" s="432">
        <v>9850.900390625</v>
      </c>
    </row>
    <row r="2792" spans="1:11" ht="14.45" customHeight="1" x14ac:dyDescent="0.2">
      <c r="A2792" s="426" t="s">
        <v>576</v>
      </c>
      <c r="B2792" s="427" t="s">
        <v>577</v>
      </c>
      <c r="C2792" s="428" t="s">
        <v>1728</v>
      </c>
      <c r="D2792" s="429" t="s">
        <v>1729</v>
      </c>
      <c r="E2792" s="428" t="s">
        <v>6605</v>
      </c>
      <c r="F2792" s="429" t="s">
        <v>6606</v>
      </c>
      <c r="G2792" s="428" t="s">
        <v>6621</v>
      </c>
      <c r="H2792" s="428" t="s">
        <v>6622</v>
      </c>
      <c r="I2792" s="431">
        <v>9850.900390625</v>
      </c>
      <c r="J2792" s="431">
        <v>1</v>
      </c>
      <c r="K2792" s="432">
        <v>9850.900390625</v>
      </c>
    </row>
    <row r="2793" spans="1:11" ht="14.45" customHeight="1" x14ac:dyDescent="0.2">
      <c r="A2793" s="426" t="s">
        <v>576</v>
      </c>
      <c r="B2793" s="427" t="s">
        <v>577</v>
      </c>
      <c r="C2793" s="428" t="s">
        <v>1728</v>
      </c>
      <c r="D2793" s="429" t="s">
        <v>1729</v>
      </c>
      <c r="E2793" s="428" t="s">
        <v>6605</v>
      </c>
      <c r="F2793" s="429" t="s">
        <v>6606</v>
      </c>
      <c r="G2793" s="428" t="s">
        <v>6623</v>
      </c>
      <c r="H2793" s="428" t="s">
        <v>6624</v>
      </c>
      <c r="I2793" s="431">
        <v>9850.900390625</v>
      </c>
      <c r="J2793" s="431">
        <v>1</v>
      </c>
      <c r="K2793" s="432">
        <v>9850.900390625</v>
      </c>
    </row>
    <row r="2794" spans="1:11" ht="14.45" customHeight="1" x14ac:dyDescent="0.2">
      <c r="A2794" s="426" t="s">
        <v>576</v>
      </c>
      <c r="B2794" s="427" t="s">
        <v>577</v>
      </c>
      <c r="C2794" s="428" t="s">
        <v>1728</v>
      </c>
      <c r="D2794" s="429" t="s">
        <v>1729</v>
      </c>
      <c r="E2794" s="428" t="s">
        <v>6605</v>
      </c>
      <c r="F2794" s="429" t="s">
        <v>6606</v>
      </c>
      <c r="G2794" s="428" t="s">
        <v>6625</v>
      </c>
      <c r="H2794" s="428" t="s">
        <v>6626</v>
      </c>
      <c r="I2794" s="431">
        <v>9850.900390625</v>
      </c>
      <c r="J2794" s="431">
        <v>2</v>
      </c>
      <c r="K2794" s="432">
        <v>19701.80078125</v>
      </c>
    </row>
    <row r="2795" spans="1:11" ht="14.45" customHeight="1" x14ac:dyDescent="0.2">
      <c r="A2795" s="426" t="s">
        <v>576</v>
      </c>
      <c r="B2795" s="427" t="s">
        <v>577</v>
      </c>
      <c r="C2795" s="428" t="s">
        <v>1728</v>
      </c>
      <c r="D2795" s="429" t="s">
        <v>1729</v>
      </c>
      <c r="E2795" s="428" t="s">
        <v>6605</v>
      </c>
      <c r="F2795" s="429" t="s">
        <v>6606</v>
      </c>
      <c r="G2795" s="428" t="s">
        <v>6627</v>
      </c>
      <c r="H2795" s="428" t="s">
        <v>6628</v>
      </c>
      <c r="I2795" s="431">
        <v>9917.599609375</v>
      </c>
      <c r="J2795" s="431">
        <v>3</v>
      </c>
      <c r="K2795" s="432">
        <v>29752.798828125</v>
      </c>
    </row>
    <row r="2796" spans="1:11" ht="14.45" customHeight="1" x14ac:dyDescent="0.2">
      <c r="A2796" s="426" t="s">
        <v>576</v>
      </c>
      <c r="B2796" s="427" t="s">
        <v>577</v>
      </c>
      <c r="C2796" s="428" t="s">
        <v>1728</v>
      </c>
      <c r="D2796" s="429" t="s">
        <v>1729</v>
      </c>
      <c r="E2796" s="428" t="s">
        <v>6605</v>
      </c>
      <c r="F2796" s="429" t="s">
        <v>6606</v>
      </c>
      <c r="G2796" s="428" t="s">
        <v>6629</v>
      </c>
      <c r="H2796" s="428" t="s">
        <v>6630</v>
      </c>
      <c r="I2796" s="431">
        <v>9891.150390625</v>
      </c>
      <c r="J2796" s="431">
        <v>12</v>
      </c>
      <c r="K2796" s="432">
        <v>118693.8046875</v>
      </c>
    </row>
    <row r="2797" spans="1:11" ht="14.45" customHeight="1" x14ac:dyDescent="0.2">
      <c r="A2797" s="426" t="s">
        <v>576</v>
      </c>
      <c r="B2797" s="427" t="s">
        <v>577</v>
      </c>
      <c r="C2797" s="428" t="s">
        <v>1728</v>
      </c>
      <c r="D2797" s="429" t="s">
        <v>1729</v>
      </c>
      <c r="E2797" s="428" t="s">
        <v>6605</v>
      </c>
      <c r="F2797" s="429" t="s">
        <v>6606</v>
      </c>
      <c r="G2797" s="428" t="s">
        <v>6631</v>
      </c>
      <c r="H2797" s="428" t="s">
        <v>6632</v>
      </c>
      <c r="I2797" s="431">
        <v>9850.900390625</v>
      </c>
      <c r="J2797" s="431">
        <v>5</v>
      </c>
      <c r="K2797" s="432">
        <v>49254.501953125</v>
      </c>
    </row>
    <row r="2798" spans="1:11" ht="14.45" customHeight="1" x14ac:dyDescent="0.2">
      <c r="A2798" s="426" t="s">
        <v>576</v>
      </c>
      <c r="B2798" s="427" t="s">
        <v>577</v>
      </c>
      <c r="C2798" s="428" t="s">
        <v>1728</v>
      </c>
      <c r="D2798" s="429" t="s">
        <v>1729</v>
      </c>
      <c r="E2798" s="428" t="s">
        <v>6605</v>
      </c>
      <c r="F2798" s="429" t="s">
        <v>6606</v>
      </c>
      <c r="G2798" s="428" t="s">
        <v>6633</v>
      </c>
      <c r="H2798" s="428" t="s">
        <v>6634</v>
      </c>
      <c r="I2798" s="431">
        <v>9850.900390625</v>
      </c>
      <c r="J2798" s="431">
        <v>1</v>
      </c>
      <c r="K2798" s="432">
        <v>9850.900390625</v>
      </c>
    </row>
    <row r="2799" spans="1:11" ht="14.45" customHeight="1" x14ac:dyDescent="0.2">
      <c r="A2799" s="426" t="s">
        <v>576</v>
      </c>
      <c r="B2799" s="427" t="s">
        <v>577</v>
      </c>
      <c r="C2799" s="428" t="s">
        <v>1728</v>
      </c>
      <c r="D2799" s="429" t="s">
        <v>1729</v>
      </c>
      <c r="E2799" s="428" t="s">
        <v>6605</v>
      </c>
      <c r="F2799" s="429" t="s">
        <v>6606</v>
      </c>
      <c r="G2799" s="428" t="s">
        <v>6635</v>
      </c>
      <c r="H2799" s="428" t="s">
        <v>6636</v>
      </c>
      <c r="I2799" s="431">
        <v>9850.900390625</v>
      </c>
      <c r="J2799" s="431">
        <v>1</v>
      </c>
      <c r="K2799" s="432">
        <v>9850.900390625</v>
      </c>
    </row>
    <row r="2800" spans="1:11" ht="14.45" customHeight="1" x14ac:dyDescent="0.2">
      <c r="A2800" s="426" t="s">
        <v>576</v>
      </c>
      <c r="B2800" s="427" t="s">
        <v>577</v>
      </c>
      <c r="C2800" s="428" t="s">
        <v>1728</v>
      </c>
      <c r="D2800" s="429" t="s">
        <v>1729</v>
      </c>
      <c r="E2800" s="428" t="s">
        <v>6605</v>
      </c>
      <c r="F2800" s="429" t="s">
        <v>6606</v>
      </c>
      <c r="G2800" s="428" t="s">
        <v>6637</v>
      </c>
      <c r="H2800" s="428" t="s">
        <v>6638</v>
      </c>
      <c r="I2800" s="431">
        <v>9850.900390625</v>
      </c>
      <c r="J2800" s="431">
        <v>1</v>
      </c>
      <c r="K2800" s="432">
        <v>9850.900390625</v>
      </c>
    </row>
    <row r="2801" spans="1:11" ht="14.45" customHeight="1" x14ac:dyDescent="0.2">
      <c r="A2801" s="426" t="s">
        <v>576</v>
      </c>
      <c r="B2801" s="427" t="s">
        <v>577</v>
      </c>
      <c r="C2801" s="428" t="s">
        <v>1728</v>
      </c>
      <c r="D2801" s="429" t="s">
        <v>1729</v>
      </c>
      <c r="E2801" s="428" t="s">
        <v>6605</v>
      </c>
      <c r="F2801" s="429" t="s">
        <v>6606</v>
      </c>
      <c r="G2801" s="428" t="s">
        <v>6639</v>
      </c>
      <c r="H2801" s="428" t="s">
        <v>6640</v>
      </c>
      <c r="I2801" s="431">
        <v>6989.7001953125</v>
      </c>
      <c r="J2801" s="431">
        <v>3</v>
      </c>
      <c r="K2801" s="432">
        <v>20969.1005859375</v>
      </c>
    </row>
    <row r="2802" spans="1:11" ht="14.45" customHeight="1" x14ac:dyDescent="0.2">
      <c r="A2802" s="426" t="s">
        <v>576</v>
      </c>
      <c r="B2802" s="427" t="s">
        <v>577</v>
      </c>
      <c r="C2802" s="428" t="s">
        <v>1728</v>
      </c>
      <c r="D2802" s="429" t="s">
        <v>1729</v>
      </c>
      <c r="E2802" s="428" t="s">
        <v>6605</v>
      </c>
      <c r="F2802" s="429" t="s">
        <v>6606</v>
      </c>
      <c r="G2802" s="428" t="s">
        <v>6641</v>
      </c>
      <c r="H2802" s="428" t="s">
        <v>6642</v>
      </c>
      <c r="I2802" s="431">
        <v>6989.7001953125</v>
      </c>
      <c r="J2802" s="431">
        <v>2</v>
      </c>
      <c r="K2802" s="432">
        <v>13979.400390625</v>
      </c>
    </row>
    <row r="2803" spans="1:11" ht="14.45" customHeight="1" x14ac:dyDescent="0.2">
      <c r="A2803" s="426" t="s">
        <v>576</v>
      </c>
      <c r="B2803" s="427" t="s">
        <v>577</v>
      </c>
      <c r="C2803" s="428" t="s">
        <v>1728</v>
      </c>
      <c r="D2803" s="429" t="s">
        <v>1729</v>
      </c>
      <c r="E2803" s="428" t="s">
        <v>6605</v>
      </c>
      <c r="F2803" s="429" t="s">
        <v>6606</v>
      </c>
      <c r="G2803" s="428" t="s">
        <v>6643</v>
      </c>
      <c r="H2803" s="428" t="s">
        <v>6644</v>
      </c>
      <c r="I2803" s="431">
        <v>64.800003051757813</v>
      </c>
      <c r="J2803" s="431">
        <v>552</v>
      </c>
      <c r="K2803" s="432">
        <v>35771.039794921875</v>
      </c>
    </row>
    <row r="2804" spans="1:11" ht="14.45" customHeight="1" x14ac:dyDescent="0.2">
      <c r="A2804" s="426" t="s">
        <v>576</v>
      </c>
      <c r="B2804" s="427" t="s">
        <v>577</v>
      </c>
      <c r="C2804" s="428" t="s">
        <v>1728</v>
      </c>
      <c r="D2804" s="429" t="s">
        <v>1729</v>
      </c>
      <c r="E2804" s="428" t="s">
        <v>6605</v>
      </c>
      <c r="F2804" s="429" t="s">
        <v>6606</v>
      </c>
      <c r="G2804" s="428" t="s">
        <v>6645</v>
      </c>
      <c r="H2804" s="428" t="s">
        <v>6646</v>
      </c>
      <c r="I2804" s="431">
        <v>7940</v>
      </c>
      <c r="J2804" s="431">
        <v>4</v>
      </c>
      <c r="K2804" s="432">
        <v>31760</v>
      </c>
    </row>
    <row r="2805" spans="1:11" ht="14.45" customHeight="1" x14ac:dyDescent="0.2">
      <c r="A2805" s="426" t="s">
        <v>576</v>
      </c>
      <c r="B2805" s="427" t="s">
        <v>577</v>
      </c>
      <c r="C2805" s="428" t="s">
        <v>1728</v>
      </c>
      <c r="D2805" s="429" t="s">
        <v>1729</v>
      </c>
      <c r="E2805" s="428" t="s">
        <v>6605</v>
      </c>
      <c r="F2805" s="429" t="s">
        <v>6606</v>
      </c>
      <c r="G2805" s="428" t="s">
        <v>6647</v>
      </c>
      <c r="H2805" s="428" t="s">
        <v>6648</v>
      </c>
      <c r="I2805" s="431">
        <v>2864.909912109375</v>
      </c>
      <c r="J2805" s="431">
        <v>5</v>
      </c>
      <c r="K2805" s="432">
        <v>14324.5595703125</v>
      </c>
    </row>
    <row r="2806" spans="1:11" ht="14.45" customHeight="1" x14ac:dyDescent="0.2">
      <c r="A2806" s="426" t="s">
        <v>576</v>
      </c>
      <c r="B2806" s="427" t="s">
        <v>577</v>
      </c>
      <c r="C2806" s="428" t="s">
        <v>1728</v>
      </c>
      <c r="D2806" s="429" t="s">
        <v>1729</v>
      </c>
      <c r="E2806" s="428" t="s">
        <v>6605</v>
      </c>
      <c r="F2806" s="429" t="s">
        <v>6606</v>
      </c>
      <c r="G2806" s="428" t="s">
        <v>6649</v>
      </c>
      <c r="H2806" s="428" t="s">
        <v>6650</v>
      </c>
      <c r="I2806" s="431">
        <v>7940</v>
      </c>
      <c r="J2806" s="431">
        <v>3</v>
      </c>
      <c r="K2806" s="432">
        <v>23820</v>
      </c>
    </row>
    <row r="2807" spans="1:11" ht="14.45" customHeight="1" x14ac:dyDescent="0.2">
      <c r="A2807" s="426" t="s">
        <v>576</v>
      </c>
      <c r="B2807" s="427" t="s">
        <v>577</v>
      </c>
      <c r="C2807" s="428" t="s">
        <v>1728</v>
      </c>
      <c r="D2807" s="429" t="s">
        <v>1729</v>
      </c>
      <c r="E2807" s="428" t="s">
        <v>2423</v>
      </c>
      <c r="F2807" s="429" t="s">
        <v>2424</v>
      </c>
      <c r="G2807" s="428" t="s">
        <v>6166</v>
      </c>
      <c r="H2807" s="428" t="s">
        <v>6167</v>
      </c>
      <c r="I2807" s="431">
        <v>2210.719970703125</v>
      </c>
      <c r="J2807" s="431">
        <v>1</v>
      </c>
      <c r="K2807" s="432">
        <v>2210.719970703125</v>
      </c>
    </row>
    <row r="2808" spans="1:11" ht="14.45" customHeight="1" x14ac:dyDescent="0.2">
      <c r="A2808" s="426" t="s">
        <v>576</v>
      </c>
      <c r="B2808" s="427" t="s">
        <v>577</v>
      </c>
      <c r="C2808" s="428" t="s">
        <v>1728</v>
      </c>
      <c r="D2808" s="429" t="s">
        <v>1729</v>
      </c>
      <c r="E2808" s="428" t="s">
        <v>2423</v>
      </c>
      <c r="F2808" s="429" t="s">
        <v>2424</v>
      </c>
      <c r="G2808" s="428" t="s">
        <v>6168</v>
      </c>
      <c r="H2808" s="428" t="s">
        <v>6169</v>
      </c>
      <c r="I2808" s="431">
        <v>5445</v>
      </c>
      <c r="J2808" s="431">
        <v>5</v>
      </c>
      <c r="K2808" s="432">
        <v>27225</v>
      </c>
    </row>
    <row r="2809" spans="1:11" ht="14.45" customHeight="1" x14ac:dyDescent="0.2">
      <c r="A2809" s="426" t="s">
        <v>576</v>
      </c>
      <c r="B2809" s="427" t="s">
        <v>577</v>
      </c>
      <c r="C2809" s="428" t="s">
        <v>1728</v>
      </c>
      <c r="D2809" s="429" t="s">
        <v>1729</v>
      </c>
      <c r="E2809" s="428" t="s">
        <v>2423</v>
      </c>
      <c r="F2809" s="429" t="s">
        <v>2424</v>
      </c>
      <c r="G2809" s="428" t="s">
        <v>6170</v>
      </c>
      <c r="H2809" s="428" t="s">
        <v>6171</v>
      </c>
      <c r="I2809" s="431">
        <v>5445</v>
      </c>
      <c r="J2809" s="431">
        <v>3</v>
      </c>
      <c r="K2809" s="432">
        <v>16335</v>
      </c>
    </row>
    <row r="2810" spans="1:11" ht="14.45" customHeight="1" x14ac:dyDescent="0.2">
      <c r="A2810" s="426" t="s">
        <v>576</v>
      </c>
      <c r="B2810" s="427" t="s">
        <v>577</v>
      </c>
      <c r="C2810" s="428" t="s">
        <v>1728</v>
      </c>
      <c r="D2810" s="429" t="s">
        <v>1729</v>
      </c>
      <c r="E2810" s="428" t="s">
        <v>2423</v>
      </c>
      <c r="F2810" s="429" t="s">
        <v>2424</v>
      </c>
      <c r="G2810" s="428" t="s">
        <v>6172</v>
      </c>
      <c r="H2810" s="428" t="s">
        <v>6173</v>
      </c>
      <c r="I2810" s="431">
        <v>5445</v>
      </c>
      <c r="J2810" s="431">
        <v>3</v>
      </c>
      <c r="K2810" s="432">
        <v>16335</v>
      </c>
    </row>
    <row r="2811" spans="1:11" ht="14.45" customHeight="1" x14ac:dyDescent="0.2">
      <c r="A2811" s="426" t="s">
        <v>576</v>
      </c>
      <c r="B2811" s="427" t="s">
        <v>577</v>
      </c>
      <c r="C2811" s="428" t="s">
        <v>1728</v>
      </c>
      <c r="D2811" s="429" t="s">
        <v>1729</v>
      </c>
      <c r="E2811" s="428" t="s">
        <v>2423</v>
      </c>
      <c r="F2811" s="429" t="s">
        <v>2424</v>
      </c>
      <c r="G2811" s="428" t="s">
        <v>6174</v>
      </c>
      <c r="H2811" s="428" t="s">
        <v>6175</v>
      </c>
      <c r="I2811" s="431">
        <v>5445</v>
      </c>
      <c r="J2811" s="431">
        <v>3</v>
      </c>
      <c r="K2811" s="432">
        <v>16335</v>
      </c>
    </row>
    <row r="2812" spans="1:11" ht="14.45" customHeight="1" x14ac:dyDescent="0.2">
      <c r="A2812" s="426" t="s">
        <v>576</v>
      </c>
      <c r="B2812" s="427" t="s">
        <v>577</v>
      </c>
      <c r="C2812" s="428" t="s">
        <v>1728</v>
      </c>
      <c r="D2812" s="429" t="s">
        <v>1729</v>
      </c>
      <c r="E2812" s="428" t="s">
        <v>2423</v>
      </c>
      <c r="F2812" s="429" t="s">
        <v>2424</v>
      </c>
      <c r="G2812" s="428" t="s">
        <v>5824</v>
      </c>
      <c r="H2812" s="428" t="s">
        <v>5825</v>
      </c>
      <c r="I2812" s="431">
        <v>182.71000671386719</v>
      </c>
      <c r="J2812" s="431">
        <v>2</v>
      </c>
      <c r="K2812" s="432">
        <v>365.42001342773438</v>
      </c>
    </row>
    <row r="2813" spans="1:11" ht="14.45" customHeight="1" x14ac:dyDescent="0.2">
      <c r="A2813" s="426" t="s">
        <v>576</v>
      </c>
      <c r="B2813" s="427" t="s">
        <v>577</v>
      </c>
      <c r="C2813" s="428" t="s">
        <v>1728</v>
      </c>
      <c r="D2813" s="429" t="s">
        <v>1729</v>
      </c>
      <c r="E2813" s="428" t="s">
        <v>2423</v>
      </c>
      <c r="F2813" s="429" t="s">
        <v>2424</v>
      </c>
      <c r="G2813" s="428" t="s">
        <v>6178</v>
      </c>
      <c r="H2813" s="428" t="s">
        <v>6179</v>
      </c>
      <c r="I2813" s="431">
        <v>3035.31005859375</v>
      </c>
      <c r="J2813" s="431">
        <v>9</v>
      </c>
      <c r="K2813" s="432">
        <v>27317.79052734375</v>
      </c>
    </row>
    <row r="2814" spans="1:11" ht="14.45" customHeight="1" x14ac:dyDescent="0.2">
      <c r="A2814" s="426" t="s">
        <v>576</v>
      </c>
      <c r="B2814" s="427" t="s">
        <v>577</v>
      </c>
      <c r="C2814" s="428" t="s">
        <v>1728</v>
      </c>
      <c r="D2814" s="429" t="s">
        <v>1729</v>
      </c>
      <c r="E2814" s="428" t="s">
        <v>2423</v>
      </c>
      <c r="F2814" s="429" t="s">
        <v>2424</v>
      </c>
      <c r="G2814" s="428" t="s">
        <v>6180</v>
      </c>
      <c r="H2814" s="428" t="s">
        <v>6181</v>
      </c>
      <c r="I2814" s="431">
        <v>3035.31005859375</v>
      </c>
      <c r="J2814" s="431">
        <v>5</v>
      </c>
      <c r="K2814" s="432">
        <v>15176.55029296875</v>
      </c>
    </row>
    <row r="2815" spans="1:11" ht="14.45" customHeight="1" x14ac:dyDescent="0.2">
      <c r="A2815" s="426" t="s">
        <v>576</v>
      </c>
      <c r="B2815" s="427" t="s">
        <v>577</v>
      </c>
      <c r="C2815" s="428" t="s">
        <v>1728</v>
      </c>
      <c r="D2815" s="429" t="s">
        <v>1729</v>
      </c>
      <c r="E2815" s="428" t="s">
        <v>2423</v>
      </c>
      <c r="F2815" s="429" t="s">
        <v>2424</v>
      </c>
      <c r="G2815" s="428" t="s">
        <v>6198</v>
      </c>
      <c r="H2815" s="428" t="s">
        <v>6199</v>
      </c>
      <c r="I2815" s="431">
        <v>3130.75</v>
      </c>
      <c r="J2815" s="431">
        <v>6</v>
      </c>
      <c r="K2815" s="432">
        <v>18784.5</v>
      </c>
    </row>
    <row r="2816" spans="1:11" ht="14.45" customHeight="1" x14ac:dyDescent="0.2">
      <c r="A2816" s="426" t="s">
        <v>576</v>
      </c>
      <c r="B2816" s="427" t="s">
        <v>577</v>
      </c>
      <c r="C2816" s="428" t="s">
        <v>1728</v>
      </c>
      <c r="D2816" s="429" t="s">
        <v>1729</v>
      </c>
      <c r="E2816" s="428" t="s">
        <v>2423</v>
      </c>
      <c r="F2816" s="429" t="s">
        <v>2424</v>
      </c>
      <c r="G2816" s="428" t="s">
        <v>6200</v>
      </c>
      <c r="H2816" s="428" t="s">
        <v>6201</v>
      </c>
      <c r="I2816" s="431">
        <v>213.35000610351563</v>
      </c>
      <c r="J2816" s="431">
        <v>19</v>
      </c>
      <c r="K2816" s="432">
        <v>4053.5899658203125</v>
      </c>
    </row>
    <row r="2817" spans="1:11" ht="14.45" customHeight="1" x14ac:dyDescent="0.2">
      <c r="A2817" s="426" t="s">
        <v>576</v>
      </c>
      <c r="B2817" s="427" t="s">
        <v>577</v>
      </c>
      <c r="C2817" s="428" t="s">
        <v>1728</v>
      </c>
      <c r="D2817" s="429" t="s">
        <v>1729</v>
      </c>
      <c r="E2817" s="428" t="s">
        <v>2423</v>
      </c>
      <c r="F2817" s="429" t="s">
        <v>2424</v>
      </c>
      <c r="G2817" s="428" t="s">
        <v>6202</v>
      </c>
      <c r="H2817" s="428" t="s">
        <v>6203</v>
      </c>
      <c r="I2817" s="431">
        <v>2722.50048828125</v>
      </c>
      <c r="J2817" s="431">
        <v>27</v>
      </c>
      <c r="K2817" s="432">
        <v>73507.509765625</v>
      </c>
    </row>
    <row r="2818" spans="1:11" ht="14.45" customHeight="1" x14ac:dyDescent="0.2">
      <c r="A2818" s="426" t="s">
        <v>576</v>
      </c>
      <c r="B2818" s="427" t="s">
        <v>577</v>
      </c>
      <c r="C2818" s="428" t="s">
        <v>1728</v>
      </c>
      <c r="D2818" s="429" t="s">
        <v>1729</v>
      </c>
      <c r="E2818" s="428" t="s">
        <v>3180</v>
      </c>
      <c r="F2818" s="429" t="s">
        <v>3181</v>
      </c>
      <c r="G2818" s="428" t="s">
        <v>6651</v>
      </c>
      <c r="H2818" s="428" t="s">
        <v>6652</v>
      </c>
      <c r="I2818" s="431">
        <v>38.720001220703125</v>
      </c>
      <c r="J2818" s="431">
        <v>12</v>
      </c>
      <c r="K2818" s="432">
        <v>464.6400146484375</v>
      </c>
    </row>
    <row r="2819" spans="1:11" ht="14.45" customHeight="1" x14ac:dyDescent="0.2">
      <c r="A2819" s="426" t="s">
        <v>576</v>
      </c>
      <c r="B2819" s="427" t="s">
        <v>577</v>
      </c>
      <c r="C2819" s="428" t="s">
        <v>1728</v>
      </c>
      <c r="D2819" s="429" t="s">
        <v>1729</v>
      </c>
      <c r="E2819" s="428" t="s">
        <v>2395</v>
      </c>
      <c r="F2819" s="429" t="s">
        <v>2396</v>
      </c>
      <c r="G2819" s="428" t="s">
        <v>6653</v>
      </c>
      <c r="H2819" s="428" t="s">
        <v>6654</v>
      </c>
      <c r="I2819" s="431">
        <v>41.169998168945313</v>
      </c>
      <c r="J2819" s="431">
        <v>80</v>
      </c>
      <c r="K2819" s="432">
        <v>3293.60009765625</v>
      </c>
    </row>
    <row r="2820" spans="1:11" ht="14.45" customHeight="1" x14ac:dyDescent="0.2">
      <c r="A2820" s="426" t="s">
        <v>576</v>
      </c>
      <c r="B2820" s="427" t="s">
        <v>577</v>
      </c>
      <c r="C2820" s="428" t="s">
        <v>1728</v>
      </c>
      <c r="D2820" s="429" t="s">
        <v>1729</v>
      </c>
      <c r="E2820" s="428" t="s">
        <v>2395</v>
      </c>
      <c r="F2820" s="429" t="s">
        <v>2396</v>
      </c>
      <c r="G2820" s="428" t="s">
        <v>4773</v>
      </c>
      <c r="H2820" s="428" t="s">
        <v>4774</v>
      </c>
      <c r="I2820" s="431">
        <v>65.199996948242188</v>
      </c>
      <c r="J2820" s="431">
        <v>110</v>
      </c>
      <c r="K2820" s="432">
        <v>7172</v>
      </c>
    </row>
    <row r="2821" spans="1:11" ht="14.45" customHeight="1" x14ac:dyDescent="0.2">
      <c r="A2821" s="426" t="s">
        <v>576</v>
      </c>
      <c r="B2821" s="427" t="s">
        <v>577</v>
      </c>
      <c r="C2821" s="428" t="s">
        <v>1728</v>
      </c>
      <c r="D2821" s="429" t="s">
        <v>1729</v>
      </c>
      <c r="E2821" s="428" t="s">
        <v>2395</v>
      </c>
      <c r="F2821" s="429" t="s">
        <v>2396</v>
      </c>
      <c r="G2821" s="428" t="s">
        <v>4777</v>
      </c>
      <c r="H2821" s="428" t="s">
        <v>4778</v>
      </c>
      <c r="I2821" s="431">
        <v>0.51999998092651367</v>
      </c>
      <c r="J2821" s="431">
        <v>2000</v>
      </c>
      <c r="K2821" s="432">
        <v>1040</v>
      </c>
    </row>
    <row r="2822" spans="1:11" ht="14.45" customHeight="1" x14ac:dyDescent="0.2">
      <c r="A2822" s="426" t="s">
        <v>576</v>
      </c>
      <c r="B2822" s="427" t="s">
        <v>577</v>
      </c>
      <c r="C2822" s="428" t="s">
        <v>1728</v>
      </c>
      <c r="D2822" s="429" t="s">
        <v>1729</v>
      </c>
      <c r="E2822" s="428" t="s">
        <v>2395</v>
      </c>
      <c r="F2822" s="429" t="s">
        <v>2396</v>
      </c>
      <c r="G2822" s="428" t="s">
        <v>4368</v>
      </c>
      <c r="H2822" s="428" t="s">
        <v>4369</v>
      </c>
      <c r="I2822" s="431">
        <v>1.3500000238418579</v>
      </c>
      <c r="J2822" s="431">
        <v>600</v>
      </c>
      <c r="K2822" s="432">
        <v>810</v>
      </c>
    </row>
    <row r="2823" spans="1:11" ht="14.45" customHeight="1" x14ac:dyDescent="0.2">
      <c r="A2823" s="426" t="s">
        <v>576</v>
      </c>
      <c r="B2823" s="427" t="s">
        <v>577</v>
      </c>
      <c r="C2823" s="428" t="s">
        <v>1728</v>
      </c>
      <c r="D2823" s="429" t="s">
        <v>1729</v>
      </c>
      <c r="E2823" s="428" t="s">
        <v>2395</v>
      </c>
      <c r="F2823" s="429" t="s">
        <v>2396</v>
      </c>
      <c r="G2823" s="428" t="s">
        <v>4781</v>
      </c>
      <c r="H2823" s="428" t="s">
        <v>4782</v>
      </c>
      <c r="I2823" s="431">
        <v>517.5</v>
      </c>
      <c r="J2823" s="431">
        <v>60</v>
      </c>
      <c r="K2823" s="432">
        <v>31050</v>
      </c>
    </row>
    <row r="2824" spans="1:11" ht="14.45" customHeight="1" x14ac:dyDescent="0.2">
      <c r="A2824" s="426" t="s">
        <v>576</v>
      </c>
      <c r="B2824" s="427" t="s">
        <v>577</v>
      </c>
      <c r="C2824" s="428" t="s">
        <v>1728</v>
      </c>
      <c r="D2824" s="429" t="s">
        <v>1729</v>
      </c>
      <c r="E2824" s="428" t="s">
        <v>2395</v>
      </c>
      <c r="F2824" s="429" t="s">
        <v>2396</v>
      </c>
      <c r="G2824" s="428" t="s">
        <v>5860</v>
      </c>
      <c r="H2824" s="428" t="s">
        <v>5861</v>
      </c>
      <c r="I2824" s="431">
        <v>109.61000061035156</v>
      </c>
      <c r="J2824" s="431">
        <v>2</v>
      </c>
      <c r="K2824" s="432">
        <v>219.22000122070313</v>
      </c>
    </row>
    <row r="2825" spans="1:11" ht="14.45" customHeight="1" x14ac:dyDescent="0.2">
      <c r="A2825" s="426" t="s">
        <v>576</v>
      </c>
      <c r="B2825" s="427" t="s">
        <v>577</v>
      </c>
      <c r="C2825" s="428" t="s">
        <v>1728</v>
      </c>
      <c r="D2825" s="429" t="s">
        <v>1729</v>
      </c>
      <c r="E2825" s="428" t="s">
        <v>2395</v>
      </c>
      <c r="F2825" s="429" t="s">
        <v>2396</v>
      </c>
      <c r="G2825" s="428" t="s">
        <v>6655</v>
      </c>
      <c r="H2825" s="428" t="s">
        <v>6656</v>
      </c>
      <c r="I2825" s="431">
        <v>138</v>
      </c>
      <c r="J2825" s="431">
        <v>15</v>
      </c>
      <c r="K2825" s="432">
        <v>2070</v>
      </c>
    </row>
    <row r="2826" spans="1:11" ht="14.45" customHeight="1" x14ac:dyDescent="0.2">
      <c r="A2826" s="426" t="s">
        <v>576</v>
      </c>
      <c r="B2826" s="427" t="s">
        <v>577</v>
      </c>
      <c r="C2826" s="428" t="s">
        <v>1728</v>
      </c>
      <c r="D2826" s="429" t="s">
        <v>1729</v>
      </c>
      <c r="E2826" s="428" t="s">
        <v>2395</v>
      </c>
      <c r="F2826" s="429" t="s">
        <v>2396</v>
      </c>
      <c r="G2826" s="428" t="s">
        <v>6657</v>
      </c>
      <c r="H2826" s="428" t="s">
        <v>6658</v>
      </c>
      <c r="I2826" s="431">
        <v>167.83000183105469</v>
      </c>
      <c r="J2826" s="431">
        <v>15</v>
      </c>
      <c r="K2826" s="432">
        <v>2517.449951171875</v>
      </c>
    </row>
    <row r="2827" spans="1:11" ht="14.45" customHeight="1" x14ac:dyDescent="0.2">
      <c r="A2827" s="426" t="s">
        <v>576</v>
      </c>
      <c r="B2827" s="427" t="s">
        <v>577</v>
      </c>
      <c r="C2827" s="428" t="s">
        <v>1728</v>
      </c>
      <c r="D2827" s="429" t="s">
        <v>1729</v>
      </c>
      <c r="E2827" s="428" t="s">
        <v>2395</v>
      </c>
      <c r="F2827" s="429" t="s">
        <v>2396</v>
      </c>
      <c r="G2827" s="428" t="s">
        <v>4781</v>
      </c>
      <c r="H2827" s="428" t="s">
        <v>4785</v>
      </c>
      <c r="I2827" s="431">
        <v>517.5</v>
      </c>
      <c r="J2827" s="431">
        <v>10</v>
      </c>
      <c r="K2827" s="432">
        <v>5175</v>
      </c>
    </row>
    <row r="2828" spans="1:11" ht="14.45" customHeight="1" x14ac:dyDescent="0.2">
      <c r="A2828" s="426" t="s">
        <v>576</v>
      </c>
      <c r="B2828" s="427" t="s">
        <v>577</v>
      </c>
      <c r="C2828" s="428" t="s">
        <v>1728</v>
      </c>
      <c r="D2828" s="429" t="s">
        <v>1729</v>
      </c>
      <c r="E2828" s="428" t="s">
        <v>2395</v>
      </c>
      <c r="F2828" s="429" t="s">
        <v>2396</v>
      </c>
      <c r="G2828" s="428" t="s">
        <v>6659</v>
      </c>
      <c r="H2828" s="428" t="s">
        <v>6660</v>
      </c>
      <c r="I2828" s="431">
        <v>3835.02001953125</v>
      </c>
      <c r="J2828" s="431">
        <v>3</v>
      </c>
      <c r="K2828" s="432">
        <v>11505.0595703125</v>
      </c>
    </row>
    <row r="2829" spans="1:11" ht="14.45" customHeight="1" x14ac:dyDescent="0.2">
      <c r="A2829" s="426" t="s">
        <v>576</v>
      </c>
      <c r="B2829" s="427" t="s">
        <v>577</v>
      </c>
      <c r="C2829" s="428" t="s">
        <v>1728</v>
      </c>
      <c r="D2829" s="429" t="s">
        <v>1729</v>
      </c>
      <c r="E2829" s="428" t="s">
        <v>2395</v>
      </c>
      <c r="F2829" s="429" t="s">
        <v>2396</v>
      </c>
      <c r="G2829" s="428" t="s">
        <v>6661</v>
      </c>
      <c r="H2829" s="428" t="s">
        <v>6662</v>
      </c>
      <c r="I2829" s="431">
        <v>4370</v>
      </c>
      <c r="J2829" s="431">
        <v>10</v>
      </c>
      <c r="K2829" s="432">
        <v>43700</v>
      </c>
    </row>
    <row r="2830" spans="1:11" ht="14.45" customHeight="1" x14ac:dyDescent="0.2">
      <c r="A2830" s="426" t="s">
        <v>576</v>
      </c>
      <c r="B2830" s="427" t="s">
        <v>577</v>
      </c>
      <c r="C2830" s="428" t="s">
        <v>1728</v>
      </c>
      <c r="D2830" s="429" t="s">
        <v>1729</v>
      </c>
      <c r="E2830" s="428" t="s">
        <v>2395</v>
      </c>
      <c r="F2830" s="429" t="s">
        <v>2396</v>
      </c>
      <c r="G2830" s="428" t="s">
        <v>4802</v>
      </c>
      <c r="H2830" s="428" t="s">
        <v>4803</v>
      </c>
      <c r="I2830" s="431">
        <v>101.19999694824219</v>
      </c>
      <c r="J2830" s="431">
        <v>15</v>
      </c>
      <c r="K2830" s="432">
        <v>1518</v>
      </c>
    </row>
    <row r="2831" spans="1:11" ht="14.45" customHeight="1" x14ac:dyDescent="0.2">
      <c r="A2831" s="426" t="s">
        <v>576</v>
      </c>
      <c r="B2831" s="427" t="s">
        <v>577</v>
      </c>
      <c r="C2831" s="428" t="s">
        <v>1728</v>
      </c>
      <c r="D2831" s="429" t="s">
        <v>1729</v>
      </c>
      <c r="E2831" s="428" t="s">
        <v>2395</v>
      </c>
      <c r="F2831" s="429" t="s">
        <v>2396</v>
      </c>
      <c r="G2831" s="428" t="s">
        <v>5868</v>
      </c>
      <c r="H2831" s="428" t="s">
        <v>5869</v>
      </c>
      <c r="I2831" s="431">
        <v>22.148332913716633</v>
      </c>
      <c r="J2831" s="431">
        <v>75</v>
      </c>
      <c r="K2831" s="432">
        <v>1661.1499938964844</v>
      </c>
    </row>
    <row r="2832" spans="1:11" ht="14.45" customHeight="1" x14ac:dyDescent="0.2">
      <c r="A2832" s="426" t="s">
        <v>576</v>
      </c>
      <c r="B2832" s="427" t="s">
        <v>577</v>
      </c>
      <c r="C2832" s="428" t="s">
        <v>1728</v>
      </c>
      <c r="D2832" s="429" t="s">
        <v>1729</v>
      </c>
      <c r="E2832" s="428" t="s">
        <v>2395</v>
      </c>
      <c r="F2832" s="429" t="s">
        <v>2396</v>
      </c>
      <c r="G2832" s="428" t="s">
        <v>4810</v>
      </c>
      <c r="H2832" s="428" t="s">
        <v>4811</v>
      </c>
      <c r="I2832" s="431">
        <v>5.2699999809265137</v>
      </c>
      <c r="J2832" s="431">
        <v>30</v>
      </c>
      <c r="K2832" s="432">
        <v>158.10000228881836</v>
      </c>
    </row>
    <row r="2833" spans="1:11" ht="14.45" customHeight="1" x14ac:dyDescent="0.2">
      <c r="A2833" s="426" t="s">
        <v>576</v>
      </c>
      <c r="B2833" s="427" t="s">
        <v>577</v>
      </c>
      <c r="C2833" s="428" t="s">
        <v>1728</v>
      </c>
      <c r="D2833" s="429" t="s">
        <v>1729</v>
      </c>
      <c r="E2833" s="428" t="s">
        <v>2395</v>
      </c>
      <c r="F2833" s="429" t="s">
        <v>2396</v>
      </c>
      <c r="G2833" s="428" t="s">
        <v>5886</v>
      </c>
      <c r="H2833" s="428" t="s">
        <v>5887</v>
      </c>
      <c r="I2833" s="431">
        <v>214.58000183105469</v>
      </c>
      <c r="J2833" s="431">
        <v>3</v>
      </c>
      <c r="K2833" s="432">
        <v>643.74000549316406</v>
      </c>
    </row>
    <row r="2834" spans="1:11" ht="14.45" customHeight="1" x14ac:dyDescent="0.2">
      <c r="A2834" s="426" t="s">
        <v>576</v>
      </c>
      <c r="B2834" s="427" t="s">
        <v>577</v>
      </c>
      <c r="C2834" s="428" t="s">
        <v>1728</v>
      </c>
      <c r="D2834" s="429" t="s">
        <v>1729</v>
      </c>
      <c r="E2834" s="428" t="s">
        <v>2395</v>
      </c>
      <c r="F2834" s="429" t="s">
        <v>2396</v>
      </c>
      <c r="G2834" s="428" t="s">
        <v>6663</v>
      </c>
      <c r="H2834" s="428" t="s">
        <v>6664</v>
      </c>
      <c r="I2834" s="431">
        <v>408.25</v>
      </c>
      <c r="J2834" s="431">
        <v>15</v>
      </c>
      <c r="K2834" s="432">
        <v>6123.75</v>
      </c>
    </row>
    <row r="2835" spans="1:11" ht="14.45" customHeight="1" x14ac:dyDescent="0.2">
      <c r="A2835" s="426" t="s">
        <v>576</v>
      </c>
      <c r="B2835" s="427" t="s">
        <v>577</v>
      </c>
      <c r="C2835" s="428" t="s">
        <v>1728</v>
      </c>
      <c r="D2835" s="429" t="s">
        <v>1729</v>
      </c>
      <c r="E2835" s="428" t="s">
        <v>2395</v>
      </c>
      <c r="F2835" s="429" t="s">
        <v>2396</v>
      </c>
      <c r="G2835" s="428" t="s">
        <v>5904</v>
      </c>
      <c r="H2835" s="428" t="s">
        <v>5905</v>
      </c>
      <c r="I2835" s="431">
        <v>22.942500591278076</v>
      </c>
      <c r="J2835" s="431">
        <v>450</v>
      </c>
      <c r="K2835" s="432">
        <v>10325</v>
      </c>
    </row>
    <row r="2836" spans="1:11" ht="14.45" customHeight="1" x14ac:dyDescent="0.2">
      <c r="A2836" s="426" t="s">
        <v>576</v>
      </c>
      <c r="B2836" s="427" t="s">
        <v>577</v>
      </c>
      <c r="C2836" s="428" t="s">
        <v>1728</v>
      </c>
      <c r="D2836" s="429" t="s">
        <v>1729</v>
      </c>
      <c r="E2836" s="428" t="s">
        <v>2395</v>
      </c>
      <c r="F2836" s="429" t="s">
        <v>2396</v>
      </c>
      <c r="G2836" s="428" t="s">
        <v>5904</v>
      </c>
      <c r="H2836" s="428" t="s">
        <v>5906</v>
      </c>
      <c r="I2836" s="431">
        <v>22.940000534057617</v>
      </c>
      <c r="J2836" s="431">
        <v>100</v>
      </c>
      <c r="K2836" s="432">
        <v>2294</v>
      </c>
    </row>
    <row r="2837" spans="1:11" ht="14.45" customHeight="1" x14ac:dyDescent="0.2">
      <c r="A2837" s="426" t="s">
        <v>576</v>
      </c>
      <c r="B2837" s="427" t="s">
        <v>577</v>
      </c>
      <c r="C2837" s="428" t="s">
        <v>1728</v>
      </c>
      <c r="D2837" s="429" t="s">
        <v>1729</v>
      </c>
      <c r="E2837" s="428" t="s">
        <v>2395</v>
      </c>
      <c r="F2837" s="429" t="s">
        <v>2396</v>
      </c>
      <c r="G2837" s="428" t="s">
        <v>4372</v>
      </c>
      <c r="H2837" s="428" t="s">
        <v>4373</v>
      </c>
      <c r="I2837" s="431">
        <v>1.3799999952316284</v>
      </c>
      <c r="J2837" s="431">
        <v>1850</v>
      </c>
      <c r="K2837" s="432">
        <v>2553</v>
      </c>
    </row>
    <row r="2838" spans="1:11" ht="14.45" customHeight="1" x14ac:dyDescent="0.2">
      <c r="A2838" s="426" t="s">
        <v>576</v>
      </c>
      <c r="B2838" s="427" t="s">
        <v>577</v>
      </c>
      <c r="C2838" s="428" t="s">
        <v>1728</v>
      </c>
      <c r="D2838" s="429" t="s">
        <v>1729</v>
      </c>
      <c r="E2838" s="428" t="s">
        <v>2395</v>
      </c>
      <c r="F2838" s="429" t="s">
        <v>2396</v>
      </c>
      <c r="G2838" s="428" t="s">
        <v>4832</v>
      </c>
      <c r="H2838" s="428" t="s">
        <v>4833</v>
      </c>
      <c r="I2838" s="431">
        <v>2.0639999389648436</v>
      </c>
      <c r="J2838" s="431">
        <v>850</v>
      </c>
      <c r="K2838" s="432">
        <v>1754</v>
      </c>
    </row>
    <row r="2839" spans="1:11" ht="14.45" customHeight="1" x14ac:dyDescent="0.2">
      <c r="A2839" s="426" t="s">
        <v>576</v>
      </c>
      <c r="B2839" s="427" t="s">
        <v>577</v>
      </c>
      <c r="C2839" s="428" t="s">
        <v>1728</v>
      </c>
      <c r="D2839" s="429" t="s">
        <v>1729</v>
      </c>
      <c r="E2839" s="428" t="s">
        <v>2395</v>
      </c>
      <c r="F2839" s="429" t="s">
        <v>2396</v>
      </c>
      <c r="G2839" s="428" t="s">
        <v>4836</v>
      </c>
      <c r="H2839" s="428" t="s">
        <v>4837</v>
      </c>
      <c r="I2839" s="431">
        <v>5.880000114440918</v>
      </c>
      <c r="J2839" s="431">
        <v>400</v>
      </c>
      <c r="K2839" s="432">
        <v>2352</v>
      </c>
    </row>
    <row r="2840" spans="1:11" ht="14.45" customHeight="1" x14ac:dyDescent="0.2">
      <c r="A2840" s="426" t="s">
        <v>576</v>
      </c>
      <c r="B2840" s="427" t="s">
        <v>577</v>
      </c>
      <c r="C2840" s="428" t="s">
        <v>1728</v>
      </c>
      <c r="D2840" s="429" t="s">
        <v>1729</v>
      </c>
      <c r="E2840" s="428" t="s">
        <v>2395</v>
      </c>
      <c r="F2840" s="429" t="s">
        <v>2396</v>
      </c>
      <c r="G2840" s="428" t="s">
        <v>6261</v>
      </c>
      <c r="H2840" s="428" t="s">
        <v>6262</v>
      </c>
      <c r="I2840" s="431">
        <v>46</v>
      </c>
      <c r="J2840" s="431">
        <v>1</v>
      </c>
      <c r="K2840" s="432">
        <v>46</v>
      </c>
    </row>
    <row r="2841" spans="1:11" ht="14.45" customHeight="1" x14ac:dyDescent="0.2">
      <c r="A2841" s="426" t="s">
        <v>576</v>
      </c>
      <c r="B2841" s="427" t="s">
        <v>577</v>
      </c>
      <c r="C2841" s="428" t="s">
        <v>1728</v>
      </c>
      <c r="D2841" s="429" t="s">
        <v>1729</v>
      </c>
      <c r="E2841" s="428" t="s">
        <v>2395</v>
      </c>
      <c r="F2841" s="429" t="s">
        <v>2396</v>
      </c>
      <c r="G2841" s="428" t="s">
        <v>4840</v>
      </c>
      <c r="H2841" s="428" t="s">
        <v>4841</v>
      </c>
      <c r="I2841" s="431">
        <v>98.370002746582031</v>
      </c>
      <c r="J2841" s="431">
        <v>2</v>
      </c>
      <c r="K2841" s="432">
        <v>196.74000549316406</v>
      </c>
    </row>
    <row r="2842" spans="1:11" ht="14.45" customHeight="1" x14ac:dyDescent="0.2">
      <c r="A2842" s="426" t="s">
        <v>576</v>
      </c>
      <c r="B2842" s="427" t="s">
        <v>577</v>
      </c>
      <c r="C2842" s="428" t="s">
        <v>1728</v>
      </c>
      <c r="D2842" s="429" t="s">
        <v>1729</v>
      </c>
      <c r="E2842" s="428" t="s">
        <v>2395</v>
      </c>
      <c r="F2842" s="429" t="s">
        <v>2396</v>
      </c>
      <c r="G2842" s="428" t="s">
        <v>2403</v>
      </c>
      <c r="H2842" s="428" t="s">
        <v>2404</v>
      </c>
      <c r="I2842" s="431">
        <v>0.37999999523162842</v>
      </c>
      <c r="J2842" s="431">
        <v>10</v>
      </c>
      <c r="K2842" s="432">
        <v>3.7999999523162842</v>
      </c>
    </row>
    <row r="2843" spans="1:11" ht="14.45" customHeight="1" x14ac:dyDescent="0.2">
      <c r="A2843" s="426" t="s">
        <v>576</v>
      </c>
      <c r="B2843" s="427" t="s">
        <v>577</v>
      </c>
      <c r="C2843" s="428" t="s">
        <v>1728</v>
      </c>
      <c r="D2843" s="429" t="s">
        <v>1729</v>
      </c>
      <c r="E2843" s="428" t="s">
        <v>2395</v>
      </c>
      <c r="F2843" s="429" t="s">
        <v>2396</v>
      </c>
      <c r="G2843" s="428" t="s">
        <v>6665</v>
      </c>
      <c r="H2843" s="428" t="s">
        <v>6666</v>
      </c>
      <c r="I2843" s="431">
        <v>5.8000001907348633</v>
      </c>
      <c r="J2843" s="431">
        <v>24</v>
      </c>
      <c r="K2843" s="432">
        <v>139.10000610351563</v>
      </c>
    </row>
    <row r="2844" spans="1:11" ht="14.45" customHeight="1" x14ac:dyDescent="0.2">
      <c r="A2844" s="426" t="s">
        <v>576</v>
      </c>
      <c r="B2844" s="427" t="s">
        <v>577</v>
      </c>
      <c r="C2844" s="428" t="s">
        <v>1728</v>
      </c>
      <c r="D2844" s="429" t="s">
        <v>1729</v>
      </c>
      <c r="E2844" s="428" t="s">
        <v>2395</v>
      </c>
      <c r="F2844" s="429" t="s">
        <v>2396</v>
      </c>
      <c r="G2844" s="428" t="s">
        <v>6265</v>
      </c>
      <c r="H2844" s="428" t="s">
        <v>6266</v>
      </c>
      <c r="I2844" s="431">
        <v>8.0085716247558594</v>
      </c>
      <c r="J2844" s="431">
        <v>168</v>
      </c>
      <c r="K2844" s="432">
        <v>1345.4400329589844</v>
      </c>
    </row>
    <row r="2845" spans="1:11" ht="14.45" customHeight="1" x14ac:dyDescent="0.2">
      <c r="A2845" s="426" t="s">
        <v>576</v>
      </c>
      <c r="B2845" s="427" t="s">
        <v>577</v>
      </c>
      <c r="C2845" s="428" t="s">
        <v>1728</v>
      </c>
      <c r="D2845" s="429" t="s">
        <v>1729</v>
      </c>
      <c r="E2845" s="428" t="s">
        <v>2395</v>
      </c>
      <c r="F2845" s="429" t="s">
        <v>2396</v>
      </c>
      <c r="G2845" s="428" t="s">
        <v>6267</v>
      </c>
      <c r="H2845" s="428" t="s">
        <v>6268</v>
      </c>
      <c r="I2845" s="431">
        <v>2.1099998950958252</v>
      </c>
      <c r="J2845" s="431">
        <v>20</v>
      </c>
      <c r="K2845" s="432">
        <v>42.119998931884766</v>
      </c>
    </row>
    <row r="2846" spans="1:11" ht="14.45" customHeight="1" x14ac:dyDescent="0.2">
      <c r="A2846" s="426" t="s">
        <v>576</v>
      </c>
      <c r="B2846" s="427" t="s">
        <v>577</v>
      </c>
      <c r="C2846" s="428" t="s">
        <v>1728</v>
      </c>
      <c r="D2846" s="429" t="s">
        <v>1729</v>
      </c>
      <c r="E2846" s="428" t="s">
        <v>2395</v>
      </c>
      <c r="F2846" s="429" t="s">
        <v>2396</v>
      </c>
      <c r="G2846" s="428" t="s">
        <v>6667</v>
      </c>
      <c r="H2846" s="428" t="s">
        <v>6668</v>
      </c>
      <c r="I2846" s="431">
        <v>10.840000152587891</v>
      </c>
      <c r="J2846" s="431">
        <v>40</v>
      </c>
      <c r="K2846" s="432">
        <v>433.60000610351563</v>
      </c>
    </row>
    <row r="2847" spans="1:11" ht="14.45" customHeight="1" x14ac:dyDescent="0.2">
      <c r="A2847" s="426" t="s">
        <v>576</v>
      </c>
      <c r="B2847" s="427" t="s">
        <v>577</v>
      </c>
      <c r="C2847" s="428" t="s">
        <v>1728</v>
      </c>
      <c r="D2847" s="429" t="s">
        <v>1729</v>
      </c>
      <c r="E2847" s="428" t="s">
        <v>2395</v>
      </c>
      <c r="F2847" s="429" t="s">
        <v>2396</v>
      </c>
      <c r="G2847" s="428" t="s">
        <v>6669</v>
      </c>
      <c r="H2847" s="428" t="s">
        <v>6670</v>
      </c>
      <c r="I2847" s="431">
        <v>13.230000019073486</v>
      </c>
      <c r="J2847" s="431">
        <v>32500</v>
      </c>
      <c r="K2847" s="432">
        <v>425010.13037109375</v>
      </c>
    </row>
    <row r="2848" spans="1:11" ht="14.45" customHeight="1" x14ac:dyDescent="0.2">
      <c r="A2848" s="426" t="s">
        <v>576</v>
      </c>
      <c r="B2848" s="427" t="s">
        <v>577</v>
      </c>
      <c r="C2848" s="428" t="s">
        <v>1728</v>
      </c>
      <c r="D2848" s="429" t="s">
        <v>1729</v>
      </c>
      <c r="E2848" s="428" t="s">
        <v>2395</v>
      </c>
      <c r="F2848" s="429" t="s">
        <v>2396</v>
      </c>
      <c r="G2848" s="428" t="s">
        <v>6671</v>
      </c>
      <c r="H2848" s="428" t="s">
        <v>6672</v>
      </c>
      <c r="I2848" s="431">
        <v>10.5</v>
      </c>
      <c r="J2848" s="431">
        <v>1000</v>
      </c>
      <c r="K2848" s="432">
        <v>10503.4501953125</v>
      </c>
    </row>
    <row r="2849" spans="1:11" ht="14.45" customHeight="1" x14ac:dyDescent="0.2">
      <c r="A2849" s="426" t="s">
        <v>576</v>
      </c>
      <c r="B2849" s="427" t="s">
        <v>577</v>
      </c>
      <c r="C2849" s="428" t="s">
        <v>1728</v>
      </c>
      <c r="D2849" s="429" t="s">
        <v>1729</v>
      </c>
      <c r="E2849" s="428" t="s">
        <v>2395</v>
      </c>
      <c r="F2849" s="429" t="s">
        <v>2396</v>
      </c>
      <c r="G2849" s="428" t="s">
        <v>6673</v>
      </c>
      <c r="H2849" s="428" t="s">
        <v>6674</v>
      </c>
      <c r="I2849" s="431">
        <v>2510.75</v>
      </c>
      <c r="J2849" s="431">
        <v>10</v>
      </c>
      <c r="K2849" s="432">
        <v>25107.5</v>
      </c>
    </row>
    <row r="2850" spans="1:11" ht="14.45" customHeight="1" x14ac:dyDescent="0.2">
      <c r="A2850" s="426" t="s">
        <v>576</v>
      </c>
      <c r="B2850" s="427" t="s">
        <v>577</v>
      </c>
      <c r="C2850" s="428" t="s">
        <v>1728</v>
      </c>
      <c r="D2850" s="429" t="s">
        <v>1729</v>
      </c>
      <c r="E2850" s="428" t="s">
        <v>2395</v>
      </c>
      <c r="F2850" s="429" t="s">
        <v>2396</v>
      </c>
      <c r="G2850" s="428" t="s">
        <v>6271</v>
      </c>
      <c r="H2850" s="428" t="s">
        <v>6272</v>
      </c>
      <c r="I2850" s="431">
        <v>408.6400146484375</v>
      </c>
      <c r="J2850" s="431">
        <v>150</v>
      </c>
      <c r="K2850" s="432">
        <v>61296.189453125</v>
      </c>
    </row>
    <row r="2851" spans="1:11" ht="14.45" customHeight="1" x14ac:dyDescent="0.2">
      <c r="A2851" s="426" t="s">
        <v>576</v>
      </c>
      <c r="B2851" s="427" t="s">
        <v>577</v>
      </c>
      <c r="C2851" s="428" t="s">
        <v>1728</v>
      </c>
      <c r="D2851" s="429" t="s">
        <v>1729</v>
      </c>
      <c r="E2851" s="428" t="s">
        <v>2395</v>
      </c>
      <c r="F2851" s="429" t="s">
        <v>2396</v>
      </c>
      <c r="G2851" s="428" t="s">
        <v>6675</v>
      </c>
      <c r="H2851" s="428" t="s">
        <v>6676</v>
      </c>
      <c r="I2851" s="431">
        <v>7.4800000190734863</v>
      </c>
      <c r="J2851" s="431">
        <v>100</v>
      </c>
      <c r="K2851" s="432">
        <v>747.5</v>
      </c>
    </row>
    <row r="2852" spans="1:11" ht="14.45" customHeight="1" x14ac:dyDescent="0.2">
      <c r="A2852" s="426" t="s">
        <v>576</v>
      </c>
      <c r="B2852" s="427" t="s">
        <v>577</v>
      </c>
      <c r="C2852" s="428" t="s">
        <v>1728</v>
      </c>
      <c r="D2852" s="429" t="s">
        <v>1729</v>
      </c>
      <c r="E2852" s="428" t="s">
        <v>2395</v>
      </c>
      <c r="F2852" s="429" t="s">
        <v>2396</v>
      </c>
      <c r="G2852" s="428" t="s">
        <v>4383</v>
      </c>
      <c r="H2852" s="428" t="s">
        <v>4384</v>
      </c>
      <c r="I2852" s="431">
        <v>0.5788888798819648</v>
      </c>
      <c r="J2852" s="431">
        <v>7500</v>
      </c>
      <c r="K2852" s="432">
        <v>4335</v>
      </c>
    </row>
    <row r="2853" spans="1:11" ht="14.45" customHeight="1" x14ac:dyDescent="0.2">
      <c r="A2853" s="426" t="s">
        <v>576</v>
      </c>
      <c r="B2853" s="427" t="s">
        <v>577</v>
      </c>
      <c r="C2853" s="428" t="s">
        <v>1728</v>
      </c>
      <c r="D2853" s="429" t="s">
        <v>1729</v>
      </c>
      <c r="E2853" s="428" t="s">
        <v>2395</v>
      </c>
      <c r="F2853" s="429" t="s">
        <v>2396</v>
      </c>
      <c r="G2853" s="428" t="s">
        <v>5651</v>
      </c>
      <c r="H2853" s="428" t="s">
        <v>5652</v>
      </c>
      <c r="I2853" s="431">
        <v>2.4290000677108763</v>
      </c>
      <c r="J2853" s="431">
        <v>2320</v>
      </c>
      <c r="K2853" s="432">
        <v>5621.6000518798828</v>
      </c>
    </row>
    <row r="2854" spans="1:11" ht="14.45" customHeight="1" x14ac:dyDescent="0.2">
      <c r="A2854" s="426" t="s">
        <v>576</v>
      </c>
      <c r="B2854" s="427" t="s">
        <v>577</v>
      </c>
      <c r="C2854" s="428" t="s">
        <v>1728</v>
      </c>
      <c r="D2854" s="429" t="s">
        <v>1729</v>
      </c>
      <c r="E2854" s="428" t="s">
        <v>2417</v>
      </c>
      <c r="F2854" s="429" t="s">
        <v>2418</v>
      </c>
      <c r="G2854" s="428" t="s">
        <v>6677</v>
      </c>
      <c r="H2854" s="428" t="s">
        <v>6678</v>
      </c>
      <c r="I2854" s="431">
        <v>10.270000457763672</v>
      </c>
      <c r="J2854" s="431">
        <v>200</v>
      </c>
      <c r="K2854" s="432">
        <v>2054.580078125</v>
      </c>
    </row>
    <row r="2855" spans="1:11" ht="14.45" customHeight="1" x14ac:dyDescent="0.2">
      <c r="A2855" s="426" t="s">
        <v>576</v>
      </c>
      <c r="B2855" s="427" t="s">
        <v>577</v>
      </c>
      <c r="C2855" s="428" t="s">
        <v>1728</v>
      </c>
      <c r="D2855" s="429" t="s">
        <v>1729</v>
      </c>
      <c r="E2855" s="428" t="s">
        <v>2417</v>
      </c>
      <c r="F2855" s="429" t="s">
        <v>2418</v>
      </c>
      <c r="G2855" s="428" t="s">
        <v>6679</v>
      </c>
      <c r="H2855" s="428" t="s">
        <v>6680</v>
      </c>
      <c r="I2855" s="431">
        <v>10.270000457763672</v>
      </c>
      <c r="J2855" s="431">
        <v>200</v>
      </c>
      <c r="K2855" s="432">
        <v>2054.580078125</v>
      </c>
    </row>
    <row r="2856" spans="1:11" ht="14.45" customHeight="1" x14ac:dyDescent="0.2">
      <c r="A2856" s="426" t="s">
        <v>576</v>
      </c>
      <c r="B2856" s="427" t="s">
        <v>577</v>
      </c>
      <c r="C2856" s="428" t="s">
        <v>1728</v>
      </c>
      <c r="D2856" s="429" t="s">
        <v>1729</v>
      </c>
      <c r="E2856" s="428" t="s">
        <v>2417</v>
      </c>
      <c r="F2856" s="429" t="s">
        <v>2418</v>
      </c>
      <c r="G2856" s="428" t="s">
        <v>6681</v>
      </c>
      <c r="H2856" s="428" t="s">
        <v>6682</v>
      </c>
      <c r="I2856" s="431">
        <v>1.2100000381469727</v>
      </c>
      <c r="J2856" s="431">
        <v>2</v>
      </c>
      <c r="K2856" s="432">
        <v>2.4200000762939453</v>
      </c>
    </row>
    <row r="2857" spans="1:11" ht="14.45" customHeight="1" x14ac:dyDescent="0.2">
      <c r="A2857" s="426" t="s">
        <v>576</v>
      </c>
      <c r="B2857" s="427" t="s">
        <v>577</v>
      </c>
      <c r="C2857" s="428" t="s">
        <v>1728</v>
      </c>
      <c r="D2857" s="429" t="s">
        <v>1729</v>
      </c>
      <c r="E2857" s="428" t="s">
        <v>2417</v>
      </c>
      <c r="F2857" s="429" t="s">
        <v>2418</v>
      </c>
      <c r="G2857" s="428" t="s">
        <v>6683</v>
      </c>
      <c r="H2857" s="428" t="s">
        <v>6684</v>
      </c>
      <c r="I2857" s="431">
        <v>1.2100000381469727</v>
      </c>
      <c r="J2857" s="431">
        <v>10</v>
      </c>
      <c r="K2857" s="432">
        <v>12.100000381469727</v>
      </c>
    </row>
    <row r="2858" spans="1:11" ht="14.45" customHeight="1" x14ac:dyDescent="0.2">
      <c r="A2858" s="426" t="s">
        <v>576</v>
      </c>
      <c r="B2858" s="427" t="s">
        <v>577</v>
      </c>
      <c r="C2858" s="428" t="s">
        <v>1728</v>
      </c>
      <c r="D2858" s="429" t="s">
        <v>1729</v>
      </c>
      <c r="E2858" s="428" t="s">
        <v>2417</v>
      </c>
      <c r="F2858" s="429" t="s">
        <v>2418</v>
      </c>
      <c r="G2858" s="428" t="s">
        <v>4914</v>
      </c>
      <c r="H2858" s="428" t="s">
        <v>4915</v>
      </c>
      <c r="I2858" s="431">
        <v>2.9100000858306885</v>
      </c>
      <c r="J2858" s="431">
        <v>200</v>
      </c>
      <c r="K2858" s="432">
        <v>582</v>
      </c>
    </row>
    <row r="2859" spans="1:11" ht="14.45" customHeight="1" x14ac:dyDescent="0.2">
      <c r="A2859" s="426" t="s">
        <v>576</v>
      </c>
      <c r="B2859" s="427" t="s">
        <v>577</v>
      </c>
      <c r="C2859" s="428" t="s">
        <v>1728</v>
      </c>
      <c r="D2859" s="429" t="s">
        <v>1729</v>
      </c>
      <c r="E2859" s="428" t="s">
        <v>2417</v>
      </c>
      <c r="F2859" s="429" t="s">
        <v>2418</v>
      </c>
      <c r="G2859" s="428" t="s">
        <v>5577</v>
      </c>
      <c r="H2859" s="428" t="s">
        <v>5578</v>
      </c>
      <c r="I2859" s="431">
        <v>2.9000000953674316</v>
      </c>
      <c r="J2859" s="431">
        <v>300</v>
      </c>
      <c r="K2859" s="432">
        <v>870</v>
      </c>
    </row>
    <row r="2860" spans="1:11" ht="14.45" customHeight="1" x14ac:dyDescent="0.2">
      <c r="A2860" s="426" t="s">
        <v>576</v>
      </c>
      <c r="B2860" s="427" t="s">
        <v>577</v>
      </c>
      <c r="C2860" s="428" t="s">
        <v>1728</v>
      </c>
      <c r="D2860" s="429" t="s">
        <v>1729</v>
      </c>
      <c r="E2860" s="428" t="s">
        <v>2417</v>
      </c>
      <c r="F2860" s="429" t="s">
        <v>2418</v>
      </c>
      <c r="G2860" s="428" t="s">
        <v>6685</v>
      </c>
      <c r="H2860" s="428" t="s">
        <v>6686</v>
      </c>
      <c r="I2860" s="431">
        <v>2.9033334255218506</v>
      </c>
      <c r="J2860" s="431">
        <v>300</v>
      </c>
      <c r="K2860" s="432">
        <v>871.39999389648438</v>
      </c>
    </row>
    <row r="2861" spans="1:11" ht="14.45" customHeight="1" x14ac:dyDescent="0.2">
      <c r="A2861" s="426" t="s">
        <v>576</v>
      </c>
      <c r="B2861" s="427" t="s">
        <v>577</v>
      </c>
      <c r="C2861" s="428" t="s">
        <v>1728</v>
      </c>
      <c r="D2861" s="429" t="s">
        <v>1729</v>
      </c>
      <c r="E2861" s="428" t="s">
        <v>2417</v>
      </c>
      <c r="F2861" s="429" t="s">
        <v>2418</v>
      </c>
      <c r="G2861" s="428" t="s">
        <v>5949</v>
      </c>
      <c r="H2861" s="428" t="s">
        <v>5950</v>
      </c>
      <c r="I2861" s="431">
        <v>6.2899999618530273</v>
      </c>
      <c r="J2861" s="431">
        <v>40</v>
      </c>
      <c r="K2861" s="432">
        <v>251.60000610351563</v>
      </c>
    </row>
    <row r="2862" spans="1:11" ht="14.45" customHeight="1" x14ac:dyDescent="0.2">
      <c r="A2862" s="426" t="s">
        <v>576</v>
      </c>
      <c r="B2862" s="427" t="s">
        <v>577</v>
      </c>
      <c r="C2862" s="428" t="s">
        <v>1728</v>
      </c>
      <c r="D2862" s="429" t="s">
        <v>1729</v>
      </c>
      <c r="E2862" s="428" t="s">
        <v>2417</v>
      </c>
      <c r="F2862" s="429" t="s">
        <v>2418</v>
      </c>
      <c r="G2862" s="428" t="s">
        <v>6292</v>
      </c>
      <c r="H2862" s="428" t="s">
        <v>6293</v>
      </c>
      <c r="I2862" s="431">
        <v>39054</v>
      </c>
      <c r="J2862" s="431">
        <v>3</v>
      </c>
      <c r="K2862" s="432">
        <v>117162</v>
      </c>
    </row>
    <row r="2863" spans="1:11" ht="14.45" customHeight="1" x14ac:dyDescent="0.2">
      <c r="A2863" s="426" t="s">
        <v>576</v>
      </c>
      <c r="B2863" s="427" t="s">
        <v>577</v>
      </c>
      <c r="C2863" s="428" t="s">
        <v>1728</v>
      </c>
      <c r="D2863" s="429" t="s">
        <v>1729</v>
      </c>
      <c r="E2863" s="428" t="s">
        <v>2417</v>
      </c>
      <c r="F2863" s="429" t="s">
        <v>2418</v>
      </c>
      <c r="G2863" s="428" t="s">
        <v>6687</v>
      </c>
      <c r="H2863" s="428" t="s">
        <v>6688</v>
      </c>
      <c r="I2863" s="431">
        <v>37950</v>
      </c>
      <c r="J2863" s="431">
        <v>4</v>
      </c>
      <c r="K2863" s="432">
        <v>151800</v>
      </c>
    </row>
    <row r="2864" spans="1:11" ht="14.45" customHeight="1" x14ac:dyDescent="0.2">
      <c r="A2864" s="426" t="s">
        <v>576</v>
      </c>
      <c r="B2864" s="427" t="s">
        <v>577</v>
      </c>
      <c r="C2864" s="428" t="s">
        <v>1728</v>
      </c>
      <c r="D2864" s="429" t="s">
        <v>1729</v>
      </c>
      <c r="E2864" s="428" t="s">
        <v>2417</v>
      </c>
      <c r="F2864" s="429" t="s">
        <v>2418</v>
      </c>
      <c r="G2864" s="428" t="s">
        <v>6689</v>
      </c>
      <c r="H2864" s="428" t="s">
        <v>6690</v>
      </c>
      <c r="I2864" s="431">
        <v>1221</v>
      </c>
      <c r="J2864" s="431">
        <v>30</v>
      </c>
      <c r="K2864" s="432">
        <v>36630.009765625</v>
      </c>
    </row>
    <row r="2865" spans="1:11" ht="14.45" customHeight="1" x14ac:dyDescent="0.2">
      <c r="A2865" s="426" t="s">
        <v>576</v>
      </c>
      <c r="B2865" s="427" t="s">
        <v>577</v>
      </c>
      <c r="C2865" s="428" t="s">
        <v>1728</v>
      </c>
      <c r="D2865" s="429" t="s">
        <v>1729</v>
      </c>
      <c r="E2865" s="428" t="s">
        <v>2417</v>
      </c>
      <c r="F2865" s="429" t="s">
        <v>2418</v>
      </c>
      <c r="G2865" s="428" t="s">
        <v>6689</v>
      </c>
      <c r="H2865" s="428" t="s">
        <v>6691</v>
      </c>
      <c r="I2865" s="431">
        <v>1221</v>
      </c>
      <c r="J2865" s="431">
        <v>110</v>
      </c>
      <c r="K2865" s="432">
        <v>134310.009765625</v>
      </c>
    </row>
    <row r="2866" spans="1:11" ht="14.45" customHeight="1" x14ac:dyDescent="0.2">
      <c r="A2866" s="426" t="s">
        <v>576</v>
      </c>
      <c r="B2866" s="427" t="s">
        <v>577</v>
      </c>
      <c r="C2866" s="428" t="s">
        <v>1728</v>
      </c>
      <c r="D2866" s="429" t="s">
        <v>1729</v>
      </c>
      <c r="E2866" s="428" t="s">
        <v>2417</v>
      </c>
      <c r="F2866" s="429" t="s">
        <v>2418</v>
      </c>
      <c r="G2866" s="428" t="s">
        <v>6294</v>
      </c>
      <c r="H2866" s="428" t="s">
        <v>6692</v>
      </c>
      <c r="I2866" s="431">
        <v>150.64999389648438</v>
      </c>
      <c r="J2866" s="431">
        <v>14</v>
      </c>
      <c r="K2866" s="432">
        <v>2109.030029296875</v>
      </c>
    </row>
    <row r="2867" spans="1:11" ht="14.45" customHeight="1" x14ac:dyDescent="0.2">
      <c r="A2867" s="426" t="s">
        <v>576</v>
      </c>
      <c r="B2867" s="427" t="s">
        <v>577</v>
      </c>
      <c r="C2867" s="428" t="s">
        <v>1728</v>
      </c>
      <c r="D2867" s="429" t="s">
        <v>1729</v>
      </c>
      <c r="E2867" s="428" t="s">
        <v>2417</v>
      </c>
      <c r="F2867" s="429" t="s">
        <v>2418</v>
      </c>
      <c r="G2867" s="428" t="s">
        <v>6294</v>
      </c>
      <c r="H2867" s="428" t="s">
        <v>6295</v>
      </c>
      <c r="I2867" s="431">
        <v>150.63999938964844</v>
      </c>
      <c r="J2867" s="431">
        <v>2</v>
      </c>
      <c r="K2867" s="432">
        <v>301.26998901367188</v>
      </c>
    </row>
    <row r="2868" spans="1:11" ht="14.45" customHeight="1" x14ac:dyDescent="0.2">
      <c r="A2868" s="426" t="s">
        <v>576</v>
      </c>
      <c r="B2868" s="427" t="s">
        <v>577</v>
      </c>
      <c r="C2868" s="428" t="s">
        <v>1728</v>
      </c>
      <c r="D2868" s="429" t="s">
        <v>1729</v>
      </c>
      <c r="E2868" s="428" t="s">
        <v>2417</v>
      </c>
      <c r="F2868" s="429" t="s">
        <v>2418</v>
      </c>
      <c r="G2868" s="428" t="s">
        <v>6693</v>
      </c>
      <c r="H2868" s="428" t="s">
        <v>6694</v>
      </c>
      <c r="I2868" s="431">
        <v>125</v>
      </c>
      <c r="J2868" s="431">
        <v>1296</v>
      </c>
      <c r="K2868" s="432">
        <v>161999.990234375</v>
      </c>
    </row>
    <row r="2869" spans="1:11" ht="14.45" customHeight="1" x14ac:dyDescent="0.2">
      <c r="A2869" s="426" t="s">
        <v>576</v>
      </c>
      <c r="B2869" s="427" t="s">
        <v>577</v>
      </c>
      <c r="C2869" s="428" t="s">
        <v>1728</v>
      </c>
      <c r="D2869" s="429" t="s">
        <v>1729</v>
      </c>
      <c r="E2869" s="428" t="s">
        <v>2417</v>
      </c>
      <c r="F2869" s="429" t="s">
        <v>2418</v>
      </c>
      <c r="G2869" s="428" t="s">
        <v>4937</v>
      </c>
      <c r="H2869" s="428" t="s">
        <v>6695</v>
      </c>
      <c r="I2869" s="431">
        <v>8.4700002670288086</v>
      </c>
      <c r="J2869" s="431">
        <v>200</v>
      </c>
      <c r="K2869" s="432">
        <v>1694</v>
      </c>
    </row>
    <row r="2870" spans="1:11" ht="14.45" customHeight="1" x14ac:dyDescent="0.2">
      <c r="A2870" s="426" t="s">
        <v>576</v>
      </c>
      <c r="B2870" s="427" t="s">
        <v>577</v>
      </c>
      <c r="C2870" s="428" t="s">
        <v>1728</v>
      </c>
      <c r="D2870" s="429" t="s">
        <v>1729</v>
      </c>
      <c r="E2870" s="428" t="s">
        <v>2417</v>
      </c>
      <c r="F2870" s="429" t="s">
        <v>2418</v>
      </c>
      <c r="G2870" s="428" t="s">
        <v>4937</v>
      </c>
      <c r="H2870" s="428" t="s">
        <v>4938</v>
      </c>
      <c r="I2870" s="431">
        <v>8.4700002670288086</v>
      </c>
      <c r="J2870" s="431">
        <v>780</v>
      </c>
      <c r="K2870" s="432">
        <v>6606.5999755859375</v>
      </c>
    </row>
    <row r="2871" spans="1:11" ht="14.45" customHeight="1" x14ac:dyDescent="0.2">
      <c r="A2871" s="426" t="s">
        <v>576</v>
      </c>
      <c r="B2871" s="427" t="s">
        <v>577</v>
      </c>
      <c r="C2871" s="428" t="s">
        <v>1728</v>
      </c>
      <c r="D2871" s="429" t="s">
        <v>1729</v>
      </c>
      <c r="E2871" s="428" t="s">
        <v>2417</v>
      </c>
      <c r="F2871" s="429" t="s">
        <v>2418</v>
      </c>
      <c r="G2871" s="428" t="s">
        <v>6696</v>
      </c>
      <c r="H2871" s="428" t="s">
        <v>6697</v>
      </c>
      <c r="I2871" s="431">
        <v>138.8800048828125</v>
      </c>
      <c r="J2871" s="431">
        <v>50</v>
      </c>
      <c r="K2871" s="432">
        <v>6944.1998291015625</v>
      </c>
    </row>
    <row r="2872" spans="1:11" ht="14.45" customHeight="1" x14ac:dyDescent="0.2">
      <c r="A2872" s="426" t="s">
        <v>576</v>
      </c>
      <c r="B2872" s="427" t="s">
        <v>577</v>
      </c>
      <c r="C2872" s="428" t="s">
        <v>1728</v>
      </c>
      <c r="D2872" s="429" t="s">
        <v>1729</v>
      </c>
      <c r="E2872" s="428" t="s">
        <v>2417</v>
      </c>
      <c r="F2872" s="429" t="s">
        <v>2418</v>
      </c>
      <c r="G2872" s="428" t="s">
        <v>6698</v>
      </c>
      <c r="H2872" s="428" t="s">
        <v>6699</v>
      </c>
      <c r="I2872" s="431">
        <v>937.44669596354163</v>
      </c>
      <c r="J2872" s="431">
        <v>70</v>
      </c>
      <c r="K2872" s="432">
        <v>66801.078125</v>
      </c>
    </row>
    <row r="2873" spans="1:11" ht="14.45" customHeight="1" x14ac:dyDescent="0.2">
      <c r="A2873" s="426" t="s">
        <v>576</v>
      </c>
      <c r="B2873" s="427" t="s">
        <v>577</v>
      </c>
      <c r="C2873" s="428" t="s">
        <v>1728</v>
      </c>
      <c r="D2873" s="429" t="s">
        <v>1729</v>
      </c>
      <c r="E2873" s="428" t="s">
        <v>2417</v>
      </c>
      <c r="F2873" s="429" t="s">
        <v>2418</v>
      </c>
      <c r="G2873" s="428" t="s">
        <v>6296</v>
      </c>
      <c r="H2873" s="428" t="s">
        <v>6297</v>
      </c>
      <c r="I2873" s="431">
        <v>601.3699951171875</v>
      </c>
      <c r="J2873" s="431">
        <v>40</v>
      </c>
      <c r="K2873" s="432">
        <v>24054.80078125</v>
      </c>
    </row>
    <row r="2874" spans="1:11" ht="14.45" customHeight="1" x14ac:dyDescent="0.2">
      <c r="A2874" s="426" t="s">
        <v>576</v>
      </c>
      <c r="B2874" s="427" t="s">
        <v>577</v>
      </c>
      <c r="C2874" s="428" t="s">
        <v>1728</v>
      </c>
      <c r="D2874" s="429" t="s">
        <v>1729</v>
      </c>
      <c r="E2874" s="428" t="s">
        <v>2417</v>
      </c>
      <c r="F2874" s="429" t="s">
        <v>2418</v>
      </c>
      <c r="G2874" s="428" t="s">
        <v>6298</v>
      </c>
      <c r="H2874" s="428" t="s">
        <v>6299</v>
      </c>
      <c r="I2874" s="431">
        <v>2.7829999685287476</v>
      </c>
      <c r="J2874" s="431">
        <v>3000</v>
      </c>
      <c r="K2874" s="432">
        <v>8349</v>
      </c>
    </row>
    <row r="2875" spans="1:11" ht="14.45" customHeight="1" x14ac:dyDescent="0.2">
      <c r="A2875" s="426" t="s">
        <v>576</v>
      </c>
      <c r="B2875" s="427" t="s">
        <v>577</v>
      </c>
      <c r="C2875" s="428" t="s">
        <v>1728</v>
      </c>
      <c r="D2875" s="429" t="s">
        <v>1729</v>
      </c>
      <c r="E2875" s="428" t="s">
        <v>2417</v>
      </c>
      <c r="F2875" s="429" t="s">
        <v>2418</v>
      </c>
      <c r="G2875" s="428" t="s">
        <v>6700</v>
      </c>
      <c r="H2875" s="428" t="s">
        <v>6701</v>
      </c>
      <c r="I2875" s="431">
        <v>161.48333231608072</v>
      </c>
      <c r="J2875" s="431">
        <v>60</v>
      </c>
      <c r="K2875" s="432">
        <v>9670.530029296875</v>
      </c>
    </row>
    <row r="2876" spans="1:11" ht="14.45" customHeight="1" x14ac:dyDescent="0.2">
      <c r="A2876" s="426" t="s">
        <v>576</v>
      </c>
      <c r="B2876" s="427" t="s">
        <v>577</v>
      </c>
      <c r="C2876" s="428" t="s">
        <v>1728</v>
      </c>
      <c r="D2876" s="429" t="s">
        <v>1729</v>
      </c>
      <c r="E2876" s="428" t="s">
        <v>2417</v>
      </c>
      <c r="F2876" s="429" t="s">
        <v>2418</v>
      </c>
      <c r="G2876" s="428" t="s">
        <v>6702</v>
      </c>
      <c r="H2876" s="428" t="s">
        <v>6703</v>
      </c>
      <c r="I2876" s="431">
        <v>18.680000305175781</v>
      </c>
      <c r="J2876" s="431">
        <v>100</v>
      </c>
      <c r="K2876" s="432">
        <v>1868.239990234375</v>
      </c>
    </row>
    <row r="2877" spans="1:11" ht="14.45" customHeight="1" x14ac:dyDescent="0.2">
      <c r="A2877" s="426" t="s">
        <v>576</v>
      </c>
      <c r="B2877" s="427" t="s">
        <v>577</v>
      </c>
      <c r="C2877" s="428" t="s">
        <v>1728</v>
      </c>
      <c r="D2877" s="429" t="s">
        <v>1729</v>
      </c>
      <c r="E2877" s="428" t="s">
        <v>2417</v>
      </c>
      <c r="F2877" s="429" t="s">
        <v>2418</v>
      </c>
      <c r="G2877" s="428" t="s">
        <v>4973</v>
      </c>
      <c r="H2877" s="428" t="s">
        <v>4974</v>
      </c>
      <c r="I2877" s="431">
        <v>62.55727351795543</v>
      </c>
      <c r="J2877" s="431">
        <v>550</v>
      </c>
      <c r="K2877" s="432">
        <v>34405.600341796875</v>
      </c>
    </row>
    <row r="2878" spans="1:11" ht="14.45" customHeight="1" x14ac:dyDescent="0.2">
      <c r="A2878" s="426" t="s">
        <v>576</v>
      </c>
      <c r="B2878" s="427" t="s">
        <v>577</v>
      </c>
      <c r="C2878" s="428" t="s">
        <v>1728</v>
      </c>
      <c r="D2878" s="429" t="s">
        <v>1729</v>
      </c>
      <c r="E2878" s="428" t="s">
        <v>2417</v>
      </c>
      <c r="F2878" s="429" t="s">
        <v>2418</v>
      </c>
      <c r="G2878" s="428" t="s">
        <v>6700</v>
      </c>
      <c r="H2878" s="428" t="s">
        <v>6704</v>
      </c>
      <c r="I2878" s="431">
        <v>174.20750045776367</v>
      </c>
      <c r="J2878" s="431">
        <v>84</v>
      </c>
      <c r="K2878" s="432">
        <v>15650.879760742188</v>
      </c>
    </row>
    <row r="2879" spans="1:11" ht="14.45" customHeight="1" x14ac:dyDescent="0.2">
      <c r="A2879" s="426" t="s">
        <v>576</v>
      </c>
      <c r="B2879" s="427" t="s">
        <v>577</v>
      </c>
      <c r="C2879" s="428" t="s">
        <v>1728</v>
      </c>
      <c r="D2879" s="429" t="s">
        <v>1729</v>
      </c>
      <c r="E2879" s="428" t="s">
        <v>2417</v>
      </c>
      <c r="F2879" s="429" t="s">
        <v>2418</v>
      </c>
      <c r="G2879" s="428" t="s">
        <v>6705</v>
      </c>
      <c r="H2879" s="428" t="s">
        <v>6706</v>
      </c>
      <c r="I2879" s="431">
        <v>11.494999885559082</v>
      </c>
      <c r="J2879" s="431">
        <v>55</v>
      </c>
      <c r="K2879" s="432">
        <v>632.20001220703125</v>
      </c>
    </row>
    <row r="2880" spans="1:11" ht="14.45" customHeight="1" x14ac:dyDescent="0.2">
      <c r="A2880" s="426" t="s">
        <v>576</v>
      </c>
      <c r="B2880" s="427" t="s">
        <v>577</v>
      </c>
      <c r="C2880" s="428" t="s">
        <v>1728</v>
      </c>
      <c r="D2880" s="429" t="s">
        <v>1729</v>
      </c>
      <c r="E2880" s="428" t="s">
        <v>2417</v>
      </c>
      <c r="F2880" s="429" t="s">
        <v>2418</v>
      </c>
      <c r="G2880" s="428" t="s">
        <v>6705</v>
      </c>
      <c r="H2880" s="428" t="s">
        <v>6707</v>
      </c>
      <c r="I2880" s="431">
        <v>11.5</v>
      </c>
      <c r="J2880" s="431">
        <v>50</v>
      </c>
      <c r="K2880" s="432">
        <v>575</v>
      </c>
    </row>
    <row r="2881" spans="1:11" ht="14.45" customHeight="1" x14ac:dyDescent="0.2">
      <c r="A2881" s="426" t="s">
        <v>576</v>
      </c>
      <c r="B2881" s="427" t="s">
        <v>577</v>
      </c>
      <c r="C2881" s="428" t="s">
        <v>1728</v>
      </c>
      <c r="D2881" s="429" t="s">
        <v>1729</v>
      </c>
      <c r="E2881" s="428" t="s">
        <v>2417</v>
      </c>
      <c r="F2881" s="429" t="s">
        <v>2418</v>
      </c>
      <c r="G2881" s="428" t="s">
        <v>6708</v>
      </c>
      <c r="H2881" s="428" t="s">
        <v>6709</v>
      </c>
      <c r="I2881" s="431">
        <v>48</v>
      </c>
      <c r="J2881" s="431">
        <v>70</v>
      </c>
      <c r="K2881" s="432">
        <v>3360.050048828125</v>
      </c>
    </row>
    <row r="2882" spans="1:11" ht="14.45" customHeight="1" x14ac:dyDescent="0.2">
      <c r="A2882" s="426" t="s">
        <v>576</v>
      </c>
      <c r="B2882" s="427" t="s">
        <v>577</v>
      </c>
      <c r="C2882" s="428" t="s">
        <v>1728</v>
      </c>
      <c r="D2882" s="429" t="s">
        <v>1729</v>
      </c>
      <c r="E2882" s="428" t="s">
        <v>2417</v>
      </c>
      <c r="F2882" s="429" t="s">
        <v>2418</v>
      </c>
      <c r="G2882" s="428" t="s">
        <v>5961</v>
      </c>
      <c r="H2882" s="428" t="s">
        <v>5962</v>
      </c>
      <c r="I2882" s="431">
        <v>21.220999336242677</v>
      </c>
      <c r="J2882" s="431">
        <v>550</v>
      </c>
      <c r="K2882" s="432">
        <v>11671.75</v>
      </c>
    </row>
    <row r="2883" spans="1:11" ht="14.45" customHeight="1" x14ac:dyDescent="0.2">
      <c r="A2883" s="426" t="s">
        <v>576</v>
      </c>
      <c r="B2883" s="427" t="s">
        <v>577</v>
      </c>
      <c r="C2883" s="428" t="s">
        <v>1728</v>
      </c>
      <c r="D2883" s="429" t="s">
        <v>1729</v>
      </c>
      <c r="E2883" s="428" t="s">
        <v>2417</v>
      </c>
      <c r="F2883" s="429" t="s">
        <v>2418</v>
      </c>
      <c r="G2883" s="428" t="s">
        <v>6300</v>
      </c>
      <c r="H2883" s="428" t="s">
        <v>6301</v>
      </c>
      <c r="I2883" s="431">
        <v>45.479999542236328</v>
      </c>
      <c r="J2883" s="431">
        <v>20</v>
      </c>
      <c r="K2883" s="432">
        <v>909.5999755859375</v>
      </c>
    </row>
    <row r="2884" spans="1:11" ht="14.45" customHeight="1" x14ac:dyDescent="0.2">
      <c r="A2884" s="426" t="s">
        <v>576</v>
      </c>
      <c r="B2884" s="427" t="s">
        <v>577</v>
      </c>
      <c r="C2884" s="428" t="s">
        <v>1728</v>
      </c>
      <c r="D2884" s="429" t="s">
        <v>1729</v>
      </c>
      <c r="E2884" s="428" t="s">
        <v>2417</v>
      </c>
      <c r="F2884" s="429" t="s">
        <v>2418</v>
      </c>
      <c r="G2884" s="428" t="s">
        <v>5963</v>
      </c>
      <c r="H2884" s="428" t="s">
        <v>5964</v>
      </c>
      <c r="I2884" s="431">
        <v>11.141428811209542</v>
      </c>
      <c r="J2884" s="431">
        <v>600</v>
      </c>
      <c r="K2884" s="432">
        <v>6685.5</v>
      </c>
    </row>
    <row r="2885" spans="1:11" ht="14.45" customHeight="1" x14ac:dyDescent="0.2">
      <c r="A2885" s="426" t="s">
        <v>576</v>
      </c>
      <c r="B2885" s="427" t="s">
        <v>577</v>
      </c>
      <c r="C2885" s="428" t="s">
        <v>1728</v>
      </c>
      <c r="D2885" s="429" t="s">
        <v>1729</v>
      </c>
      <c r="E2885" s="428" t="s">
        <v>2417</v>
      </c>
      <c r="F2885" s="429" t="s">
        <v>2418</v>
      </c>
      <c r="G2885" s="428" t="s">
        <v>6710</v>
      </c>
      <c r="H2885" s="428" t="s">
        <v>6711</v>
      </c>
      <c r="I2885" s="431">
        <v>78.650001525878906</v>
      </c>
      <c r="J2885" s="431">
        <v>4</v>
      </c>
      <c r="K2885" s="432">
        <v>314.60000610351563</v>
      </c>
    </row>
    <row r="2886" spans="1:11" ht="14.45" customHeight="1" x14ac:dyDescent="0.2">
      <c r="A2886" s="426" t="s">
        <v>576</v>
      </c>
      <c r="B2886" s="427" t="s">
        <v>577</v>
      </c>
      <c r="C2886" s="428" t="s">
        <v>1728</v>
      </c>
      <c r="D2886" s="429" t="s">
        <v>1729</v>
      </c>
      <c r="E2886" s="428" t="s">
        <v>2417</v>
      </c>
      <c r="F2886" s="429" t="s">
        <v>2418</v>
      </c>
      <c r="G2886" s="428" t="s">
        <v>5965</v>
      </c>
      <c r="H2886" s="428" t="s">
        <v>5966</v>
      </c>
      <c r="I2886" s="431">
        <v>90.75</v>
      </c>
      <c r="J2886" s="431">
        <v>2</v>
      </c>
      <c r="K2886" s="432">
        <v>181.5</v>
      </c>
    </row>
    <row r="2887" spans="1:11" ht="14.45" customHeight="1" x14ac:dyDescent="0.2">
      <c r="A2887" s="426" t="s">
        <v>576</v>
      </c>
      <c r="B2887" s="427" t="s">
        <v>577</v>
      </c>
      <c r="C2887" s="428" t="s">
        <v>1728</v>
      </c>
      <c r="D2887" s="429" t="s">
        <v>1729</v>
      </c>
      <c r="E2887" s="428" t="s">
        <v>2417</v>
      </c>
      <c r="F2887" s="429" t="s">
        <v>2418</v>
      </c>
      <c r="G2887" s="428" t="s">
        <v>6712</v>
      </c>
      <c r="H2887" s="428" t="s">
        <v>6713</v>
      </c>
      <c r="I2887" s="431">
        <v>28.918888939751518</v>
      </c>
      <c r="J2887" s="431">
        <v>520</v>
      </c>
      <c r="K2887" s="432">
        <v>15144.3603515625</v>
      </c>
    </row>
    <row r="2888" spans="1:11" ht="14.45" customHeight="1" x14ac:dyDescent="0.2">
      <c r="A2888" s="426" t="s">
        <v>576</v>
      </c>
      <c r="B2888" s="427" t="s">
        <v>577</v>
      </c>
      <c r="C2888" s="428" t="s">
        <v>1728</v>
      </c>
      <c r="D2888" s="429" t="s">
        <v>1729</v>
      </c>
      <c r="E2888" s="428" t="s">
        <v>2417</v>
      </c>
      <c r="F2888" s="429" t="s">
        <v>2418</v>
      </c>
      <c r="G2888" s="428" t="s">
        <v>5977</v>
      </c>
      <c r="H2888" s="428" t="s">
        <v>5978</v>
      </c>
      <c r="I2888" s="431">
        <v>29.161110983954536</v>
      </c>
      <c r="J2888" s="431">
        <v>700</v>
      </c>
      <c r="K2888" s="432">
        <v>20436.849609375</v>
      </c>
    </row>
    <row r="2889" spans="1:11" ht="14.45" customHeight="1" x14ac:dyDescent="0.2">
      <c r="A2889" s="426" t="s">
        <v>576</v>
      </c>
      <c r="B2889" s="427" t="s">
        <v>577</v>
      </c>
      <c r="C2889" s="428" t="s">
        <v>1728</v>
      </c>
      <c r="D2889" s="429" t="s">
        <v>1729</v>
      </c>
      <c r="E2889" s="428" t="s">
        <v>2417</v>
      </c>
      <c r="F2889" s="429" t="s">
        <v>2418</v>
      </c>
      <c r="G2889" s="428" t="s">
        <v>5979</v>
      </c>
      <c r="H2889" s="428" t="s">
        <v>5980</v>
      </c>
      <c r="I2889" s="431">
        <v>29.139090798117898</v>
      </c>
      <c r="J2889" s="431">
        <v>1320</v>
      </c>
      <c r="K2889" s="432">
        <v>38637.600463867188</v>
      </c>
    </row>
    <row r="2890" spans="1:11" ht="14.45" customHeight="1" x14ac:dyDescent="0.2">
      <c r="A2890" s="426" t="s">
        <v>576</v>
      </c>
      <c r="B2890" s="427" t="s">
        <v>577</v>
      </c>
      <c r="C2890" s="428" t="s">
        <v>1728</v>
      </c>
      <c r="D2890" s="429" t="s">
        <v>1729</v>
      </c>
      <c r="E2890" s="428" t="s">
        <v>2417</v>
      </c>
      <c r="F2890" s="429" t="s">
        <v>2418</v>
      </c>
      <c r="G2890" s="428" t="s">
        <v>6312</v>
      </c>
      <c r="H2890" s="428" t="s">
        <v>6313</v>
      </c>
      <c r="I2890" s="431">
        <v>49.909999847412109</v>
      </c>
      <c r="J2890" s="431">
        <v>50</v>
      </c>
      <c r="K2890" s="432">
        <v>2495.6298828125</v>
      </c>
    </row>
    <row r="2891" spans="1:11" ht="14.45" customHeight="1" x14ac:dyDescent="0.2">
      <c r="A2891" s="426" t="s">
        <v>576</v>
      </c>
      <c r="B2891" s="427" t="s">
        <v>577</v>
      </c>
      <c r="C2891" s="428" t="s">
        <v>1728</v>
      </c>
      <c r="D2891" s="429" t="s">
        <v>1729</v>
      </c>
      <c r="E2891" s="428" t="s">
        <v>2417</v>
      </c>
      <c r="F2891" s="429" t="s">
        <v>2418</v>
      </c>
      <c r="G2891" s="428" t="s">
        <v>6714</v>
      </c>
      <c r="H2891" s="428" t="s">
        <v>6715</v>
      </c>
      <c r="I2891" s="431">
        <v>141.89999389648438</v>
      </c>
      <c r="J2891" s="431">
        <v>25</v>
      </c>
      <c r="K2891" s="432">
        <v>3547.419921875</v>
      </c>
    </row>
    <row r="2892" spans="1:11" ht="14.45" customHeight="1" x14ac:dyDescent="0.2">
      <c r="A2892" s="426" t="s">
        <v>576</v>
      </c>
      <c r="B2892" s="427" t="s">
        <v>577</v>
      </c>
      <c r="C2892" s="428" t="s">
        <v>1728</v>
      </c>
      <c r="D2892" s="429" t="s">
        <v>1729</v>
      </c>
      <c r="E2892" s="428" t="s">
        <v>2417</v>
      </c>
      <c r="F2892" s="429" t="s">
        <v>2418</v>
      </c>
      <c r="G2892" s="428" t="s">
        <v>6716</v>
      </c>
      <c r="H2892" s="428" t="s">
        <v>6717</v>
      </c>
      <c r="I2892" s="431">
        <v>118.30000305175781</v>
      </c>
      <c r="J2892" s="431">
        <v>25</v>
      </c>
      <c r="K2892" s="432">
        <v>2957.5400390625</v>
      </c>
    </row>
    <row r="2893" spans="1:11" ht="14.45" customHeight="1" x14ac:dyDescent="0.2">
      <c r="A2893" s="426" t="s">
        <v>576</v>
      </c>
      <c r="B2893" s="427" t="s">
        <v>577</v>
      </c>
      <c r="C2893" s="428" t="s">
        <v>1728</v>
      </c>
      <c r="D2893" s="429" t="s">
        <v>1729</v>
      </c>
      <c r="E2893" s="428" t="s">
        <v>2417</v>
      </c>
      <c r="F2893" s="429" t="s">
        <v>2418</v>
      </c>
      <c r="G2893" s="428" t="s">
        <v>6314</v>
      </c>
      <c r="H2893" s="428" t="s">
        <v>6315</v>
      </c>
      <c r="I2893" s="431">
        <v>32.900001525878906</v>
      </c>
      <c r="J2893" s="431">
        <v>480</v>
      </c>
      <c r="K2893" s="432">
        <v>15792</v>
      </c>
    </row>
    <row r="2894" spans="1:11" ht="14.45" customHeight="1" x14ac:dyDescent="0.2">
      <c r="A2894" s="426" t="s">
        <v>576</v>
      </c>
      <c r="B2894" s="427" t="s">
        <v>577</v>
      </c>
      <c r="C2894" s="428" t="s">
        <v>1728</v>
      </c>
      <c r="D2894" s="429" t="s">
        <v>1729</v>
      </c>
      <c r="E2894" s="428" t="s">
        <v>2417</v>
      </c>
      <c r="F2894" s="429" t="s">
        <v>2418</v>
      </c>
      <c r="G2894" s="428" t="s">
        <v>6718</v>
      </c>
      <c r="H2894" s="428" t="s">
        <v>6719</v>
      </c>
      <c r="I2894" s="431">
        <v>1275</v>
      </c>
      <c r="J2894" s="431">
        <v>20</v>
      </c>
      <c r="K2894" s="432">
        <v>25500</v>
      </c>
    </row>
    <row r="2895" spans="1:11" ht="14.45" customHeight="1" x14ac:dyDescent="0.2">
      <c r="A2895" s="426" t="s">
        <v>576</v>
      </c>
      <c r="B2895" s="427" t="s">
        <v>577</v>
      </c>
      <c r="C2895" s="428" t="s">
        <v>1728</v>
      </c>
      <c r="D2895" s="429" t="s">
        <v>1729</v>
      </c>
      <c r="E2895" s="428" t="s">
        <v>2417</v>
      </c>
      <c r="F2895" s="429" t="s">
        <v>2418</v>
      </c>
      <c r="G2895" s="428" t="s">
        <v>6720</v>
      </c>
      <c r="H2895" s="428" t="s">
        <v>6721</v>
      </c>
      <c r="I2895" s="431">
        <v>2017.0699462890625</v>
      </c>
      <c r="J2895" s="431">
        <v>5</v>
      </c>
      <c r="K2895" s="432">
        <v>10085.349609375</v>
      </c>
    </row>
    <row r="2896" spans="1:11" ht="14.45" customHeight="1" x14ac:dyDescent="0.2">
      <c r="A2896" s="426" t="s">
        <v>576</v>
      </c>
      <c r="B2896" s="427" t="s">
        <v>577</v>
      </c>
      <c r="C2896" s="428" t="s">
        <v>1728</v>
      </c>
      <c r="D2896" s="429" t="s">
        <v>1729</v>
      </c>
      <c r="E2896" s="428" t="s">
        <v>2417</v>
      </c>
      <c r="F2896" s="429" t="s">
        <v>2418</v>
      </c>
      <c r="G2896" s="428" t="s">
        <v>6722</v>
      </c>
      <c r="H2896" s="428" t="s">
        <v>6723</v>
      </c>
      <c r="I2896" s="431">
        <v>1836.780029296875</v>
      </c>
      <c r="J2896" s="431">
        <v>5</v>
      </c>
      <c r="K2896" s="432">
        <v>9183.900390625</v>
      </c>
    </row>
    <row r="2897" spans="1:11" ht="14.45" customHeight="1" x14ac:dyDescent="0.2">
      <c r="A2897" s="426" t="s">
        <v>576</v>
      </c>
      <c r="B2897" s="427" t="s">
        <v>577</v>
      </c>
      <c r="C2897" s="428" t="s">
        <v>1728</v>
      </c>
      <c r="D2897" s="429" t="s">
        <v>1729</v>
      </c>
      <c r="E2897" s="428" t="s">
        <v>2417</v>
      </c>
      <c r="F2897" s="429" t="s">
        <v>2418</v>
      </c>
      <c r="G2897" s="428" t="s">
        <v>6724</v>
      </c>
      <c r="H2897" s="428" t="s">
        <v>6725</v>
      </c>
      <c r="I2897" s="431">
        <v>56.869998931884766</v>
      </c>
      <c r="J2897" s="431">
        <v>180</v>
      </c>
      <c r="K2897" s="432">
        <v>10236.60009765625</v>
      </c>
    </row>
    <row r="2898" spans="1:11" ht="14.45" customHeight="1" x14ac:dyDescent="0.2">
      <c r="A2898" s="426" t="s">
        <v>576</v>
      </c>
      <c r="B2898" s="427" t="s">
        <v>577</v>
      </c>
      <c r="C2898" s="428" t="s">
        <v>1728</v>
      </c>
      <c r="D2898" s="429" t="s">
        <v>1729</v>
      </c>
      <c r="E2898" s="428" t="s">
        <v>2417</v>
      </c>
      <c r="F2898" s="429" t="s">
        <v>2418</v>
      </c>
      <c r="G2898" s="428" t="s">
        <v>6726</v>
      </c>
      <c r="H2898" s="428" t="s">
        <v>6727</v>
      </c>
      <c r="I2898" s="431">
        <v>11380.990234375</v>
      </c>
      <c r="J2898" s="431">
        <v>4</v>
      </c>
      <c r="K2898" s="432">
        <v>45523.9609375</v>
      </c>
    </row>
    <row r="2899" spans="1:11" ht="14.45" customHeight="1" x14ac:dyDescent="0.2">
      <c r="A2899" s="426" t="s">
        <v>576</v>
      </c>
      <c r="B2899" s="427" t="s">
        <v>577</v>
      </c>
      <c r="C2899" s="428" t="s">
        <v>1728</v>
      </c>
      <c r="D2899" s="429" t="s">
        <v>1729</v>
      </c>
      <c r="E2899" s="428" t="s">
        <v>2417</v>
      </c>
      <c r="F2899" s="429" t="s">
        <v>2418</v>
      </c>
      <c r="G2899" s="428" t="s">
        <v>6131</v>
      </c>
      <c r="H2899" s="428" t="s">
        <v>6132</v>
      </c>
      <c r="I2899" s="431">
        <v>11380.99609375</v>
      </c>
      <c r="J2899" s="431">
        <v>21</v>
      </c>
      <c r="K2899" s="432">
        <v>239000.890625</v>
      </c>
    </row>
    <row r="2900" spans="1:11" ht="14.45" customHeight="1" x14ac:dyDescent="0.2">
      <c r="A2900" s="426" t="s">
        <v>576</v>
      </c>
      <c r="B2900" s="427" t="s">
        <v>577</v>
      </c>
      <c r="C2900" s="428" t="s">
        <v>1728</v>
      </c>
      <c r="D2900" s="429" t="s">
        <v>1729</v>
      </c>
      <c r="E2900" s="428" t="s">
        <v>2417</v>
      </c>
      <c r="F2900" s="429" t="s">
        <v>2418</v>
      </c>
      <c r="G2900" s="428" t="s">
        <v>6133</v>
      </c>
      <c r="H2900" s="428" t="s">
        <v>6134</v>
      </c>
      <c r="I2900" s="431">
        <v>11380.992009943182</v>
      </c>
      <c r="J2900" s="431">
        <v>14</v>
      </c>
      <c r="K2900" s="432">
        <v>159333.892578125</v>
      </c>
    </row>
    <row r="2901" spans="1:11" ht="14.45" customHeight="1" x14ac:dyDescent="0.2">
      <c r="A2901" s="426" t="s">
        <v>576</v>
      </c>
      <c r="B2901" s="427" t="s">
        <v>577</v>
      </c>
      <c r="C2901" s="428" t="s">
        <v>1728</v>
      </c>
      <c r="D2901" s="429" t="s">
        <v>1729</v>
      </c>
      <c r="E2901" s="428" t="s">
        <v>2417</v>
      </c>
      <c r="F2901" s="429" t="s">
        <v>2418</v>
      </c>
      <c r="G2901" s="428" t="s">
        <v>6728</v>
      </c>
      <c r="H2901" s="428" t="s">
        <v>6729</v>
      </c>
      <c r="I2901" s="431">
        <v>13850.990234375</v>
      </c>
      <c r="J2901" s="431">
        <v>4</v>
      </c>
      <c r="K2901" s="432">
        <v>55403.9609375</v>
      </c>
    </row>
    <row r="2902" spans="1:11" ht="14.45" customHeight="1" x14ac:dyDescent="0.2">
      <c r="A2902" s="426" t="s">
        <v>576</v>
      </c>
      <c r="B2902" s="427" t="s">
        <v>577</v>
      </c>
      <c r="C2902" s="428" t="s">
        <v>1728</v>
      </c>
      <c r="D2902" s="429" t="s">
        <v>1729</v>
      </c>
      <c r="E2902" s="428" t="s">
        <v>2417</v>
      </c>
      <c r="F2902" s="429" t="s">
        <v>2418</v>
      </c>
      <c r="G2902" s="428" t="s">
        <v>6135</v>
      </c>
      <c r="H2902" s="428" t="s">
        <v>6136</v>
      </c>
      <c r="I2902" s="431">
        <v>13850.990748355263</v>
      </c>
      <c r="J2902" s="431">
        <v>22</v>
      </c>
      <c r="K2902" s="432">
        <v>304721.79296875</v>
      </c>
    </row>
    <row r="2903" spans="1:11" ht="14.45" customHeight="1" x14ac:dyDescent="0.2">
      <c r="A2903" s="426" t="s">
        <v>576</v>
      </c>
      <c r="B2903" s="427" t="s">
        <v>577</v>
      </c>
      <c r="C2903" s="428" t="s">
        <v>1728</v>
      </c>
      <c r="D2903" s="429" t="s">
        <v>1729</v>
      </c>
      <c r="E2903" s="428" t="s">
        <v>2417</v>
      </c>
      <c r="F2903" s="429" t="s">
        <v>2418</v>
      </c>
      <c r="G2903" s="428" t="s">
        <v>6137</v>
      </c>
      <c r="H2903" s="428" t="s">
        <v>6138</v>
      </c>
      <c r="I2903" s="431">
        <v>13850.990234375</v>
      </c>
      <c r="J2903" s="431">
        <v>12</v>
      </c>
      <c r="K2903" s="432">
        <v>166211.8828125</v>
      </c>
    </row>
    <row r="2904" spans="1:11" ht="14.45" customHeight="1" x14ac:dyDescent="0.2">
      <c r="A2904" s="426" t="s">
        <v>576</v>
      </c>
      <c r="B2904" s="427" t="s">
        <v>577</v>
      </c>
      <c r="C2904" s="428" t="s">
        <v>1728</v>
      </c>
      <c r="D2904" s="429" t="s">
        <v>1729</v>
      </c>
      <c r="E2904" s="428" t="s">
        <v>2417</v>
      </c>
      <c r="F2904" s="429" t="s">
        <v>2418</v>
      </c>
      <c r="G2904" s="428" t="s">
        <v>6730</v>
      </c>
      <c r="H2904" s="428" t="s">
        <v>6731</v>
      </c>
      <c r="I2904" s="431">
        <v>1500.4000244140625</v>
      </c>
      <c r="J2904" s="431">
        <v>1</v>
      </c>
      <c r="K2904" s="432">
        <v>1500.4000244140625</v>
      </c>
    </row>
    <row r="2905" spans="1:11" ht="14.45" customHeight="1" x14ac:dyDescent="0.2">
      <c r="A2905" s="426" t="s">
        <v>576</v>
      </c>
      <c r="B2905" s="427" t="s">
        <v>577</v>
      </c>
      <c r="C2905" s="428" t="s">
        <v>1728</v>
      </c>
      <c r="D2905" s="429" t="s">
        <v>1729</v>
      </c>
      <c r="E2905" s="428" t="s">
        <v>2417</v>
      </c>
      <c r="F2905" s="429" t="s">
        <v>2418</v>
      </c>
      <c r="G2905" s="428" t="s">
        <v>6732</v>
      </c>
      <c r="H2905" s="428" t="s">
        <v>6733</v>
      </c>
      <c r="I2905" s="431">
        <v>3500</v>
      </c>
      <c r="J2905" s="431">
        <v>1</v>
      </c>
      <c r="K2905" s="432">
        <v>3500</v>
      </c>
    </row>
    <row r="2906" spans="1:11" ht="14.45" customHeight="1" x14ac:dyDescent="0.2">
      <c r="A2906" s="426" t="s">
        <v>576</v>
      </c>
      <c r="B2906" s="427" t="s">
        <v>577</v>
      </c>
      <c r="C2906" s="428" t="s">
        <v>1728</v>
      </c>
      <c r="D2906" s="429" t="s">
        <v>1729</v>
      </c>
      <c r="E2906" s="428" t="s">
        <v>2417</v>
      </c>
      <c r="F2906" s="429" t="s">
        <v>2418</v>
      </c>
      <c r="G2906" s="428" t="s">
        <v>6734</v>
      </c>
      <c r="H2906" s="428" t="s">
        <v>6735</v>
      </c>
      <c r="I2906" s="431">
        <v>3500</v>
      </c>
      <c r="J2906" s="431">
        <v>1</v>
      </c>
      <c r="K2906" s="432">
        <v>3500</v>
      </c>
    </row>
    <row r="2907" spans="1:11" ht="14.45" customHeight="1" x14ac:dyDescent="0.2">
      <c r="A2907" s="426" t="s">
        <v>576</v>
      </c>
      <c r="B2907" s="427" t="s">
        <v>577</v>
      </c>
      <c r="C2907" s="428" t="s">
        <v>1728</v>
      </c>
      <c r="D2907" s="429" t="s">
        <v>1729</v>
      </c>
      <c r="E2907" s="428" t="s">
        <v>2417</v>
      </c>
      <c r="F2907" s="429" t="s">
        <v>2418</v>
      </c>
      <c r="G2907" s="428" t="s">
        <v>6736</v>
      </c>
      <c r="H2907" s="428" t="s">
        <v>6737</v>
      </c>
      <c r="I2907" s="431">
        <v>3500</v>
      </c>
      <c r="J2907" s="431">
        <v>1</v>
      </c>
      <c r="K2907" s="432">
        <v>3500</v>
      </c>
    </row>
    <row r="2908" spans="1:11" ht="14.45" customHeight="1" x14ac:dyDescent="0.2">
      <c r="A2908" s="426" t="s">
        <v>576</v>
      </c>
      <c r="B2908" s="427" t="s">
        <v>577</v>
      </c>
      <c r="C2908" s="428" t="s">
        <v>1728</v>
      </c>
      <c r="D2908" s="429" t="s">
        <v>1729</v>
      </c>
      <c r="E2908" s="428" t="s">
        <v>2417</v>
      </c>
      <c r="F2908" s="429" t="s">
        <v>2418</v>
      </c>
      <c r="G2908" s="428" t="s">
        <v>6738</v>
      </c>
      <c r="H2908" s="428" t="s">
        <v>6739</v>
      </c>
      <c r="I2908" s="431">
        <v>3523.55</v>
      </c>
      <c r="J2908" s="431">
        <v>10</v>
      </c>
      <c r="K2908" s="432">
        <v>35274.75</v>
      </c>
    </row>
    <row r="2909" spans="1:11" ht="14.45" customHeight="1" x14ac:dyDescent="0.2">
      <c r="A2909" s="426" t="s">
        <v>576</v>
      </c>
      <c r="B2909" s="427" t="s">
        <v>577</v>
      </c>
      <c r="C2909" s="428" t="s">
        <v>1728</v>
      </c>
      <c r="D2909" s="429" t="s">
        <v>1729</v>
      </c>
      <c r="E2909" s="428" t="s">
        <v>2417</v>
      </c>
      <c r="F2909" s="429" t="s">
        <v>2418</v>
      </c>
      <c r="G2909" s="428" t="s">
        <v>6734</v>
      </c>
      <c r="H2909" s="428" t="s">
        <v>6740</v>
      </c>
      <c r="I2909" s="431">
        <v>3539.25</v>
      </c>
      <c r="J2909" s="431">
        <v>2</v>
      </c>
      <c r="K2909" s="432">
        <v>7078.5</v>
      </c>
    </row>
    <row r="2910" spans="1:11" ht="14.45" customHeight="1" x14ac:dyDescent="0.2">
      <c r="A2910" s="426" t="s">
        <v>576</v>
      </c>
      <c r="B2910" s="427" t="s">
        <v>577</v>
      </c>
      <c r="C2910" s="428" t="s">
        <v>1728</v>
      </c>
      <c r="D2910" s="429" t="s">
        <v>1729</v>
      </c>
      <c r="E2910" s="428" t="s">
        <v>2417</v>
      </c>
      <c r="F2910" s="429" t="s">
        <v>2418</v>
      </c>
      <c r="G2910" s="428" t="s">
        <v>6736</v>
      </c>
      <c r="H2910" s="428" t="s">
        <v>6741</v>
      </c>
      <c r="I2910" s="431">
        <v>3539.25</v>
      </c>
      <c r="J2910" s="431">
        <v>5</v>
      </c>
      <c r="K2910" s="432">
        <v>17696.25</v>
      </c>
    </row>
    <row r="2911" spans="1:11" ht="14.45" customHeight="1" x14ac:dyDescent="0.2">
      <c r="A2911" s="426" t="s">
        <v>576</v>
      </c>
      <c r="B2911" s="427" t="s">
        <v>577</v>
      </c>
      <c r="C2911" s="428" t="s">
        <v>1728</v>
      </c>
      <c r="D2911" s="429" t="s">
        <v>1729</v>
      </c>
      <c r="E2911" s="428" t="s">
        <v>2417</v>
      </c>
      <c r="F2911" s="429" t="s">
        <v>2418</v>
      </c>
      <c r="G2911" s="428" t="s">
        <v>6738</v>
      </c>
      <c r="H2911" s="428" t="s">
        <v>6742</v>
      </c>
      <c r="I2911" s="431">
        <v>3539.25</v>
      </c>
      <c r="J2911" s="431">
        <v>1</v>
      </c>
      <c r="K2911" s="432">
        <v>3539.25</v>
      </c>
    </row>
    <row r="2912" spans="1:11" ht="14.45" customHeight="1" x14ac:dyDescent="0.2">
      <c r="A2912" s="426" t="s">
        <v>576</v>
      </c>
      <c r="B2912" s="427" t="s">
        <v>577</v>
      </c>
      <c r="C2912" s="428" t="s">
        <v>1728</v>
      </c>
      <c r="D2912" s="429" t="s">
        <v>1729</v>
      </c>
      <c r="E2912" s="428" t="s">
        <v>2417</v>
      </c>
      <c r="F2912" s="429" t="s">
        <v>2418</v>
      </c>
      <c r="G2912" s="428" t="s">
        <v>6743</v>
      </c>
      <c r="H2912" s="428" t="s">
        <v>6744</v>
      </c>
      <c r="I2912" s="431">
        <v>45.979999542236328</v>
      </c>
      <c r="J2912" s="431">
        <v>120</v>
      </c>
      <c r="K2912" s="432">
        <v>5517.599853515625</v>
      </c>
    </row>
    <row r="2913" spans="1:11" ht="14.45" customHeight="1" x14ac:dyDescent="0.2">
      <c r="A2913" s="426" t="s">
        <v>576</v>
      </c>
      <c r="B2913" s="427" t="s">
        <v>577</v>
      </c>
      <c r="C2913" s="428" t="s">
        <v>1728</v>
      </c>
      <c r="D2913" s="429" t="s">
        <v>1729</v>
      </c>
      <c r="E2913" s="428" t="s">
        <v>2417</v>
      </c>
      <c r="F2913" s="429" t="s">
        <v>2418</v>
      </c>
      <c r="G2913" s="428" t="s">
        <v>6745</v>
      </c>
      <c r="H2913" s="428" t="s">
        <v>6746</v>
      </c>
      <c r="I2913" s="431">
        <v>45.979999542236328</v>
      </c>
      <c r="J2913" s="431">
        <v>440</v>
      </c>
      <c r="K2913" s="432">
        <v>20231.19970703125</v>
      </c>
    </row>
    <row r="2914" spans="1:11" ht="14.45" customHeight="1" x14ac:dyDescent="0.2">
      <c r="A2914" s="426" t="s">
        <v>576</v>
      </c>
      <c r="B2914" s="427" t="s">
        <v>577</v>
      </c>
      <c r="C2914" s="428" t="s">
        <v>1728</v>
      </c>
      <c r="D2914" s="429" t="s">
        <v>1729</v>
      </c>
      <c r="E2914" s="428" t="s">
        <v>2417</v>
      </c>
      <c r="F2914" s="429" t="s">
        <v>2418</v>
      </c>
      <c r="G2914" s="428" t="s">
        <v>6747</v>
      </c>
      <c r="H2914" s="428" t="s">
        <v>6748</v>
      </c>
      <c r="I2914" s="431">
        <v>3162.93994140625</v>
      </c>
      <c r="J2914" s="431">
        <v>2</v>
      </c>
      <c r="K2914" s="432">
        <v>6325.8798828125</v>
      </c>
    </row>
    <row r="2915" spans="1:11" ht="14.45" customHeight="1" x14ac:dyDescent="0.2">
      <c r="A2915" s="426" t="s">
        <v>576</v>
      </c>
      <c r="B2915" s="427" t="s">
        <v>577</v>
      </c>
      <c r="C2915" s="428" t="s">
        <v>1728</v>
      </c>
      <c r="D2915" s="429" t="s">
        <v>1729</v>
      </c>
      <c r="E2915" s="428" t="s">
        <v>2417</v>
      </c>
      <c r="F2915" s="429" t="s">
        <v>2418</v>
      </c>
      <c r="G2915" s="428" t="s">
        <v>6749</v>
      </c>
      <c r="H2915" s="428" t="s">
        <v>6750</v>
      </c>
      <c r="I2915" s="431">
        <v>3162.93994140625</v>
      </c>
      <c r="J2915" s="431">
        <v>3</v>
      </c>
      <c r="K2915" s="432">
        <v>9488.81982421875</v>
      </c>
    </row>
    <row r="2916" spans="1:11" ht="14.45" customHeight="1" x14ac:dyDescent="0.2">
      <c r="A2916" s="426" t="s">
        <v>576</v>
      </c>
      <c r="B2916" s="427" t="s">
        <v>577</v>
      </c>
      <c r="C2916" s="428" t="s">
        <v>1728</v>
      </c>
      <c r="D2916" s="429" t="s">
        <v>1729</v>
      </c>
      <c r="E2916" s="428" t="s">
        <v>2417</v>
      </c>
      <c r="F2916" s="429" t="s">
        <v>2418</v>
      </c>
      <c r="G2916" s="428" t="s">
        <v>6751</v>
      </c>
      <c r="H2916" s="428" t="s">
        <v>6752</v>
      </c>
      <c r="I2916" s="431">
        <v>3162.93994140625</v>
      </c>
      <c r="J2916" s="431">
        <v>4</v>
      </c>
      <c r="K2916" s="432">
        <v>12651.76025390625</v>
      </c>
    </row>
    <row r="2917" spans="1:11" ht="14.45" customHeight="1" x14ac:dyDescent="0.2">
      <c r="A2917" s="426" t="s">
        <v>576</v>
      </c>
      <c r="B2917" s="427" t="s">
        <v>577</v>
      </c>
      <c r="C2917" s="428" t="s">
        <v>1728</v>
      </c>
      <c r="D2917" s="429" t="s">
        <v>1729</v>
      </c>
      <c r="E2917" s="428" t="s">
        <v>2417</v>
      </c>
      <c r="F2917" s="429" t="s">
        <v>2418</v>
      </c>
      <c r="G2917" s="428" t="s">
        <v>6753</v>
      </c>
      <c r="H2917" s="428" t="s">
        <v>6754</v>
      </c>
      <c r="I2917" s="431">
        <v>1076.9000244140625</v>
      </c>
      <c r="J2917" s="431">
        <v>50</v>
      </c>
      <c r="K2917" s="432">
        <v>53845</v>
      </c>
    </row>
    <row r="2918" spans="1:11" ht="14.45" customHeight="1" x14ac:dyDescent="0.2">
      <c r="A2918" s="426" t="s">
        <v>576</v>
      </c>
      <c r="B2918" s="427" t="s">
        <v>577</v>
      </c>
      <c r="C2918" s="428" t="s">
        <v>1728</v>
      </c>
      <c r="D2918" s="429" t="s">
        <v>1729</v>
      </c>
      <c r="E2918" s="428" t="s">
        <v>2417</v>
      </c>
      <c r="F2918" s="429" t="s">
        <v>2418</v>
      </c>
      <c r="G2918" s="428" t="s">
        <v>6755</v>
      </c>
      <c r="H2918" s="428" t="s">
        <v>6756</v>
      </c>
      <c r="I2918" s="431">
        <v>1076.9000244140625</v>
      </c>
      <c r="J2918" s="431">
        <v>280</v>
      </c>
      <c r="K2918" s="432">
        <v>301532</v>
      </c>
    </row>
    <row r="2919" spans="1:11" ht="14.45" customHeight="1" x14ac:dyDescent="0.2">
      <c r="A2919" s="426" t="s">
        <v>576</v>
      </c>
      <c r="B2919" s="427" t="s">
        <v>577</v>
      </c>
      <c r="C2919" s="428" t="s">
        <v>1728</v>
      </c>
      <c r="D2919" s="429" t="s">
        <v>1729</v>
      </c>
      <c r="E2919" s="428" t="s">
        <v>2417</v>
      </c>
      <c r="F2919" s="429" t="s">
        <v>2418</v>
      </c>
      <c r="G2919" s="428" t="s">
        <v>6724</v>
      </c>
      <c r="H2919" s="428" t="s">
        <v>6757</v>
      </c>
      <c r="I2919" s="431">
        <v>56.869998931884766</v>
      </c>
      <c r="J2919" s="431">
        <v>280</v>
      </c>
      <c r="K2919" s="432">
        <v>15923.600341796875</v>
      </c>
    </row>
    <row r="2920" spans="1:11" ht="14.45" customHeight="1" x14ac:dyDescent="0.2">
      <c r="A2920" s="426" t="s">
        <v>576</v>
      </c>
      <c r="B2920" s="427" t="s">
        <v>577</v>
      </c>
      <c r="C2920" s="428" t="s">
        <v>1728</v>
      </c>
      <c r="D2920" s="429" t="s">
        <v>1729</v>
      </c>
      <c r="E2920" s="428" t="s">
        <v>2417</v>
      </c>
      <c r="F2920" s="429" t="s">
        <v>2418</v>
      </c>
      <c r="G2920" s="428" t="s">
        <v>6758</v>
      </c>
      <c r="H2920" s="428" t="s">
        <v>6759</v>
      </c>
      <c r="I2920" s="431">
        <v>3162.93994140625</v>
      </c>
      <c r="J2920" s="431">
        <v>1</v>
      </c>
      <c r="K2920" s="432">
        <v>3162.93994140625</v>
      </c>
    </row>
    <row r="2921" spans="1:11" ht="14.45" customHeight="1" x14ac:dyDescent="0.2">
      <c r="A2921" s="426" t="s">
        <v>576</v>
      </c>
      <c r="B2921" s="427" t="s">
        <v>577</v>
      </c>
      <c r="C2921" s="428" t="s">
        <v>1728</v>
      </c>
      <c r="D2921" s="429" t="s">
        <v>1729</v>
      </c>
      <c r="E2921" s="428" t="s">
        <v>2417</v>
      </c>
      <c r="F2921" s="429" t="s">
        <v>2418</v>
      </c>
      <c r="G2921" s="428" t="s">
        <v>6747</v>
      </c>
      <c r="H2921" s="428" t="s">
        <v>6760</v>
      </c>
      <c r="I2921" s="431">
        <v>3162.93994140625</v>
      </c>
      <c r="J2921" s="431">
        <v>4</v>
      </c>
      <c r="K2921" s="432">
        <v>12651.759765625</v>
      </c>
    </row>
    <row r="2922" spans="1:11" ht="14.45" customHeight="1" x14ac:dyDescent="0.2">
      <c r="A2922" s="426" t="s">
        <v>576</v>
      </c>
      <c r="B2922" s="427" t="s">
        <v>577</v>
      </c>
      <c r="C2922" s="428" t="s">
        <v>1728</v>
      </c>
      <c r="D2922" s="429" t="s">
        <v>1729</v>
      </c>
      <c r="E2922" s="428" t="s">
        <v>2417</v>
      </c>
      <c r="F2922" s="429" t="s">
        <v>2418</v>
      </c>
      <c r="G2922" s="428" t="s">
        <v>6749</v>
      </c>
      <c r="H2922" s="428" t="s">
        <v>6761</v>
      </c>
      <c r="I2922" s="431">
        <v>3162.93994140625</v>
      </c>
      <c r="J2922" s="431">
        <v>3</v>
      </c>
      <c r="K2922" s="432">
        <v>9488.81982421875</v>
      </c>
    </row>
    <row r="2923" spans="1:11" ht="14.45" customHeight="1" x14ac:dyDescent="0.2">
      <c r="A2923" s="426" t="s">
        <v>576</v>
      </c>
      <c r="B2923" s="427" t="s">
        <v>577</v>
      </c>
      <c r="C2923" s="428" t="s">
        <v>1728</v>
      </c>
      <c r="D2923" s="429" t="s">
        <v>1729</v>
      </c>
      <c r="E2923" s="428" t="s">
        <v>2417</v>
      </c>
      <c r="F2923" s="429" t="s">
        <v>2418</v>
      </c>
      <c r="G2923" s="428" t="s">
        <v>6751</v>
      </c>
      <c r="H2923" s="428" t="s">
        <v>6762</v>
      </c>
      <c r="I2923" s="431">
        <v>3162.93994140625</v>
      </c>
      <c r="J2923" s="431">
        <v>6</v>
      </c>
      <c r="K2923" s="432">
        <v>18977.6396484375</v>
      </c>
    </row>
    <row r="2924" spans="1:11" ht="14.45" customHeight="1" x14ac:dyDescent="0.2">
      <c r="A2924" s="426" t="s">
        <v>576</v>
      </c>
      <c r="B2924" s="427" t="s">
        <v>577</v>
      </c>
      <c r="C2924" s="428" t="s">
        <v>1728</v>
      </c>
      <c r="D2924" s="429" t="s">
        <v>1729</v>
      </c>
      <c r="E2924" s="428" t="s">
        <v>2417</v>
      </c>
      <c r="F2924" s="429" t="s">
        <v>2418</v>
      </c>
      <c r="G2924" s="428" t="s">
        <v>6763</v>
      </c>
      <c r="H2924" s="428" t="s">
        <v>6764</v>
      </c>
      <c r="I2924" s="431">
        <v>295.239990234375</v>
      </c>
      <c r="J2924" s="431">
        <v>200</v>
      </c>
      <c r="K2924" s="432">
        <v>59047.998046875</v>
      </c>
    </row>
    <row r="2925" spans="1:11" ht="14.45" customHeight="1" x14ac:dyDescent="0.2">
      <c r="A2925" s="426" t="s">
        <v>576</v>
      </c>
      <c r="B2925" s="427" t="s">
        <v>577</v>
      </c>
      <c r="C2925" s="428" t="s">
        <v>1728</v>
      </c>
      <c r="D2925" s="429" t="s">
        <v>1729</v>
      </c>
      <c r="E2925" s="428" t="s">
        <v>2417</v>
      </c>
      <c r="F2925" s="429" t="s">
        <v>2418</v>
      </c>
      <c r="G2925" s="428" t="s">
        <v>6765</v>
      </c>
      <c r="H2925" s="428" t="s">
        <v>6766</v>
      </c>
      <c r="I2925" s="431">
        <v>726</v>
      </c>
      <c r="J2925" s="431">
        <v>20</v>
      </c>
      <c r="K2925" s="432">
        <v>14520</v>
      </c>
    </row>
    <row r="2926" spans="1:11" ht="14.45" customHeight="1" x14ac:dyDescent="0.2">
      <c r="A2926" s="426" t="s">
        <v>576</v>
      </c>
      <c r="B2926" s="427" t="s">
        <v>577</v>
      </c>
      <c r="C2926" s="428" t="s">
        <v>1728</v>
      </c>
      <c r="D2926" s="429" t="s">
        <v>1729</v>
      </c>
      <c r="E2926" s="428" t="s">
        <v>2417</v>
      </c>
      <c r="F2926" s="429" t="s">
        <v>2418</v>
      </c>
      <c r="G2926" s="428" t="s">
        <v>6767</v>
      </c>
      <c r="H2926" s="428" t="s">
        <v>6768</v>
      </c>
      <c r="I2926" s="431">
        <v>365.42001342773438</v>
      </c>
      <c r="J2926" s="431">
        <v>10</v>
      </c>
      <c r="K2926" s="432">
        <v>3654.199951171875</v>
      </c>
    </row>
    <row r="2927" spans="1:11" ht="14.45" customHeight="1" x14ac:dyDescent="0.2">
      <c r="A2927" s="426" t="s">
        <v>576</v>
      </c>
      <c r="B2927" s="427" t="s">
        <v>577</v>
      </c>
      <c r="C2927" s="428" t="s">
        <v>1728</v>
      </c>
      <c r="D2927" s="429" t="s">
        <v>1729</v>
      </c>
      <c r="E2927" s="428" t="s">
        <v>2417</v>
      </c>
      <c r="F2927" s="429" t="s">
        <v>2418</v>
      </c>
      <c r="G2927" s="428" t="s">
        <v>6769</v>
      </c>
      <c r="H2927" s="428" t="s">
        <v>6770</v>
      </c>
      <c r="I2927" s="431">
        <v>1542.75</v>
      </c>
      <c r="J2927" s="431">
        <v>170</v>
      </c>
      <c r="K2927" s="432">
        <v>262267.5</v>
      </c>
    </row>
    <row r="2928" spans="1:11" ht="14.45" customHeight="1" x14ac:dyDescent="0.2">
      <c r="A2928" s="426" t="s">
        <v>576</v>
      </c>
      <c r="B2928" s="427" t="s">
        <v>577</v>
      </c>
      <c r="C2928" s="428" t="s">
        <v>1728</v>
      </c>
      <c r="D2928" s="429" t="s">
        <v>1729</v>
      </c>
      <c r="E2928" s="428" t="s">
        <v>2417</v>
      </c>
      <c r="F2928" s="429" t="s">
        <v>2418</v>
      </c>
      <c r="G2928" s="428" t="s">
        <v>6771</v>
      </c>
      <c r="H2928" s="428" t="s">
        <v>6772</v>
      </c>
      <c r="I2928" s="431">
        <v>1304.3800048828125</v>
      </c>
      <c r="J2928" s="431">
        <v>10</v>
      </c>
      <c r="K2928" s="432">
        <v>13043.7998046875</v>
      </c>
    </row>
    <row r="2929" spans="1:11" ht="14.45" customHeight="1" x14ac:dyDescent="0.2">
      <c r="A2929" s="426" t="s">
        <v>576</v>
      </c>
      <c r="B2929" s="427" t="s">
        <v>577</v>
      </c>
      <c r="C2929" s="428" t="s">
        <v>1728</v>
      </c>
      <c r="D2929" s="429" t="s">
        <v>1729</v>
      </c>
      <c r="E2929" s="428" t="s">
        <v>2417</v>
      </c>
      <c r="F2929" s="429" t="s">
        <v>2418</v>
      </c>
      <c r="G2929" s="428" t="s">
        <v>6773</v>
      </c>
      <c r="H2929" s="428" t="s">
        <v>6774</v>
      </c>
      <c r="I2929" s="431">
        <v>1542.75</v>
      </c>
      <c r="J2929" s="431">
        <v>30</v>
      </c>
      <c r="K2929" s="432">
        <v>46282.5</v>
      </c>
    </row>
    <row r="2930" spans="1:11" ht="14.45" customHeight="1" x14ac:dyDescent="0.2">
      <c r="A2930" s="426" t="s">
        <v>576</v>
      </c>
      <c r="B2930" s="427" t="s">
        <v>577</v>
      </c>
      <c r="C2930" s="428" t="s">
        <v>1728</v>
      </c>
      <c r="D2930" s="429" t="s">
        <v>1729</v>
      </c>
      <c r="E2930" s="428" t="s">
        <v>2417</v>
      </c>
      <c r="F2930" s="429" t="s">
        <v>2418</v>
      </c>
      <c r="G2930" s="428" t="s">
        <v>6775</v>
      </c>
      <c r="H2930" s="428" t="s">
        <v>6776</v>
      </c>
      <c r="I2930" s="431">
        <v>1304.3800048828125</v>
      </c>
      <c r="J2930" s="431">
        <v>10</v>
      </c>
      <c r="K2930" s="432">
        <v>13043.7998046875</v>
      </c>
    </row>
    <row r="2931" spans="1:11" ht="14.45" customHeight="1" x14ac:dyDescent="0.2">
      <c r="A2931" s="426" t="s">
        <v>576</v>
      </c>
      <c r="B2931" s="427" t="s">
        <v>577</v>
      </c>
      <c r="C2931" s="428" t="s">
        <v>1728</v>
      </c>
      <c r="D2931" s="429" t="s">
        <v>1729</v>
      </c>
      <c r="E2931" s="428" t="s">
        <v>2417</v>
      </c>
      <c r="F2931" s="429" t="s">
        <v>2418</v>
      </c>
      <c r="G2931" s="428" t="s">
        <v>6777</v>
      </c>
      <c r="H2931" s="428" t="s">
        <v>6778</v>
      </c>
      <c r="I2931" s="431">
        <v>834.9000244140625</v>
      </c>
      <c r="J2931" s="431">
        <v>10</v>
      </c>
      <c r="K2931" s="432">
        <v>8349</v>
      </c>
    </row>
    <row r="2932" spans="1:11" ht="14.45" customHeight="1" x14ac:dyDescent="0.2">
      <c r="A2932" s="426" t="s">
        <v>576</v>
      </c>
      <c r="B2932" s="427" t="s">
        <v>577</v>
      </c>
      <c r="C2932" s="428" t="s">
        <v>1728</v>
      </c>
      <c r="D2932" s="429" t="s">
        <v>1729</v>
      </c>
      <c r="E2932" s="428" t="s">
        <v>2417</v>
      </c>
      <c r="F2932" s="429" t="s">
        <v>2418</v>
      </c>
      <c r="G2932" s="428" t="s">
        <v>6779</v>
      </c>
      <c r="H2932" s="428" t="s">
        <v>6780</v>
      </c>
      <c r="I2932" s="431">
        <v>834.9000244140625</v>
      </c>
      <c r="J2932" s="431">
        <v>10</v>
      </c>
      <c r="K2932" s="432">
        <v>8349</v>
      </c>
    </row>
    <row r="2933" spans="1:11" ht="14.45" customHeight="1" x14ac:dyDescent="0.2">
      <c r="A2933" s="426" t="s">
        <v>576</v>
      </c>
      <c r="B2933" s="427" t="s">
        <v>577</v>
      </c>
      <c r="C2933" s="428" t="s">
        <v>1728</v>
      </c>
      <c r="D2933" s="429" t="s">
        <v>1729</v>
      </c>
      <c r="E2933" s="428" t="s">
        <v>2417</v>
      </c>
      <c r="F2933" s="429" t="s">
        <v>2418</v>
      </c>
      <c r="G2933" s="428" t="s">
        <v>6781</v>
      </c>
      <c r="H2933" s="428" t="s">
        <v>6782</v>
      </c>
      <c r="I2933" s="431">
        <v>834.9000244140625</v>
      </c>
      <c r="J2933" s="431">
        <v>20</v>
      </c>
      <c r="K2933" s="432">
        <v>16698</v>
      </c>
    </row>
    <row r="2934" spans="1:11" ht="14.45" customHeight="1" x14ac:dyDescent="0.2">
      <c r="A2934" s="426" t="s">
        <v>576</v>
      </c>
      <c r="B2934" s="427" t="s">
        <v>577</v>
      </c>
      <c r="C2934" s="428" t="s">
        <v>1728</v>
      </c>
      <c r="D2934" s="429" t="s">
        <v>1729</v>
      </c>
      <c r="E2934" s="428" t="s">
        <v>2417</v>
      </c>
      <c r="F2934" s="429" t="s">
        <v>2418</v>
      </c>
      <c r="G2934" s="428" t="s">
        <v>6783</v>
      </c>
      <c r="H2934" s="428" t="s">
        <v>6784</v>
      </c>
      <c r="I2934" s="431">
        <v>834.9000244140625</v>
      </c>
      <c r="J2934" s="431">
        <v>20</v>
      </c>
      <c r="K2934" s="432">
        <v>16698</v>
      </c>
    </row>
    <row r="2935" spans="1:11" ht="14.45" customHeight="1" x14ac:dyDescent="0.2">
      <c r="A2935" s="426" t="s">
        <v>576</v>
      </c>
      <c r="B2935" s="427" t="s">
        <v>577</v>
      </c>
      <c r="C2935" s="428" t="s">
        <v>1728</v>
      </c>
      <c r="D2935" s="429" t="s">
        <v>1729</v>
      </c>
      <c r="E2935" s="428" t="s">
        <v>2417</v>
      </c>
      <c r="F2935" s="429" t="s">
        <v>2418</v>
      </c>
      <c r="G2935" s="428" t="s">
        <v>6785</v>
      </c>
      <c r="H2935" s="428" t="s">
        <v>6786</v>
      </c>
      <c r="I2935" s="431">
        <v>834.9000244140625</v>
      </c>
      <c r="J2935" s="431">
        <v>10</v>
      </c>
      <c r="K2935" s="432">
        <v>8349</v>
      </c>
    </row>
    <row r="2936" spans="1:11" ht="14.45" customHeight="1" x14ac:dyDescent="0.2">
      <c r="A2936" s="426" t="s">
        <v>576</v>
      </c>
      <c r="B2936" s="427" t="s">
        <v>577</v>
      </c>
      <c r="C2936" s="428" t="s">
        <v>1728</v>
      </c>
      <c r="D2936" s="429" t="s">
        <v>1729</v>
      </c>
      <c r="E2936" s="428" t="s">
        <v>2417</v>
      </c>
      <c r="F2936" s="429" t="s">
        <v>2418</v>
      </c>
      <c r="G2936" s="428" t="s">
        <v>6787</v>
      </c>
      <c r="H2936" s="428" t="s">
        <v>6788</v>
      </c>
      <c r="I2936" s="431">
        <v>834.9000244140625</v>
      </c>
      <c r="J2936" s="431">
        <v>10</v>
      </c>
      <c r="K2936" s="432">
        <v>8349</v>
      </c>
    </row>
    <row r="2937" spans="1:11" ht="14.45" customHeight="1" x14ac:dyDescent="0.2">
      <c r="A2937" s="426" t="s">
        <v>576</v>
      </c>
      <c r="B2937" s="427" t="s">
        <v>577</v>
      </c>
      <c r="C2937" s="428" t="s">
        <v>1728</v>
      </c>
      <c r="D2937" s="429" t="s">
        <v>1729</v>
      </c>
      <c r="E2937" s="428" t="s">
        <v>2417</v>
      </c>
      <c r="F2937" s="429" t="s">
        <v>2418</v>
      </c>
      <c r="G2937" s="428" t="s">
        <v>6789</v>
      </c>
      <c r="H2937" s="428" t="s">
        <v>6790</v>
      </c>
      <c r="I2937" s="431">
        <v>1006.9600219726563</v>
      </c>
      <c r="J2937" s="431">
        <v>10</v>
      </c>
      <c r="K2937" s="432">
        <v>10069.6298828125</v>
      </c>
    </row>
    <row r="2938" spans="1:11" ht="14.45" customHeight="1" x14ac:dyDescent="0.2">
      <c r="A2938" s="426" t="s">
        <v>576</v>
      </c>
      <c r="B2938" s="427" t="s">
        <v>577</v>
      </c>
      <c r="C2938" s="428" t="s">
        <v>1728</v>
      </c>
      <c r="D2938" s="429" t="s">
        <v>1729</v>
      </c>
      <c r="E2938" s="428" t="s">
        <v>2417</v>
      </c>
      <c r="F2938" s="429" t="s">
        <v>2418</v>
      </c>
      <c r="G2938" s="428" t="s">
        <v>6791</v>
      </c>
      <c r="H2938" s="428" t="s">
        <v>6792</v>
      </c>
      <c r="I2938" s="431">
        <v>1006.9600219726563</v>
      </c>
      <c r="J2938" s="431">
        <v>10</v>
      </c>
      <c r="K2938" s="432">
        <v>10069.6201171875</v>
      </c>
    </row>
    <row r="2939" spans="1:11" ht="14.45" customHeight="1" x14ac:dyDescent="0.2">
      <c r="A2939" s="426" t="s">
        <v>576</v>
      </c>
      <c r="B2939" s="427" t="s">
        <v>577</v>
      </c>
      <c r="C2939" s="428" t="s">
        <v>1728</v>
      </c>
      <c r="D2939" s="429" t="s">
        <v>1729</v>
      </c>
      <c r="E2939" s="428" t="s">
        <v>2417</v>
      </c>
      <c r="F2939" s="429" t="s">
        <v>2418</v>
      </c>
      <c r="G2939" s="428" t="s">
        <v>6793</v>
      </c>
      <c r="H2939" s="428" t="s">
        <v>6794</v>
      </c>
      <c r="I2939" s="431">
        <v>1006.9600219726563</v>
      </c>
      <c r="J2939" s="431">
        <v>10</v>
      </c>
      <c r="K2939" s="432">
        <v>10069.6201171875</v>
      </c>
    </row>
    <row r="2940" spans="1:11" ht="14.45" customHeight="1" x14ac:dyDescent="0.2">
      <c r="A2940" s="426" t="s">
        <v>576</v>
      </c>
      <c r="B2940" s="427" t="s">
        <v>577</v>
      </c>
      <c r="C2940" s="428" t="s">
        <v>1728</v>
      </c>
      <c r="D2940" s="429" t="s">
        <v>1729</v>
      </c>
      <c r="E2940" s="428" t="s">
        <v>2417</v>
      </c>
      <c r="F2940" s="429" t="s">
        <v>2418</v>
      </c>
      <c r="G2940" s="428" t="s">
        <v>6763</v>
      </c>
      <c r="H2940" s="428" t="s">
        <v>6795</v>
      </c>
      <c r="I2940" s="431">
        <v>295.239990234375</v>
      </c>
      <c r="J2940" s="431">
        <v>100</v>
      </c>
      <c r="K2940" s="432">
        <v>29523.9990234375</v>
      </c>
    </row>
    <row r="2941" spans="1:11" ht="14.45" customHeight="1" x14ac:dyDescent="0.2">
      <c r="A2941" s="426" t="s">
        <v>576</v>
      </c>
      <c r="B2941" s="427" t="s">
        <v>577</v>
      </c>
      <c r="C2941" s="428" t="s">
        <v>1728</v>
      </c>
      <c r="D2941" s="429" t="s">
        <v>1729</v>
      </c>
      <c r="E2941" s="428" t="s">
        <v>2417</v>
      </c>
      <c r="F2941" s="429" t="s">
        <v>2418</v>
      </c>
      <c r="G2941" s="428" t="s">
        <v>6796</v>
      </c>
      <c r="H2941" s="428" t="s">
        <v>6797</v>
      </c>
      <c r="I2941" s="431">
        <v>511.23001098632813</v>
      </c>
      <c r="J2941" s="431">
        <v>120</v>
      </c>
      <c r="K2941" s="432">
        <v>61347</v>
      </c>
    </row>
    <row r="2942" spans="1:11" ht="14.45" customHeight="1" x14ac:dyDescent="0.2">
      <c r="A2942" s="426" t="s">
        <v>576</v>
      </c>
      <c r="B2942" s="427" t="s">
        <v>577</v>
      </c>
      <c r="C2942" s="428" t="s">
        <v>1728</v>
      </c>
      <c r="D2942" s="429" t="s">
        <v>1729</v>
      </c>
      <c r="E2942" s="428" t="s">
        <v>2417</v>
      </c>
      <c r="F2942" s="429" t="s">
        <v>2418</v>
      </c>
      <c r="G2942" s="428" t="s">
        <v>6798</v>
      </c>
      <c r="H2942" s="428" t="s">
        <v>6799</v>
      </c>
      <c r="I2942" s="431">
        <v>1819.0400390625</v>
      </c>
      <c r="J2942" s="431">
        <v>10</v>
      </c>
      <c r="K2942" s="432">
        <v>18190.400390625</v>
      </c>
    </row>
    <row r="2943" spans="1:11" ht="14.45" customHeight="1" x14ac:dyDescent="0.2">
      <c r="A2943" s="426" t="s">
        <v>576</v>
      </c>
      <c r="B2943" s="427" t="s">
        <v>577</v>
      </c>
      <c r="C2943" s="428" t="s">
        <v>1728</v>
      </c>
      <c r="D2943" s="429" t="s">
        <v>1729</v>
      </c>
      <c r="E2943" s="428" t="s">
        <v>2417</v>
      </c>
      <c r="F2943" s="429" t="s">
        <v>2418</v>
      </c>
      <c r="G2943" s="428" t="s">
        <v>5011</v>
      </c>
      <c r="H2943" s="428" t="s">
        <v>5012</v>
      </c>
      <c r="I2943" s="431">
        <v>17.979999542236328</v>
      </c>
      <c r="J2943" s="431">
        <v>200</v>
      </c>
      <c r="K2943" s="432">
        <v>3596.1201171875</v>
      </c>
    </row>
    <row r="2944" spans="1:11" ht="14.45" customHeight="1" x14ac:dyDescent="0.2">
      <c r="A2944" s="426" t="s">
        <v>576</v>
      </c>
      <c r="B2944" s="427" t="s">
        <v>577</v>
      </c>
      <c r="C2944" s="428" t="s">
        <v>1728</v>
      </c>
      <c r="D2944" s="429" t="s">
        <v>1729</v>
      </c>
      <c r="E2944" s="428" t="s">
        <v>2417</v>
      </c>
      <c r="F2944" s="429" t="s">
        <v>2418</v>
      </c>
      <c r="G2944" s="428" t="s">
        <v>6800</v>
      </c>
      <c r="H2944" s="428" t="s">
        <v>6801</v>
      </c>
      <c r="I2944" s="431">
        <v>17.979999542236328</v>
      </c>
      <c r="J2944" s="431">
        <v>50</v>
      </c>
      <c r="K2944" s="432">
        <v>899.030029296875</v>
      </c>
    </row>
    <row r="2945" spans="1:11" ht="14.45" customHeight="1" x14ac:dyDescent="0.2">
      <c r="A2945" s="426" t="s">
        <v>576</v>
      </c>
      <c r="B2945" s="427" t="s">
        <v>577</v>
      </c>
      <c r="C2945" s="428" t="s">
        <v>1728</v>
      </c>
      <c r="D2945" s="429" t="s">
        <v>1729</v>
      </c>
      <c r="E2945" s="428" t="s">
        <v>2417</v>
      </c>
      <c r="F2945" s="429" t="s">
        <v>2418</v>
      </c>
      <c r="G2945" s="428" t="s">
        <v>6802</v>
      </c>
      <c r="H2945" s="428" t="s">
        <v>6803</v>
      </c>
      <c r="I2945" s="431">
        <v>2577.300048828125</v>
      </c>
      <c r="J2945" s="431">
        <v>10</v>
      </c>
      <c r="K2945" s="432">
        <v>25773</v>
      </c>
    </row>
    <row r="2946" spans="1:11" ht="14.45" customHeight="1" x14ac:dyDescent="0.2">
      <c r="A2946" s="426" t="s">
        <v>576</v>
      </c>
      <c r="B2946" s="427" t="s">
        <v>577</v>
      </c>
      <c r="C2946" s="428" t="s">
        <v>1728</v>
      </c>
      <c r="D2946" s="429" t="s">
        <v>1729</v>
      </c>
      <c r="E2946" s="428" t="s">
        <v>2417</v>
      </c>
      <c r="F2946" s="429" t="s">
        <v>2418</v>
      </c>
      <c r="G2946" s="428" t="s">
        <v>6769</v>
      </c>
      <c r="H2946" s="428" t="s">
        <v>6804</v>
      </c>
      <c r="I2946" s="431">
        <v>1542.75</v>
      </c>
      <c r="J2946" s="431">
        <v>80</v>
      </c>
      <c r="K2946" s="432">
        <v>123420</v>
      </c>
    </row>
    <row r="2947" spans="1:11" ht="14.45" customHeight="1" x14ac:dyDescent="0.2">
      <c r="A2947" s="426" t="s">
        <v>576</v>
      </c>
      <c r="B2947" s="427" t="s">
        <v>577</v>
      </c>
      <c r="C2947" s="428" t="s">
        <v>1728</v>
      </c>
      <c r="D2947" s="429" t="s">
        <v>1729</v>
      </c>
      <c r="E2947" s="428" t="s">
        <v>2417</v>
      </c>
      <c r="F2947" s="429" t="s">
        <v>2418</v>
      </c>
      <c r="G2947" s="428" t="s">
        <v>6773</v>
      </c>
      <c r="H2947" s="428" t="s">
        <v>6805</v>
      </c>
      <c r="I2947" s="431">
        <v>1542.75</v>
      </c>
      <c r="J2947" s="431">
        <v>10</v>
      </c>
      <c r="K2947" s="432">
        <v>15427.5</v>
      </c>
    </row>
    <row r="2948" spans="1:11" ht="14.45" customHeight="1" x14ac:dyDescent="0.2">
      <c r="A2948" s="426" t="s">
        <v>576</v>
      </c>
      <c r="B2948" s="427" t="s">
        <v>577</v>
      </c>
      <c r="C2948" s="428" t="s">
        <v>1728</v>
      </c>
      <c r="D2948" s="429" t="s">
        <v>1729</v>
      </c>
      <c r="E2948" s="428" t="s">
        <v>2417</v>
      </c>
      <c r="F2948" s="429" t="s">
        <v>2418</v>
      </c>
      <c r="G2948" s="428" t="s">
        <v>6806</v>
      </c>
      <c r="H2948" s="428" t="s">
        <v>6807</v>
      </c>
      <c r="I2948" s="431">
        <v>6849</v>
      </c>
      <c r="J2948" s="431">
        <v>1</v>
      </c>
      <c r="K2948" s="432">
        <v>6849</v>
      </c>
    </row>
    <row r="2949" spans="1:11" ht="14.45" customHeight="1" x14ac:dyDescent="0.2">
      <c r="A2949" s="426" t="s">
        <v>576</v>
      </c>
      <c r="B2949" s="427" t="s">
        <v>577</v>
      </c>
      <c r="C2949" s="428" t="s">
        <v>1728</v>
      </c>
      <c r="D2949" s="429" t="s">
        <v>1729</v>
      </c>
      <c r="E2949" s="428" t="s">
        <v>2417</v>
      </c>
      <c r="F2949" s="429" t="s">
        <v>2418</v>
      </c>
      <c r="G2949" s="428" t="s">
        <v>6808</v>
      </c>
      <c r="H2949" s="428" t="s">
        <v>6809</v>
      </c>
      <c r="I2949" s="431">
        <v>6849</v>
      </c>
      <c r="J2949" s="431">
        <v>1</v>
      </c>
      <c r="K2949" s="432">
        <v>6849</v>
      </c>
    </row>
    <row r="2950" spans="1:11" ht="14.45" customHeight="1" x14ac:dyDescent="0.2">
      <c r="A2950" s="426" t="s">
        <v>576</v>
      </c>
      <c r="B2950" s="427" t="s">
        <v>577</v>
      </c>
      <c r="C2950" s="428" t="s">
        <v>1728</v>
      </c>
      <c r="D2950" s="429" t="s">
        <v>1729</v>
      </c>
      <c r="E2950" s="428" t="s">
        <v>2417</v>
      </c>
      <c r="F2950" s="429" t="s">
        <v>2418</v>
      </c>
      <c r="G2950" s="428" t="s">
        <v>6810</v>
      </c>
      <c r="H2950" s="428" t="s">
        <v>6811</v>
      </c>
      <c r="I2950" s="431">
        <v>6849</v>
      </c>
      <c r="J2950" s="431">
        <v>1</v>
      </c>
      <c r="K2950" s="432">
        <v>6849</v>
      </c>
    </row>
    <row r="2951" spans="1:11" ht="14.45" customHeight="1" x14ac:dyDescent="0.2">
      <c r="A2951" s="426" t="s">
        <v>576</v>
      </c>
      <c r="B2951" s="427" t="s">
        <v>577</v>
      </c>
      <c r="C2951" s="428" t="s">
        <v>1728</v>
      </c>
      <c r="D2951" s="429" t="s">
        <v>1729</v>
      </c>
      <c r="E2951" s="428" t="s">
        <v>2417</v>
      </c>
      <c r="F2951" s="429" t="s">
        <v>2418</v>
      </c>
      <c r="G2951" s="428" t="s">
        <v>6812</v>
      </c>
      <c r="H2951" s="428" t="s">
        <v>6813</v>
      </c>
      <c r="I2951" s="431">
        <v>6849</v>
      </c>
      <c r="J2951" s="431">
        <v>1</v>
      </c>
      <c r="K2951" s="432">
        <v>6849</v>
      </c>
    </row>
    <row r="2952" spans="1:11" ht="14.45" customHeight="1" x14ac:dyDescent="0.2">
      <c r="A2952" s="426" t="s">
        <v>576</v>
      </c>
      <c r="B2952" s="427" t="s">
        <v>577</v>
      </c>
      <c r="C2952" s="428" t="s">
        <v>1728</v>
      </c>
      <c r="D2952" s="429" t="s">
        <v>1729</v>
      </c>
      <c r="E2952" s="428" t="s">
        <v>2417</v>
      </c>
      <c r="F2952" s="429" t="s">
        <v>2418</v>
      </c>
      <c r="G2952" s="428" t="s">
        <v>6779</v>
      </c>
      <c r="H2952" s="428" t="s">
        <v>6814</v>
      </c>
      <c r="I2952" s="431">
        <v>834.9000244140625</v>
      </c>
      <c r="J2952" s="431">
        <v>10</v>
      </c>
      <c r="K2952" s="432">
        <v>8349</v>
      </c>
    </row>
    <row r="2953" spans="1:11" ht="14.45" customHeight="1" x14ac:dyDescent="0.2">
      <c r="A2953" s="426" t="s">
        <v>576</v>
      </c>
      <c r="B2953" s="427" t="s">
        <v>577</v>
      </c>
      <c r="C2953" s="428" t="s">
        <v>1728</v>
      </c>
      <c r="D2953" s="429" t="s">
        <v>1729</v>
      </c>
      <c r="E2953" s="428" t="s">
        <v>2417</v>
      </c>
      <c r="F2953" s="429" t="s">
        <v>2418</v>
      </c>
      <c r="G2953" s="428" t="s">
        <v>6781</v>
      </c>
      <c r="H2953" s="428" t="s">
        <v>6815</v>
      </c>
      <c r="I2953" s="431">
        <v>834.9000244140625</v>
      </c>
      <c r="J2953" s="431">
        <v>10</v>
      </c>
      <c r="K2953" s="432">
        <v>8349</v>
      </c>
    </row>
    <row r="2954" spans="1:11" ht="14.45" customHeight="1" x14ac:dyDescent="0.2">
      <c r="A2954" s="426" t="s">
        <v>576</v>
      </c>
      <c r="B2954" s="427" t="s">
        <v>577</v>
      </c>
      <c r="C2954" s="428" t="s">
        <v>1728</v>
      </c>
      <c r="D2954" s="429" t="s">
        <v>1729</v>
      </c>
      <c r="E2954" s="428" t="s">
        <v>2417</v>
      </c>
      <c r="F2954" s="429" t="s">
        <v>2418</v>
      </c>
      <c r="G2954" s="428" t="s">
        <v>6783</v>
      </c>
      <c r="H2954" s="428" t="s">
        <v>6816</v>
      </c>
      <c r="I2954" s="431">
        <v>834.9000244140625</v>
      </c>
      <c r="J2954" s="431">
        <v>10</v>
      </c>
      <c r="K2954" s="432">
        <v>8349</v>
      </c>
    </row>
    <row r="2955" spans="1:11" ht="14.45" customHeight="1" x14ac:dyDescent="0.2">
      <c r="A2955" s="426" t="s">
        <v>576</v>
      </c>
      <c r="B2955" s="427" t="s">
        <v>577</v>
      </c>
      <c r="C2955" s="428" t="s">
        <v>1728</v>
      </c>
      <c r="D2955" s="429" t="s">
        <v>1729</v>
      </c>
      <c r="E2955" s="428" t="s">
        <v>2417</v>
      </c>
      <c r="F2955" s="429" t="s">
        <v>2418</v>
      </c>
      <c r="G2955" s="428" t="s">
        <v>6785</v>
      </c>
      <c r="H2955" s="428" t="s">
        <v>6817</v>
      </c>
      <c r="I2955" s="431">
        <v>834.9000244140625</v>
      </c>
      <c r="J2955" s="431">
        <v>10</v>
      </c>
      <c r="K2955" s="432">
        <v>8349</v>
      </c>
    </row>
    <row r="2956" spans="1:11" ht="14.45" customHeight="1" x14ac:dyDescent="0.2">
      <c r="A2956" s="426" t="s">
        <v>576</v>
      </c>
      <c r="B2956" s="427" t="s">
        <v>577</v>
      </c>
      <c r="C2956" s="428" t="s">
        <v>1728</v>
      </c>
      <c r="D2956" s="429" t="s">
        <v>1729</v>
      </c>
      <c r="E2956" s="428" t="s">
        <v>2417</v>
      </c>
      <c r="F2956" s="429" t="s">
        <v>2418</v>
      </c>
      <c r="G2956" s="428" t="s">
        <v>6787</v>
      </c>
      <c r="H2956" s="428" t="s">
        <v>6818</v>
      </c>
      <c r="I2956" s="431">
        <v>834.9000244140625</v>
      </c>
      <c r="J2956" s="431">
        <v>10</v>
      </c>
      <c r="K2956" s="432">
        <v>8349</v>
      </c>
    </row>
    <row r="2957" spans="1:11" ht="14.45" customHeight="1" x14ac:dyDescent="0.2">
      <c r="A2957" s="426" t="s">
        <v>576</v>
      </c>
      <c r="B2957" s="427" t="s">
        <v>577</v>
      </c>
      <c r="C2957" s="428" t="s">
        <v>1728</v>
      </c>
      <c r="D2957" s="429" t="s">
        <v>1729</v>
      </c>
      <c r="E2957" s="428" t="s">
        <v>2417</v>
      </c>
      <c r="F2957" s="429" t="s">
        <v>2418</v>
      </c>
      <c r="G2957" s="428" t="s">
        <v>5011</v>
      </c>
      <c r="H2957" s="428" t="s">
        <v>6819</v>
      </c>
      <c r="I2957" s="431">
        <v>17.979999542236328</v>
      </c>
      <c r="J2957" s="431">
        <v>150</v>
      </c>
      <c r="K2957" s="432">
        <v>2697.1200561523438</v>
      </c>
    </row>
    <row r="2958" spans="1:11" ht="14.45" customHeight="1" x14ac:dyDescent="0.2">
      <c r="A2958" s="426" t="s">
        <v>576</v>
      </c>
      <c r="B2958" s="427" t="s">
        <v>577</v>
      </c>
      <c r="C2958" s="428" t="s">
        <v>1728</v>
      </c>
      <c r="D2958" s="429" t="s">
        <v>1729</v>
      </c>
      <c r="E2958" s="428" t="s">
        <v>2417</v>
      </c>
      <c r="F2958" s="429" t="s">
        <v>2418</v>
      </c>
      <c r="G2958" s="428" t="s">
        <v>6800</v>
      </c>
      <c r="H2958" s="428" t="s">
        <v>6820</v>
      </c>
      <c r="I2958" s="431">
        <v>17.979999542236328</v>
      </c>
      <c r="J2958" s="431">
        <v>50</v>
      </c>
      <c r="K2958" s="432">
        <v>899.030029296875</v>
      </c>
    </row>
    <row r="2959" spans="1:11" ht="14.45" customHeight="1" x14ac:dyDescent="0.2">
      <c r="A2959" s="426" t="s">
        <v>576</v>
      </c>
      <c r="B2959" s="427" t="s">
        <v>577</v>
      </c>
      <c r="C2959" s="428" t="s">
        <v>1728</v>
      </c>
      <c r="D2959" s="429" t="s">
        <v>1729</v>
      </c>
      <c r="E2959" s="428" t="s">
        <v>2417</v>
      </c>
      <c r="F2959" s="429" t="s">
        <v>2418</v>
      </c>
      <c r="G2959" s="428" t="s">
        <v>6821</v>
      </c>
      <c r="H2959" s="428" t="s">
        <v>6822</v>
      </c>
      <c r="I2959" s="431">
        <v>17.979999542236328</v>
      </c>
      <c r="J2959" s="431">
        <v>100</v>
      </c>
      <c r="K2959" s="432">
        <v>1798</v>
      </c>
    </row>
    <row r="2960" spans="1:11" ht="14.45" customHeight="1" x14ac:dyDescent="0.2">
      <c r="A2960" s="426" t="s">
        <v>576</v>
      </c>
      <c r="B2960" s="427" t="s">
        <v>577</v>
      </c>
      <c r="C2960" s="428" t="s">
        <v>1728</v>
      </c>
      <c r="D2960" s="429" t="s">
        <v>1729</v>
      </c>
      <c r="E2960" s="428" t="s">
        <v>2417</v>
      </c>
      <c r="F2960" s="429" t="s">
        <v>2418</v>
      </c>
      <c r="G2960" s="428" t="s">
        <v>5989</v>
      </c>
      <c r="H2960" s="428" t="s">
        <v>5995</v>
      </c>
      <c r="I2960" s="431">
        <v>17.979999542236328</v>
      </c>
      <c r="J2960" s="431">
        <v>50</v>
      </c>
      <c r="K2960" s="432">
        <v>899</v>
      </c>
    </row>
    <row r="2961" spans="1:11" ht="14.45" customHeight="1" x14ac:dyDescent="0.2">
      <c r="A2961" s="426" t="s">
        <v>576</v>
      </c>
      <c r="B2961" s="427" t="s">
        <v>577</v>
      </c>
      <c r="C2961" s="428" t="s">
        <v>1728</v>
      </c>
      <c r="D2961" s="429" t="s">
        <v>1729</v>
      </c>
      <c r="E2961" s="428" t="s">
        <v>2417</v>
      </c>
      <c r="F2961" s="429" t="s">
        <v>2418</v>
      </c>
      <c r="G2961" s="428" t="s">
        <v>6823</v>
      </c>
      <c r="H2961" s="428" t="s">
        <v>6824</v>
      </c>
      <c r="I2961" s="431">
        <v>652.91998291015625</v>
      </c>
      <c r="J2961" s="431">
        <v>60</v>
      </c>
      <c r="K2961" s="432">
        <v>39174.9609375</v>
      </c>
    </row>
    <row r="2962" spans="1:11" ht="14.45" customHeight="1" x14ac:dyDescent="0.2">
      <c r="A2962" s="426" t="s">
        <v>576</v>
      </c>
      <c r="B2962" s="427" t="s">
        <v>577</v>
      </c>
      <c r="C2962" s="428" t="s">
        <v>1728</v>
      </c>
      <c r="D2962" s="429" t="s">
        <v>1729</v>
      </c>
      <c r="E2962" s="428" t="s">
        <v>2417</v>
      </c>
      <c r="F2962" s="429" t="s">
        <v>2418</v>
      </c>
      <c r="G2962" s="428" t="s">
        <v>6825</v>
      </c>
      <c r="H2962" s="428" t="s">
        <v>6826</v>
      </c>
      <c r="I2962" s="431">
        <v>16.340000152587891</v>
      </c>
      <c r="J2962" s="431">
        <v>48</v>
      </c>
      <c r="K2962" s="432">
        <v>784.08001708984375</v>
      </c>
    </row>
    <row r="2963" spans="1:11" ht="14.45" customHeight="1" x14ac:dyDescent="0.2">
      <c r="A2963" s="426" t="s">
        <v>576</v>
      </c>
      <c r="B2963" s="427" t="s">
        <v>577</v>
      </c>
      <c r="C2963" s="428" t="s">
        <v>1728</v>
      </c>
      <c r="D2963" s="429" t="s">
        <v>1729</v>
      </c>
      <c r="E2963" s="428" t="s">
        <v>2417</v>
      </c>
      <c r="F2963" s="429" t="s">
        <v>2418</v>
      </c>
      <c r="G2963" s="428" t="s">
        <v>5019</v>
      </c>
      <c r="H2963" s="428" t="s">
        <v>5020</v>
      </c>
      <c r="I2963" s="431">
        <v>13.200908920981668</v>
      </c>
      <c r="J2963" s="431">
        <v>450</v>
      </c>
      <c r="K2963" s="432">
        <v>5940.2000122070313</v>
      </c>
    </row>
    <row r="2964" spans="1:11" ht="14.45" customHeight="1" x14ac:dyDescent="0.2">
      <c r="A2964" s="426" t="s">
        <v>576</v>
      </c>
      <c r="B2964" s="427" t="s">
        <v>577</v>
      </c>
      <c r="C2964" s="428" t="s">
        <v>1728</v>
      </c>
      <c r="D2964" s="429" t="s">
        <v>1729</v>
      </c>
      <c r="E2964" s="428" t="s">
        <v>2417</v>
      </c>
      <c r="F2964" s="429" t="s">
        <v>2418</v>
      </c>
      <c r="G2964" s="428" t="s">
        <v>6827</v>
      </c>
      <c r="H2964" s="428" t="s">
        <v>6828</v>
      </c>
      <c r="I2964" s="431">
        <v>381.14999389648438</v>
      </c>
      <c r="J2964" s="431">
        <v>30</v>
      </c>
      <c r="K2964" s="432">
        <v>11434.5</v>
      </c>
    </row>
    <row r="2965" spans="1:11" ht="14.45" customHeight="1" x14ac:dyDescent="0.2">
      <c r="A2965" s="426" t="s">
        <v>576</v>
      </c>
      <c r="B2965" s="427" t="s">
        <v>577</v>
      </c>
      <c r="C2965" s="428" t="s">
        <v>1728</v>
      </c>
      <c r="D2965" s="429" t="s">
        <v>1729</v>
      </c>
      <c r="E2965" s="428" t="s">
        <v>2417</v>
      </c>
      <c r="F2965" s="429" t="s">
        <v>2418</v>
      </c>
      <c r="G2965" s="428" t="s">
        <v>6829</v>
      </c>
      <c r="H2965" s="428" t="s">
        <v>6830</v>
      </c>
      <c r="I2965" s="431">
        <v>423.5</v>
      </c>
      <c r="J2965" s="431">
        <v>5</v>
      </c>
      <c r="K2965" s="432">
        <v>2117.5</v>
      </c>
    </row>
    <row r="2966" spans="1:11" ht="14.45" customHeight="1" x14ac:dyDescent="0.2">
      <c r="A2966" s="426" t="s">
        <v>576</v>
      </c>
      <c r="B2966" s="427" t="s">
        <v>577</v>
      </c>
      <c r="C2966" s="428" t="s">
        <v>1728</v>
      </c>
      <c r="D2966" s="429" t="s">
        <v>1729</v>
      </c>
      <c r="E2966" s="428" t="s">
        <v>2417</v>
      </c>
      <c r="F2966" s="429" t="s">
        <v>2418</v>
      </c>
      <c r="G2966" s="428" t="s">
        <v>6831</v>
      </c>
      <c r="H2966" s="428" t="s">
        <v>6832</v>
      </c>
      <c r="I2966" s="431">
        <v>1305.8199462890625</v>
      </c>
      <c r="J2966" s="431">
        <v>15</v>
      </c>
      <c r="K2966" s="432">
        <v>19587.30029296875</v>
      </c>
    </row>
    <row r="2967" spans="1:11" ht="14.45" customHeight="1" x14ac:dyDescent="0.2">
      <c r="A2967" s="426" t="s">
        <v>576</v>
      </c>
      <c r="B2967" s="427" t="s">
        <v>577</v>
      </c>
      <c r="C2967" s="428" t="s">
        <v>1728</v>
      </c>
      <c r="D2967" s="429" t="s">
        <v>1729</v>
      </c>
      <c r="E2967" s="428" t="s">
        <v>2417</v>
      </c>
      <c r="F2967" s="429" t="s">
        <v>2418</v>
      </c>
      <c r="G2967" s="428" t="s">
        <v>6833</v>
      </c>
      <c r="H2967" s="428" t="s">
        <v>6834</v>
      </c>
      <c r="I2967" s="431">
        <v>490</v>
      </c>
      <c r="J2967" s="431">
        <v>10</v>
      </c>
      <c r="K2967" s="432">
        <v>4900</v>
      </c>
    </row>
    <row r="2968" spans="1:11" ht="14.45" customHeight="1" x14ac:dyDescent="0.2">
      <c r="A2968" s="426" t="s">
        <v>576</v>
      </c>
      <c r="B2968" s="427" t="s">
        <v>577</v>
      </c>
      <c r="C2968" s="428" t="s">
        <v>1728</v>
      </c>
      <c r="D2968" s="429" t="s">
        <v>1729</v>
      </c>
      <c r="E2968" s="428" t="s">
        <v>2417</v>
      </c>
      <c r="F2968" s="429" t="s">
        <v>2418</v>
      </c>
      <c r="G2968" s="428" t="s">
        <v>6835</v>
      </c>
      <c r="H2968" s="428" t="s">
        <v>6836</v>
      </c>
      <c r="I2968" s="431">
        <v>58685</v>
      </c>
      <c r="J2968" s="431">
        <v>15</v>
      </c>
      <c r="K2968" s="432">
        <v>880275</v>
      </c>
    </row>
    <row r="2969" spans="1:11" ht="14.45" customHeight="1" x14ac:dyDescent="0.2">
      <c r="A2969" s="426" t="s">
        <v>576</v>
      </c>
      <c r="B2969" s="427" t="s">
        <v>577</v>
      </c>
      <c r="C2969" s="428" t="s">
        <v>1728</v>
      </c>
      <c r="D2969" s="429" t="s">
        <v>1729</v>
      </c>
      <c r="E2969" s="428" t="s">
        <v>2417</v>
      </c>
      <c r="F2969" s="429" t="s">
        <v>2418</v>
      </c>
      <c r="G2969" s="428" t="s">
        <v>6837</v>
      </c>
      <c r="H2969" s="428" t="s">
        <v>6838</v>
      </c>
      <c r="I2969" s="431">
        <v>6037.89990234375</v>
      </c>
      <c r="J2969" s="431">
        <v>5</v>
      </c>
      <c r="K2969" s="432">
        <v>30189.5</v>
      </c>
    </row>
    <row r="2970" spans="1:11" ht="14.45" customHeight="1" x14ac:dyDescent="0.2">
      <c r="A2970" s="426" t="s">
        <v>576</v>
      </c>
      <c r="B2970" s="427" t="s">
        <v>577</v>
      </c>
      <c r="C2970" s="428" t="s">
        <v>1728</v>
      </c>
      <c r="D2970" s="429" t="s">
        <v>1729</v>
      </c>
      <c r="E2970" s="428" t="s">
        <v>2417</v>
      </c>
      <c r="F2970" s="429" t="s">
        <v>2418</v>
      </c>
      <c r="G2970" s="428" t="s">
        <v>6839</v>
      </c>
      <c r="H2970" s="428" t="s">
        <v>6840</v>
      </c>
      <c r="I2970" s="431">
        <v>2389.75</v>
      </c>
      <c r="J2970" s="431">
        <v>-4</v>
      </c>
      <c r="K2970" s="432">
        <v>-9559</v>
      </c>
    </row>
    <row r="2971" spans="1:11" ht="14.45" customHeight="1" x14ac:dyDescent="0.2">
      <c r="A2971" s="426" t="s">
        <v>576</v>
      </c>
      <c r="B2971" s="427" t="s">
        <v>577</v>
      </c>
      <c r="C2971" s="428" t="s">
        <v>1728</v>
      </c>
      <c r="D2971" s="429" t="s">
        <v>1729</v>
      </c>
      <c r="E2971" s="428" t="s">
        <v>2417</v>
      </c>
      <c r="F2971" s="429" t="s">
        <v>2418</v>
      </c>
      <c r="G2971" s="428" t="s">
        <v>6841</v>
      </c>
      <c r="H2971" s="428" t="s">
        <v>6842</v>
      </c>
      <c r="I2971" s="431">
        <v>139.25999450683594</v>
      </c>
      <c r="J2971" s="431">
        <v>720</v>
      </c>
      <c r="K2971" s="432">
        <v>100266.3984375</v>
      </c>
    </row>
    <row r="2972" spans="1:11" ht="14.45" customHeight="1" x14ac:dyDescent="0.2">
      <c r="A2972" s="426" t="s">
        <v>576</v>
      </c>
      <c r="B2972" s="427" t="s">
        <v>577</v>
      </c>
      <c r="C2972" s="428" t="s">
        <v>1728</v>
      </c>
      <c r="D2972" s="429" t="s">
        <v>1729</v>
      </c>
      <c r="E2972" s="428" t="s">
        <v>2417</v>
      </c>
      <c r="F2972" s="429" t="s">
        <v>2418</v>
      </c>
      <c r="G2972" s="428" t="s">
        <v>6843</v>
      </c>
      <c r="H2972" s="428" t="s">
        <v>6844</v>
      </c>
      <c r="I2972" s="431">
        <v>136.9566650390625</v>
      </c>
      <c r="J2972" s="431">
        <v>3900</v>
      </c>
      <c r="K2972" s="432">
        <v>536066.1787109375</v>
      </c>
    </row>
    <row r="2973" spans="1:11" ht="14.45" customHeight="1" x14ac:dyDescent="0.2">
      <c r="A2973" s="426" t="s">
        <v>576</v>
      </c>
      <c r="B2973" s="427" t="s">
        <v>577</v>
      </c>
      <c r="C2973" s="428" t="s">
        <v>1728</v>
      </c>
      <c r="D2973" s="429" t="s">
        <v>1729</v>
      </c>
      <c r="E2973" s="428" t="s">
        <v>2417</v>
      </c>
      <c r="F2973" s="429" t="s">
        <v>2418</v>
      </c>
      <c r="G2973" s="428" t="s">
        <v>6008</v>
      </c>
      <c r="H2973" s="428" t="s">
        <v>6009</v>
      </c>
      <c r="I2973" s="431">
        <v>4.0280001640319822</v>
      </c>
      <c r="J2973" s="431">
        <v>750</v>
      </c>
      <c r="K2973" s="432">
        <v>3021</v>
      </c>
    </row>
    <row r="2974" spans="1:11" ht="14.45" customHeight="1" x14ac:dyDescent="0.2">
      <c r="A2974" s="426" t="s">
        <v>576</v>
      </c>
      <c r="B2974" s="427" t="s">
        <v>577</v>
      </c>
      <c r="C2974" s="428" t="s">
        <v>1728</v>
      </c>
      <c r="D2974" s="429" t="s">
        <v>1729</v>
      </c>
      <c r="E2974" s="428" t="s">
        <v>2417</v>
      </c>
      <c r="F2974" s="429" t="s">
        <v>2418</v>
      </c>
      <c r="G2974" s="428" t="s">
        <v>6845</v>
      </c>
      <c r="H2974" s="428" t="s">
        <v>6846</v>
      </c>
      <c r="I2974" s="431">
        <v>133.10000610351563</v>
      </c>
      <c r="J2974" s="431">
        <v>50</v>
      </c>
      <c r="K2974" s="432">
        <v>6655</v>
      </c>
    </row>
    <row r="2975" spans="1:11" ht="14.45" customHeight="1" x14ac:dyDescent="0.2">
      <c r="A2975" s="426" t="s">
        <v>576</v>
      </c>
      <c r="B2975" s="427" t="s">
        <v>577</v>
      </c>
      <c r="C2975" s="428" t="s">
        <v>1728</v>
      </c>
      <c r="D2975" s="429" t="s">
        <v>1729</v>
      </c>
      <c r="E2975" s="428" t="s">
        <v>2417</v>
      </c>
      <c r="F2975" s="429" t="s">
        <v>2418</v>
      </c>
      <c r="G2975" s="428" t="s">
        <v>6847</v>
      </c>
      <c r="H2975" s="428" t="s">
        <v>6848</v>
      </c>
      <c r="I2975" s="431">
        <v>153.66999816894531</v>
      </c>
      <c r="J2975" s="431">
        <v>75</v>
      </c>
      <c r="K2975" s="432">
        <v>11525.25</v>
      </c>
    </row>
    <row r="2976" spans="1:11" ht="14.45" customHeight="1" x14ac:dyDescent="0.2">
      <c r="A2976" s="426" t="s">
        <v>576</v>
      </c>
      <c r="B2976" s="427" t="s">
        <v>577</v>
      </c>
      <c r="C2976" s="428" t="s">
        <v>1728</v>
      </c>
      <c r="D2976" s="429" t="s">
        <v>1729</v>
      </c>
      <c r="E2976" s="428" t="s">
        <v>2417</v>
      </c>
      <c r="F2976" s="429" t="s">
        <v>2418</v>
      </c>
      <c r="G2976" s="428" t="s">
        <v>6849</v>
      </c>
      <c r="H2976" s="428" t="s">
        <v>6850</v>
      </c>
      <c r="I2976" s="431">
        <v>153.66999816894531</v>
      </c>
      <c r="J2976" s="431">
        <v>25</v>
      </c>
      <c r="K2976" s="432">
        <v>3841.75</v>
      </c>
    </row>
    <row r="2977" spans="1:11" ht="14.45" customHeight="1" x14ac:dyDescent="0.2">
      <c r="A2977" s="426" t="s">
        <v>576</v>
      </c>
      <c r="B2977" s="427" t="s">
        <v>577</v>
      </c>
      <c r="C2977" s="428" t="s">
        <v>1728</v>
      </c>
      <c r="D2977" s="429" t="s">
        <v>1729</v>
      </c>
      <c r="E2977" s="428" t="s">
        <v>2417</v>
      </c>
      <c r="F2977" s="429" t="s">
        <v>2418</v>
      </c>
      <c r="G2977" s="428" t="s">
        <v>6851</v>
      </c>
      <c r="H2977" s="428" t="s">
        <v>6852</v>
      </c>
      <c r="I2977" s="431">
        <v>3.1500000953674316</v>
      </c>
      <c r="J2977" s="431">
        <v>20</v>
      </c>
      <c r="K2977" s="432">
        <v>63</v>
      </c>
    </row>
    <row r="2978" spans="1:11" ht="14.45" customHeight="1" x14ac:dyDescent="0.2">
      <c r="A2978" s="426" t="s">
        <v>576</v>
      </c>
      <c r="B2978" s="427" t="s">
        <v>577</v>
      </c>
      <c r="C2978" s="428" t="s">
        <v>1728</v>
      </c>
      <c r="D2978" s="429" t="s">
        <v>1729</v>
      </c>
      <c r="E2978" s="428" t="s">
        <v>2417</v>
      </c>
      <c r="F2978" s="429" t="s">
        <v>2418</v>
      </c>
      <c r="G2978" s="428" t="s">
        <v>6853</v>
      </c>
      <c r="H2978" s="428" t="s">
        <v>6854</v>
      </c>
      <c r="I2978" s="431">
        <v>184.86000061035156</v>
      </c>
      <c r="J2978" s="431">
        <v>2430</v>
      </c>
      <c r="K2978" s="432">
        <v>449214.5703125</v>
      </c>
    </row>
    <row r="2979" spans="1:11" ht="14.45" customHeight="1" x14ac:dyDescent="0.2">
      <c r="A2979" s="426" t="s">
        <v>576</v>
      </c>
      <c r="B2979" s="427" t="s">
        <v>577</v>
      </c>
      <c r="C2979" s="428" t="s">
        <v>1728</v>
      </c>
      <c r="D2979" s="429" t="s">
        <v>1729</v>
      </c>
      <c r="E2979" s="428" t="s">
        <v>2417</v>
      </c>
      <c r="F2979" s="429" t="s">
        <v>2418</v>
      </c>
      <c r="G2979" s="428" t="s">
        <v>2419</v>
      </c>
      <c r="H2979" s="428" t="s">
        <v>2420</v>
      </c>
      <c r="I2979" s="431">
        <v>33.880001068115234</v>
      </c>
      <c r="J2979" s="431">
        <v>2</v>
      </c>
      <c r="K2979" s="432">
        <v>67.760002136230469</v>
      </c>
    </row>
    <row r="2980" spans="1:11" ht="14.45" customHeight="1" x14ac:dyDescent="0.2">
      <c r="A2980" s="426" t="s">
        <v>576</v>
      </c>
      <c r="B2980" s="427" t="s">
        <v>577</v>
      </c>
      <c r="C2980" s="428" t="s">
        <v>1728</v>
      </c>
      <c r="D2980" s="429" t="s">
        <v>1729</v>
      </c>
      <c r="E2980" s="428" t="s">
        <v>2417</v>
      </c>
      <c r="F2980" s="429" t="s">
        <v>2418</v>
      </c>
      <c r="G2980" s="428" t="s">
        <v>5029</v>
      </c>
      <c r="H2980" s="428" t="s">
        <v>5030</v>
      </c>
      <c r="I2980" s="431">
        <v>80.572500228881836</v>
      </c>
      <c r="J2980" s="431">
        <v>680</v>
      </c>
      <c r="K2980" s="432">
        <v>54789.200439453125</v>
      </c>
    </row>
    <row r="2981" spans="1:11" ht="14.45" customHeight="1" x14ac:dyDescent="0.2">
      <c r="A2981" s="426" t="s">
        <v>576</v>
      </c>
      <c r="B2981" s="427" t="s">
        <v>577</v>
      </c>
      <c r="C2981" s="428" t="s">
        <v>1728</v>
      </c>
      <c r="D2981" s="429" t="s">
        <v>1729</v>
      </c>
      <c r="E2981" s="428" t="s">
        <v>2417</v>
      </c>
      <c r="F2981" s="429" t="s">
        <v>2418</v>
      </c>
      <c r="G2981" s="428" t="s">
        <v>6855</v>
      </c>
      <c r="H2981" s="428" t="s">
        <v>6856</v>
      </c>
      <c r="I2981" s="431">
        <v>36.299999237060547</v>
      </c>
      <c r="J2981" s="431">
        <v>930</v>
      </c>
      <c r="K2981" s="432">
        <v>33759</v>
      </c>
    </row>
    <row r="2982" spans="1:11" ht="14.45" customHeight="1" x14ac:dyDescent="0.2">
      <c r="A2982" s="426" t="s">
        <v>576</v>
      </c>
      <c r="B2982" s="427" t="s">
        <v>577</v>
      </c>
      <c r="C2982" s="428" t="s">
        <v>1728</v>
      </c>
      <c r="D2982" s="429" t="s">
        <v>1729</v>
      </c>
      <c r="E2982" s="428" t="s">
        <v>2417</v>
      </c>
      <c r="F2982" s="429" t="s">
        <v>2418</v>
      </c>
      <c r="G2982" s="428" t="s">
        <v>6857</v>
      </c>
      <c r="H2982" s="428" t="s">
        <v>6858</v>
      </c>
      <c r="I2982" s="431">
        <v>18950</v>
      </c>
      <c r="J2982" s="431">
        <v>9</v>
      </c>
      <c r="K2982" s="432">
        <v>170550</v>
      </c>
    </row>
    <row r="2983" spans="1:11" ht="14.45" customHeight="1" x14ac:dyDescent="0.2">
      <c r="A2983" s="426" t="s">
        <v>576</v>
      </c>
      <c r="B2983" s="427" t="s">
        <v>577</v>
      </c>
      <c r="C2983" s="428" t="s">
        <v>1728</v>
      </c>
      <c r="D2983" s="429" t="s">
        <v>1729</v>
      </c>
      <c r="E2983" s="428" t="s">
        <v>2417</v>
      </c>
      <c r="F2983" s="429" t="s">
        <v>2418</v>
      </c>
      <c r="G2983" s="428" t="s">
        <v>6859</v>
      </c>
      <c r="H2983" s="428" t="s">
        <v>6860</v>
      </c>
      <c r="I2983" s="431">
        <v>5270.5083582261032</v>
      </c>
      <c r="J2983" s="431">
        <v>41</v>
      </c>
      <c r="K2983" s="432">
        <v>215547.36279296875</v>
      </c>
    </row>
    <row r="2984" spans="1:11" ht="14.45" customHeight="1" x14ac:dyDescent="0.2">
      <c r="A2984" s="426" t="s">
        <v>576</v>
      </c>
      <c r="B2984" s="427" t="s">
        <v>577</v>
      </c>
      <c r="C2984" s="428" t="s">
        <v>1728</v>
      </c>
      <c r="D2984" s="429" t="s">
        <v>1729</v>
      </c>
      <c r="E2984" s="428" t="s">
        <v>2417</v>
      </c>
      <c r="F2984" s="429" t="s">
        <v>2418</v>
      </c>
      <c r="G2984" s="428" t="s">
        <v>6861</v>
      </c>
      <c r="H2984" s="428" t="s">
        <v>6862</v>
      </c>
      <c r="I2984" s="431">
        <v>12269.996744791666</v>
      </c>
      <c r="J2984" s="431">
        <v>3</v>
      </c>
      <c r="K2984" s="432">
        <v>36809.990234375</v>
      </c>
    </row>
    <row r="2985" spans="1:11" ht="14.45" customHeight="1" x14ac:dyDescent="0.2">
      <c r="A2985" s="426" t="s">
        <v>576</v>
      </c>
      <c r="B2985" s="427" t="s">
        <v>577</v>
      </c>
      <c r="C2985" s="428" t="s">
        <v>1728</v>
      </c>
      <c r="D2985" s="429" t="s">
        <v>1729</v>
      </c>
      <c r="E2985" s="428" t="s">
        <v>2417</v>
      </c>
      <c r="F2985" s="429" t="s">
        <v>2418</v>
      </c>
      <c r="G2985" s="428" t="s">
        <v>6863</v>
      </c>
      <c r="H2985" s="428" t="s">
        <v>6864</v>
      </c>
      <c r="I2985" s="431">
        <v>907.5</v>
      </c>
      <c r="J2985" s="431">
        <v>2</v>
      </c>
      <c r="K2985" s="432">
        <v>1815</v>
      </c>
    </row>
    <row r="2986" spans="1:11" ht="14.45" customHeight="1" x14ac:dyDescent="0.2">
      <c r="A2986" s="426" t="s">
        <v>576</v>
      </c>
      <c r="B2986" s="427" t="s">
        <v>577</v>
      </c>
      <c r="C2986" s="428" t="s">
        <v>1728</v>
      </c>
      <c r="D2986" s="429" t="s">
        <v>1729</v>
      </c>
      <c r="E2986" s="428" t="s">
        <v>2417</v>
      </c>
      <c r="F2986" s="429" t="s">
        <v>2418</v>
      </c>
      <c r="G2986" s="428" t="s">
        <v>6865</v>
      </c>
      <c r="H2986" s="428" t="s">
        <v>6866</v>
      </c>
      <c r="I2986" s="431">
        <v>907.5</v>
      </c>
      <c r="J2986" s="431">
        <v>3</v>
      </c>
      <c r="K2986" s="432">
        <v>2722.5</v>
      </c>
    </row>
    <row r="2987" spans="1:11" ht="14.45" customHeight="1" x14ac:dyDescent="0.2">
      <c r="A2987" s="426" t="s">
        <v>576</v>
      </c>
      <c r="B2987" s="427" t="s">
        <v>577</v>
      </c>
      <c r="C2987" s="428" t="s">
        <v>1728</v>
      </c>
      <c r="D2987" s="429" t="s">
        <v>1729</v>
      </c>
      <c r="E2987" s="428" t="s">
        <v>2417</v>
      </c>
      <c r="F2987" s="429" t="s">
        <v>2418</v>
      </c>
      <c r="G2987" s="428" t="s">
        <v>6867</v>
      </c>
      <c r="H2987" s="428" t="s">
        <v>6868</v>
      </c>
      <c r="I2987" s="431">
        <v>385.989990234375</v>
      </c>
      <c r="J2987" s="431">
        <v>2</v>
      </c>
      <c r="K2987" s="432">
        <v>771.97998046875</v>
      </c>
    </row>
    <row r="2988" spans="1:11" ht="14.45" customHeight="1" x14ac:dyDescent="0.2">
      <c r="A2988" s="426" t="s">
        <v>576</v>
      </c>
      <c r="B2988" s="427" t="s">
        <v>577</v>
      </c>
      <c r="C2988" s="428" t="s">
        <v>1728</v>
      </c>
      <c r="D2988" s="429" t="s">
        <v>1729</v>
      </c>
      <c r="E2988" s="428" t="s">
        <v>2417</v>
      </c>
      <c r="F2988" s="429" t="s">
        <v>2418</v>
      </c>
      <c r="G2988" s="428" t="s">
        <v>6869</v>
      </c>
      <c r="H2988" s="428" t="s">
        <v>6870</v>
      </c>
      <c r="I2988" s="431">
        <v>200.05000305175781</v>
      </c>
      <c r="J2988" s="431">
        <v>360</v>
      </c>
      <c r="K2988" s="432">
        <v>72019.201171875</v>
      </c>
    </row>
    <row r="2989" spans="1:11" ht="14.45" customHeight="1" x14ac:dyDescent="0.2">
      <c r="A2989" s="426" t="s">
        <v>576</v>
      </c>
      <c r="B2989" s="427" t="s">
        <v>577</v>
      </c>
      <c r="C2989" s="428" t="s">
        <v>1728</v>
      </c>
      <c r="D2989" s="429" t="s">
        <v>1729</v>
      </c>
      <c r="E2989" s="428" t="s">
        <v>2417</v>
      </c>
      <c r="F2989" s="429" t="s">
        <v>2418</v>
      </c>
      <c r="G2989" s="428" t="s">
        <v>5049</v>
      </c>
      <c r="H2989" s="428" t="s">
        <v>5050</v>
      </c>
      <c r="I2989" s="431">
        <v>4.9699997901916504</v>
      </c>
      <c r="J2989" s="431">
        <v>30</v>
      </c>
      <c r="K2989" s="432">
        <v>149.10000610351563</v>
      </c>
    </row>
    <row r="2990" spans="1:11" ht="14.45" customHeight="1" x14ac:dyDescent="0.2">
      <c r="A2990" s="426" t="s">
        <v>576</v>
      </c>
      <c r="B2990" s="427" t="s">
        <v>577</v>
      </c>
      <c r="C2990" s="428" t="s">
        <v>1728</v>
      </c>
      <c r="D2990" s="429" t="s">
        <v>1729</v>
      </c>
      <c r="E2990" s="428" t="s">
        <v>2417</v>
      </c>
      <c r="F2990" s="429" t="s">
        <v>2418</v>
      </c>
      <c r="G2990" s="428" t="s">
        <v>6871</v>
      </c>
      <c r="H2990" s="428" t="s">
        <v>6872</v>
      </c>
      <c r="I2990" s="431">
        <v>13.149999618530273</v>
      </c>
      <c r="J2990" s="431">
        <v>35</v>
      </c>
      <c r="K2990" s="432">
        <v>460.239990234375</v>
      </c>
    </row>
    <row r="2991" spans="1:11" ht="14.45" customHeight="1" x14ac:dyDescent="0.2">
      <c r="A2991" s="426" t="s">
        <v>576</v>
      </c>
      <c r="B2991" s="427" t="s">
        <v>577</v>
      </c>
      <c r="C2991" s="428" t="s">
        <v>1728</v>
      </c>
      <c r="D2991" s="429" t="s">
        <v>1729</v>
      </c>
      <c r="E2991" s="428" t="s">
        <v>2417</v>
      </c>
      <c r="F2991" s="429" t="s">
        <v>2418</v>
      </c>
      <c r="G2991" s="428" t="s">
        <v>6873</v>
      </c>
      <c r="H2991" s="428" t="s">
        <v>6874</v>
      </c>
      <c r="I2991" s="431">
        <v>198.44000244140625</v>
      </c>
      <c r="J2991" s="431">
        <v>385</v>
      </c>
      <c r="K2991" s="432">
        <v>76399.40087890625</v>
      </c>
    </row>
    <row r="2992" spans="1:11" ht="14.45" customHeight="1" x14ac:dyDescent="0.2">
      <c r="A2992" s="426" t="s">
        <v>576</v>
      </c>
      <c r="B2992" s="427" t="s">
        <v>577</v>
      </c>
      <c r="C2992" s="428" t="s">
        <v>1728</v>
      </c>
      <c r="D2992" s="429" t="s">
        <v>1729</v>
      </c>
      <c r="E2992" s="428" t="s">
        <v>2417</v>
      </c>
      <c r="F2992" s="429" t="s">
        <v>2418</v>
      </c>
      <c r="G2992" s="428" t="s">
        <v>3304</v>
      </c>
      <c r="H2992" s="428" t="s">
        <v>3305</v>
      </c>
      <c r="I2992" s="431">
        <v>11.73555522494846</v>
      </c>
      <c r="J2992" s="431">
        <v>351</v>
      </c>
      <c r="K2992" s="432">
        <v>4119.330005645752</v>
      </c>
    </row>
    <row r="2993" spans="1:11" ht="14.45" customHeight="1" x14ac:dyDescent="0.2">
      <c r="A2993" s="426" t="s">
        <v>576</v>
      </c>
      <c r="B2993" s="427" t="s">
        <v>577</v>
      </c>
      <c r="C2993" s="428" t="s">
        <v>1728</v>
      </c>
      <c r="D2993" s="429" t="s">
        <v>1729</v>
      </c>
      <c r="E2993" s="428" t="s">
        <v>2417</v>
      </c>
      <c r="F2993" s="429" t="s">
        <v>2418</v>
      </c>
      <c r="G2993" s="428" t="s">
        <v>3304</v>
      </c>
      <c r="H2993" s="428" t="s">
        <v>4410</v>
      </c>
      <c r="I2993" s="431">
        <v>11.729999542236328</v>
      </c>
      <c r="J2993" s="431">
        <v>100</v>
      </c>
      <c r="K2993" s="432">
        <v>1173</v>
      </c>
    </row>
    <row r="2994" spans="1:11" ht="14.45" customHeight="1" x14ac:dyDescent="0.2">
      <c r="A2994" s="426" t="s">
        <v>576</v>
      </c>
      <c r="B2994" s="427" t="s">
        <v>577</v>
      </c>
      <c r="C2994" s="428" t="s">
        <v>1728</v>
      </c>
      <c r="D2994" s="429" t="s">
        <v>1729</v>
      </c>
      <c r="E2994" s="428" t="s">
        <v>2417</v>
      </c>
      <c r="F2994" s="429" t="s">
        <v>2418</v>
      </c>
      <c r="G2994" s="428" t="s">
        <v>6875</v>
      </c>
      <c r="H2994" s="428" t="s">
        <v>6876</v>
      </c>
      <c r="I2994" s="431">
        <v>5927.7900390625</v>
      </c>
      <c r="J2994" s="431">
        <v>5</v>
      </c>
      <c r="K2994" s="432">
        <v>29638.94921875</v>
      </c>
    </row>
    <row r="2995" spans="1:11" ht="14.45" customHeight="1" x14ac:dyDescent="0.2">
      <c r="A2995" s="426" t="s">
        <v>576</v>
      </c>
      <c r="B2995" s="427" t="s">
        <v>577</v>
      </c>
      <c r="C2995" s="428" t="s">
        <v>1728</v>
      </c>
      <c r="D2995" s="429" t="s">
        <v>1729</v>
      </c>
      <c r="E2995" s="428" t="s">
        <v>2417</v>
      </c>
      <c r="F2995" s="429" t="s">
        <v>2418</v>
      </c>
      <c r="G2995" s="428" t="s">
        <v>6877</v>
      </c>
      <c r="H2995" s="428" t="s">
        <v>6878</v>
      </c>
      <c r="I2995" s="431">
        <v>6612.64990234375</v>
      </c>
      <c r="J2995" s="431">
        <v>5</v>
      </c>
      <c r="K2995" s="432">
        <v>33063.25</v>
      </c>
    </row>
    <row r="2996" spans="1:11" ht="14.45" customHeight="1" x14ac:dyDescent="0.2">
      <c r="A2996" s="426" t="s">
        <v>576</v>
      </c>
      <c r="B2996" s="427" t="s">
        <v>577</v>
      </c>
      <c r="C2996" s="428" t="s">
        <v>1728</v>
      </c>
      <c r="D2996" s="429" t="s">
        <v>1729</v>
      </c>
      <c r="E2996" s="428" t="s">
        <v>2417</v>
      </c>
      <c r="F2996" s="429" t="s">
        <v>2418</v>
      </c>
      <c r="G2996" s="428" t="s">
        <v>6879</v>
      </c>
      <c r="H2996" s="428" t="s">
        <v>6880</v>
      </c>
      <c r="I2996" s="431">
        <v>1077.7067057291667</v>
      </c>
      <c r="J2996" s="431">
        <v>40</v>
      </c>
      <c r="K2996" s="432">
        <v>72745.201171875</v>
      </c>
    </row>
    <row r="2997" spans="1:11" ht="14.45" customHeight="1" x14ac:dyDescent="0.2">
      <c r="A2997" s="426" t="s">
        <v>576</v>
      </c>
      <c r="B2997" s="427" t="s">
        <v>577</v>
      </c>
      <c r="C2997" s="428" t="s">
        <v>1728</v>
      </c>
      <c r="D2997" s="429" t="s">
        <v>1729</v>
      </c>
      <c r="E2997" s="428" t="s">
        <v>2417</v>
      </c>
      <c r="F2997" s="429" t="s">
        <v>2418</v>
      </c>
      <c r="G2997" s="428" t="s">
        <v>6881</v>
      </c>
      <c r="H2997" s="428" t="s">
        <v>6882</v>
      </c>
      <c r="I2997" s="431">
        <v>17480</v>
      </c>
      <c r="J2997" s="431">
        <v>233</v>
      </c>
      <c r="K2997" s="432">
        <v>4072840</v>
      </c>
    </row>
    <row r="2998" spans="1:11" ht="14.45" customHeight="1" x14ac:dyDescent="0.2">
      <c r="A2998" s="426" t="s">
        <v>576</v>
      </c>
      <c r="B2998" s="427" t="s">
        <v>577</v>
      </c>
      <c r="C2998" s="428" t="s">
        <v>1728</v>
      </c>
      <c r="D2998" s="429" t="s">
        <v>1729</v>
      </c>
      <c r="E2998" s="428" t="s">
        <v>2417</v>
      </c>
      <c r="F2998" s="429" t="s">
        <v>2418</v>
      </c>
      <c r="G2998" s="428" t="s">
        <v>6883</v>
      </c>
      <c r="H2998" s="428" t="s">
        <v>6884</v>
      </c>
      <c r="I2998" s="431">
        <v>22000</v>
      </c>
      <c r="J2998" s="431">
        <v>4</v>
      </c>
      <c r="K2998" s="432">
        <v>88000</v>
      </c>
    </row>
    <row r="2999" spans="1:11" ht="14.45" customHeight="1" x14ac:dyDescent="0.2">
      <c r="A2999" s="426" t="s">
        <v>576</v>
      </c>
      <c r="B2999" s="427" t="s">
        <v>577</v>
      </c>
      <c r="C2999" s="428" t="s">
        <v>1728</v>
      </c>
      <c r="D2999" s="429" t="s">
        <v>1729</v>
      </c>
      <c r="E2999" s="428" t="s">
        <v>2417</v>
      </c>
      <c r="F2999" s="429" t="s">
        <v>2418</v>
      </c>
      <c r="G2999" s="428" t="s">
        <v>6885</v>
      </c>
      <c r="H2999" s="428" t="s">
        <v>6886</v>
      </c>
      <c r="I2999" s="431">
        <v>17424</v>
      </c>
      <c r="J2999" s="431">
        <v>122</v>
      </c>
      <c r="K2999" s="432">
        <v>2125728</v>
      </c>
    </row>
    <row r="3000" spans="1:11" ht="14.45" customHeight="1" x14ac:dyDescent="0.2">
      <c r="A3000" s="426" t="s">
        <v>576</v>
      </c>
      <c r="B3000" s="427" t="s">
        <v>577</v>
      </c>
      <c r="C3000" s="428" t="s">
        <v>1728</v>
      </c>
      <c r="D3000" s="429" t="s">
        <v>1729</v>
      </c>
      <c r="E3000" s="428" t="s">
        <v>2417</v>
      </c>
      <c r="F3000" s="429" t="s">
        <v>2418</v>
      </c>
      <c r="G3000" s="428" t="s">
        <v>6887</v>
      </c>
      <c r="H3000" s="428" t="s">
        <v>6888</v>
      </c>
      <c r="I3000" s="431">
        <v>264.989990234375</v>
      </c>
      <c r="J3000" s="431">
        <v>140</v>
      </c>
      <c r="K3000" s="432">
        <v>37098.5986328125</v>
      </c>
    </row>
    <row r="3001" spans="1:11" ht="14.45" customHeight="1" x14ac:dyDescent="0.2">
      <c r="A3001" s="426" t="s">
        <v>576</v>
      </c>
      <c r="B3001" s="427" t="s">
        <v>577</v>
      </c>
      <c r="C3001" s="428" t="s">
        <v>1728</v>
      </c>
      <c r="D3001" s="429" t="s">
        <v>1729</v>
      </c>
      <c r="E3001" s="428" t="s">
        <v>2417</v>
      </c>
      <c r="F3001" s="429" t="s">
        <v>2418</v>
      </c>
      <c r="G3001" s="428" t="s">
        <v>6380</v>
      </c>
      <c r="H3001" s="428" t="s">
        <v>6381</v>
      </c>
      <c r="I3001" s="431">
        <v>179.69000244140625</v>
      </c>
      <c r="J3001" s="431">
        <v>16</v>
      </c>
      <c r="K3001" s="432">
        <v>2874.9599609375</v>
      </c>
    </row>
    <row r="3002" spans="1:11" ht="14.45" customHeight="1" x14ac:dyDescent="0.2">
      <c r="A3002" s="426" t="s">
        <v>576</v>
      </c>
      <c r="B3002" s="427" t="s">
        <v>577</v>
      </c>
      <c r="C3002" s="428" t="s">
        <v>1728</v>
      </c>
      <c r="D3002" s="429" t="s">
        <v>1729</v>
      </c>
      <c r="E3002" s="428" t="s">
        <v>2417</v>
      </c>
      <c r="F3002" s="429" t="s">
        <v>2418</v>
      </c>
      <c r="G3002" s="428" t="s">
        <v>5084</v>
      </c>
      <c r="H3002" s="428" t="s">
        <v>5085</v>
      </c>
      <c r="I3002" s="431">
        <v>72.80999755859375</v>
      </c>
      <c r="J3002" s="431">
        <v>72</v>
      </c>
      <c r="K3002" s="432">
        <v>5242.6201171875</v>
      </c>
    </row>
    <row r="3003" spans="1:11" ht="14.45" customHeight="1" x14ac:dyDescent="0.2">
      <c r="A3003" s="426" t="s">
        <v>576</v>
      </c>
      <c r="B3003" s="427" t="s">
        <v>577</v>
      </c>
      <c r="C3003" s="428" t="s">
        <v>1728</v>
      </c>
      <c r="D3003" s="429" t="s">
        <v>1729</v>
      </c>
      <c r="E3003" s="428" t="s">
        <v>2417</v>
      </c>
      <c r="F3003" s="429" t="s">
        <v>2418</v>
      </c>
      <c r="G3003" s="428" t="s">
        <v>5088</v>
      </c>
      <c r="H3003" s="428" t="s">
        <v>5089</v>
      </c>
      <c r="I3003" s="431">
        <v>72.80999755859375</v>
      </c>
      <c r="J3003" s="431">
        <v>48</v>
      </c>
      <c r="K3003" s="432">
        <v>3495.080078125</v>
      </c>
    </row>
    <row r="3004" spans="1:11" ht="14.45" customHeight="1" x14ac:dyDescent="0.2">
      <c r="A3004" s="426" t="s">
        <v>576</v>
      </c>
      <c r="B3004" s="427" t="s">
        <v>577</v>
      </c>
      <c r="C3004" s="428" t="s">
        <v>1728</v>
      </c>
      <c r="D3004" s="429" t="s">
        <v>1729</v>
      </c>
      <c r="E3004" s="428" t="s">
        <v>2417</v>
      </c>
      <c r="F3004" s="429" t="s">
        <v>2418</v>
      </c>
      <c r="G3004" s="428" t="s">
        <v>6889</v>
      </c>
      <c r="H3004" s="428" t="s">
        <v>6890</v>
      </c>
      <c r="I3004" s="431">
        <v>32.189998626708984</v>
      </c>
      <c r="J3004" s="431">
        <v>50</v>
      </c>
      <c r="K3004" s="432">
        <v>1609.300048828125</v>
      </c>
    </row>
    <row r="3005" spans="1:11" ht="14.45" customHeight="1" x14ac:dyDescent="0.2">
      <c r="A3005" s="426" t="s">
        <v>576</v>
      </c>
      <c r="B3005" s="427" t="s">
        <v>577</v>
      </c>
      <c r="C3005" s="428" t="s">
        <v>1728</v>
      </c>
      <c r="D3005" s="429" t="s">
        <v>1729</v>
      </c>
      <c r="E3005" s="428" t="s">
        <v>2417</v>
      </c>
      <c r="F3005" s="429" t="s">
        <v>2418</v>
      </c>
      <c r="G3005" s="428" t="s">
        <v>6891</v>
      </c>
      <c r="H3005" s="428" t="s">
        <v>6892</v>
      </c>
      <c r="I3005" s="431">
        <v>284.16000366210938</v>
      </c>
      <c r="J3005" s="431">
        <v>120</v>
      </c>
      <c r="K3005" s="432">
        <v>34098.779296875</v>
      </c>
    </row>
    <row r="3006" spans="1:11" ht="14.45" customHeight="1" x14ac:dyDescent="0.2">
      <c r="A3006" s="426" t="s">
        <v>576</v>
      </c>
      <c r="B3006" s="427" t="s">
        <v>577</v>
      </c>
      <c r="C3006" s="428" t="s">
        <v>1728</v>
      </c>
      <c r="D3006" s="429" t="s">
        <v>1729</v>
      </c>
      <c r="E3006" s="428" t="s">
        <v>2417</v>
      </c>
      <c r="F3006" s="429" t="s">
        <v>2418</v>
      </c>
      <c r="G3006" s="428" t="s">
        <v>6893</v>
      </c>
      <c r="H3006" s="428" t="s">
        <v>6894</v>
      </c>
      <c r="I3006" s="431">
        <v>251.42999267578125</v>
      </c>
      <c r="J3006" s="431">
        <v>140</v>
      </c>
      <c r="K3006" s="432">
        <v>35199.64013671875</v>
      </c>
    </row>
    <row r="3007" spans="1:11" ht="14.45" customHeight="1" x14ac:dyDescent="0.2">
      <c r="A3007" s="426" t="s">
        <v>576</v>
      </c>
      <c r="B3007" s="427" t="s">
        <v>577</v>
      </c>
      <c r="C3007" s="428" t="s">
        <v>1728</v>
      </c>
      <c r="D3007" s="429" t="s">
        <v>1729</v>
      </c>
      <c r="E3007" s="428" t="s">
        <v>2417</v>
      </c>
      <c r="F3007" s="429" t="s">
        <v>2418</v>
      </c>
      <c r="G3007" s="428" t="s">
        <v>6895</v>
      </c>
      <c r="H3007" s="428" t="s">
        <v>6896</v>
      </c>
      <c r="I3007" s="431">
        <v>2318.7099609375</v>
      </c>
      <c r="J3007" s="431">
        <v>1</v>
      </c>
      <c r="K3007" s="432">
        <v>2318.7099609375</v>
      </c>
    </row>
    <row r="3008" spans="1:11" ht="14.45" customHeight="1" x14ac:dyDescent="0.2">
      <c r="A3008" s="426" t="s">
        <v>576</v>
      </c>
      <c r="B3008" s="427" t="s">
        <v>577</v>
      </c>
      <c r="C3008" s="428" t="s">
        <v>1728</v>
      </c>
      <c r="D3008" s="429" t="s">
        <v>1729</v>
      </c>
      <c r="E3008" s="428" t="s">
        <v>2417</v>
      </c>
      <c r="F3008" s="429" t="s">
        <v>2418</v>
      </c>
      <c r="G3008" s="428" t="s">
        <v>6897</v>
      </c>
      <c r="H3008" s="428" t="s">
        <v>6898</v>
      </c>
      <c r="I3008" s="431">
        <v>2318.719970703125</v>
      </c>
      <c r="J3008" s="431">
        <v>1</v>
      </c>
      <c r="K3008" s="432">
        <v>2318.719970703125</v>
      </c>
    </row>
    <row r="3009" spans="1:11" ht="14.45" customHeight="1" x14ac:dyDescent="0.2">
      <c r="A3009" s="426" t="s">
        <v>576</v>
      </c>
      <c r="B3009" s="427" t="s">
        <v>577</v>
      </c>
      <c r="C3009" s="428" t="s">
        <v>1728</v>
      </c>
      <c r="D3009" s="429" t="s">
        <v>1729</v>
      </c>
      <c r="E3009" s="428" t="s">
        <v>2417</v>
      </c>
      <c r="F3009" s="429" t="s">
        <v>2418</v>
      </c>
      <c r="G3009" s="428" t="s">
        <v>6899</v>
      </c>
      <c r="H3009" s="428" t="s">
        <v>6900</v>
      </c>
      <c r="I3009" s="431">
        <v>83.253331502278641</v>
      </c>
      <c r="J3009" s="431">
        <v>52</v>
      </c>
      <c r="K3009" s="432">
        <v>4277.9500732421875</v>
      </c>
    </row>
    <row r="3010" spans="1:11" ht="14.45" customHeight="1" x14ac:dyDescent="0.2">
      <c r="A3010" s="426" t="s">
        <v>576</v>
      </c>
      <c r="B3010" s="427" t="s">
        <v>577</v>
      </c>
      <c r="C3010" s="428" t="s">
        <v>1728</v>
      </c>
      <c r="D3010" s="429" t="s">
        <v>1729</v>
      </c>
      <c r="E3010" s="428" t="s">
        <v>2417</v>
      </c>
      <c r="F3010" s="429" t="s">
        <v>2418</v>
      </c>
      <c r="G3010" s="428" t="s">
        <v>5106</v>
      </c>
      <c r="H3010" s="428" t="s">
        <v>5107</v>
      </c>
      <c r="I3010" s="431">
        <v>12.355000019073486</v>
      </c>
      <c r="J3010" s="431">
        <v>200</v>
      </c>
      <c r="K3010" s="432">
        <v>2470.820068359375</v>
      </c>
    </row>
    <row r="3011" spans="1:11" ht="14.45" customHeight="1" x14ac:dyDescent="0.2">
      <c r="A3011" s="426" t="s">
        <v>576</v>
      </c>
      <c r="B3011" s="427" t="s">
        <v>577</v>
      </c>
      <c r="C3011" s="428" t="s">
        <v>1728</v>
      </c>
      <c r="D3011" s="429" t="s">
        <v>1729</v>
      </c>
      <c r="E3011" s="428" t="s">
        <v>2417</v>
      </c>
      <c r="F3011" s="429" t="s">
        <v>2418</v>
      </c>
      <c r="G3011" s="428" t="s">
        <v>6901</v>
      </c>
      <c r="H3011" s="428" t="s">
        <v>6902</v>
      </c>
      <c r="I3011" s="431">
        <v>44.770000457763672</v>
      </c>
      <c r="J3011" s="431">
        <v>20</v>
      </c>
      <c r="K3011" s="432">
        <v>895.4000244140625</v>
      </c>
    </row>
    <row r="3012" spans="1:11" ht="14.45" customHeight="1" x14ac:dyDescent="0.2">
      <c r="A3012" s="426" t="s">
        <v>576</v>
      </c>
      <c r="B3012" s="427" t="s">
        <v>577</v>
      </c>
      <c r="C3012" s="428" t="s">
        <v>1728</v>
      </c>
      <c r="D3012" s="429" t="s">
        <v>1729</v>
      </c>
      <c r="E3012" s="428" t="s">
        <v>2417</v>
      </c>
      <c r="F3012" s="429" t="s">
        <v>2418</v>
      </c>
      <c r="G3012" s="428" t="s">
        <v>6903</v>
      </c>
      <c r="H3012" s="428" t="s">
        <v>6904</v>
      </c>
      <c r="I3012" s="431">
        <v>5395.5</v>
      </c>
      <c r="J3012" s="431">
        <v>28</v>
      </c>
      <c r="K3012" s="432">
        <v>151074</v>
      </c>
    </row>
    <row r="3013" spans="1:11" ht="14.45" customHeight="1" x14ac:dyDescent="0.2">
      <c r="A3013" s="426" t="s">
        <v>576</v>
      </c>
      <c r="B3013" s="427" t="s">
        <v>577</v>
      </c>
      <c r="C3013" s="428" t="s">
        <v>1728</v>
      </c>
      <c r="D3013" s="429" t="s">
        <v>1729</v>
      </c>
      <c r="E3013" s="428" t="s">
        <v>2417</v>
      </c>
      <c r="F3013" s="429" t="s">
        <v>2418</v>
      </c>
      <c r="G3013" s="428" t="s">
        <v>6905</v>
      </c>
      <c r="H3013" s="428" t="s">
        <v>6906</v>
      </c>
      <c r="I3013" s="431">
        <v>564.66998291015625</v>
      </c>
      <c r="J3013" s="431">
        <v>12</v>
      </c>
      <c r="K3013" s="432">
        <v>6776.0400390625</v>
      </c>
    </row>
    <row r="3014" spans="1:11" ht="14.45" customHeight="1" x14ac:dyDescent="0.2">
      <c r="A3014" s="426" t="s">
        <v>576</v>
      </c>
      <c r="B3014" s="427" t="s">
        <v>577</v>
      </c>
      <c r="C3014" s="428" t="s">
        <v>1728</v>
      </c>
      <c r="D3014" s="429" t="s">
        <v>1729</v>
      </c>
      <c r="E3014" s="428" t="s">
        <v>2417</v>
      </c>
      <c r="F3014" s="429" t="s">
        <v>2418</v>
      </c>
      <c r="G3014" s="428" t="s">
        <v>6907</v>
      </c>
      <c r="H3014" s="428" t="s">
        <v>6908</v>
      </c>
      <c r="I3014" s="431">
        <v>564.66998291015625</v>
      </c>
      <c r="J3014" s="431">
        <v>6</v>
      </c>
      <c r="K3014" s="432">
        <v>3388.02001953125</v>
      </c>
    </row>
    <row r="3015" spans="1:11" ht="14.45" customHeight="1" x14ac:dyDescent="0.2">
      <c r="A3015" s="426" t="s">
        <v>576</v>
      </c>
      <c r="B3015" s="427" t="s">
        <v>577</v>
      </c>
      <c r="C3015" s="428" t="s">
        <v>1728</v>
      </c>
      <c r="D3015" s="429" t="s">
        <v>1729</v>
      </c>
      <c r="E3015" s="428" t="s">
        <v>2417</v>
      </c>
      <c r="F3015" s="429" t="s">
        <v>2418</v>
      </c>
      <c r="G3015" s="428" t="s">
        <v>6408</v>
      </c>
      <c r="H3015" s="428" t="s">
        <v>6409</v>
      </c>
      <c r="I3015" s="431">
        <v>64.858182040127843</v>
      </c>
      <c r="J3015" s="431">
        <v>400</v>
      </c>
      <c r="K3015" s="432">
        <v>25943.039672851563</v>
      </c>
    </row>
    <row r="3016" spans="1:11" ht="14.45" customHeight="1" x14ac:dyDescent="0.2">
      <c r="A3016" s="426" t="s">
        <v>576</v>
      </c>
      <c r="B3016" s="427" t="s">
        <v>577</v>
      </c>
      <c r="C3016" s="428" t="s">
        <v>1728</v>
      </c>
      <c r="D3016" s="429" t="s">
        <v>1729</v>
      </c>
      <c r="E3016" s="428" t="s">
        <v>2417</v>
      </c>
      <c r="F3016" s="429" t="s">
        <v>2418</v>
      </c>
      <c r="G3016" s="428" t="s">
        <v>6410</v>
      </c>
      <c r="H3016" s="428" t="s">
        <v>6411</v>
      </c>
      <c r="I3016" s="431">
        <v>114.83000183105469</v>
      </c>
      <c r="J3016" s="431">
        <v>290</v>
      </c>
      <c r="K3016" s="432">
        <v>33300.45068359375</v>
      </c>
    </row>
    <row r="3017" spans="1:11" ht="14.45" customHeight="1" x14ac:dyDescent="0.2">
      <c r="A3017" s="426" t="s">
        <v>576</v>
      </c>
      <c r="B3017" s="427" t="s">
        <v>577</v>
      </c>
      <c r="C3017" s="428" t="s">
        <v>1728</v>
      </c>
      <c r="D3017" s="429" t="s">
        <v>1729</v>
      </c>
      <c r="E3017" s="428" t="s">
        <v>2417</v>
      </c>
      <c r="F3017" s="429" t="s">
        <v>2418</v>
      </c>
      <c r="G3017" s="428" t="s">
        <v>6909</v>
      </c>
      <c r="H3017" s="428" t="s">
        <v>6910</v>
      </c>
      <c r="I3017" s="431">
        <v>2319.1298828125</v>
      </c>
      <c r="J3017" s="431">
        <v>10</v>
      </c>
      <c r="K3017" s="432">
        <v>23191.330078125</v>
      </c>
    </row>
    <row r="3018" spans="1:11" ht="14.45" customHeight="1" x14ac:dyDescent="0.2">
      <c r="A3018" s="426" t="s">
        <v>576</v>
      </c>
      <c r="B3018" s="427" t="s">
        <v>577</v>
      </c>
      <c r="C3018" s="428" t="s">
        <v>1728</v>
      </c>
      <c r="D3018" s="429" t="s">
        <v>1729</v>
      </c>
      <c r="E3018" s="428" t="s">
        <v>2417</v>
      </c>
      <c r="F3018" s="429" t="s">
        <v>2418</v>
      </c>
      <c r="G3018" s="428" t="s">
        <v>6911</v>
      </c>
      <c r="H3018" s="428" t="s">
        <v>6912</v>
      </c>
      <c r="I3018" s="431">
        <v>1539.1199951171875</v>
      </c>
      <c r="J3018" s="431">
        <v>4</v>
      </c>
      <c r="K3018" s="432">
        <v>6156.47998046875</v>
      </c>
    </row>
    <row r="3019" spans="1:11" ht="14.45" customHeight="1" x14ac:dyDescent="0.2">
      <c r="A3019" s="426" t="s">
        <v>576</v>
      </c>
      <c r="B3019" s="427" t="s">
        <v>577</v>
      </c>
      <c r="C3019" s="428" t="s">
        <v>1728</v>
      </c>
      <c r="D3019" s="429" t="s">
        <v>1729</v>
      </c>
      <c r="E3019" s="428" t="s">
        <v>2417</v>
      </c>
      <c r="F3019" s="429" t="s">
        <v>2418</v>
      </c>
      <c r="G3019" s="428" t="s">
        <v>6045</v>
      </c>
      <c r="H3019" s="428" t="s">
        <v>6046</v>
      </c>
      <c r="I3019" s="431">
        <v>139.14999389648438</v>
      </c>
      <c r="J3019" s="431">
        <v>160</v>
      </c>
      <c r="K3019" s="432">
        <v>22264</v>
      </c>
    </row>
    <row r="3020" spans="1:11" ht="14.45" customHeight="1" x14ac:dyDescent="0.2">
      <c r="A3020" s="426" t="s">
        <v>576</v>
      </c>
      <c r="B3020" s="427" t="s">
        <v>577</v>
      </c>
      <c r="C3020" s="428" t="s">
        <v>1728</v>
      </c>
      <c r="D3020" s="429" t="s">
        <v>1729</v>
      </c>
      <c r="E3020" s="428" t="s">
        <v>2417</v>
      </c>
      <c r="F3020" s="429" t="s">
        <v>2418</v>
      </c>
      <c r="G3020" s="428" t="s">
        <v>6051</v>
      </c>
      <c r="H3020" s="428" t="s">
        <v>6052</v>
      </c>
      <c r="I3020" s="431">
        <v>150.0022210015191</v>
      </c>
      <c r="J3020" s="431">
        <v>410</v>
      </c>
      <c r="K3020" s="432">
        <v>61501.55908203125</v>
      </c>
    </row>
    <row r="3021" spans="1:11" ht="14.45" customHeight="1" x14ac:dyDescent="0.2">
      <c r="A3021" s="426" t="s">
        <v>576</v>
      </c>
      <c r="B3021" s="427" t="s">
        <v>577</v>
      </c>
      <c r="C3021" s="428" t="s">
        <v>1728</v>
      </c>
      <c r="D3021" s="429" t="s">
        <v>1729</v>
      </c>
      <c r="E3021" s="428" t="s">
        <v>2417</v>
      </c>
      <c r="F3021" s="429" t="s">
        <v>2418</v>
      </c>
      <c r="G3021" s="428" t="s">
        <v>6913</v>
      </c>
      <c r="H3021" s="428" t="s">
        <v>6914</v>
      </c>
      <c r="I3021" s="431">
        <v>862.969970703125</v>
      </c>
      <c r="J3021" s="431">
        <v>38</v>
      </c>
      <c r="K3021" s="432">
        <v>32792.93896484375</v>
      </c>
    </row>
    <row r="3022" spans="1:11" ht="14.45" customHeight="1" x14ac:dyDescent="0.2">
      <c r="A3022" s="426" t="s">
        <v>576</v>
      </c>
      <c r="B3022" s="427" t="s">
        <v>577</v>
      </c>
      <c r="C3022" s="428" t="s">
        <v>1728</v>
      </c>
      <c r="D3022" s="429" t="s">
        <v>1729</v>
      </c>
      <c r="E3022" s="428" t="s">
        <v>2417</v>
      </c>
      <c r="F3022" s="429" t="s">
        <v>2418</v>
      </c>
      <c r="G3022" s="428" t="s">
        <v>6915</v>
      </c>
      <c r="H3022" s="428" t="s">
        <v>6916</v>
      </c>
      <c r="I3022" s="431">
        <v>568.70001220703125</v>
      </c>
      <c r="J3022" s="431">
        <v>300</v>
      </c>
      <c r="K3022" s="432">
        <v>170610</v>
      </c>
    </row>
    <row r="3023" spans="1:11" ht="14.45" customHeight="1" x14ac:dyDescent="0.2">
      <c r="A3023" s="426" t="s">
        <v>576</v>
      </c>
      <c r="B3023" s="427" t="s">
        <v>577</v>
      </c>
      <c r="C3023" s="428" t="s">
        <v>1728</v>
      </c>
      <c r="D3023" s="429" t="s">
        <v>1729</v>
      </c>
      <c r="E3023" s="428" t="s">
        <v>2417</v>
      </c>
      <c r="F3023" s="429" t="s">
        <v>2418</v>
      </c>
      <c r="G3023" s="428" t="s">
        <v>6917</v>
      </c>
      <c r="H3023" s="428" t="s">
        <v>6918</v>
      </c>
      <c r="I3023" s="431">
        <v>8700.0093005952385</v>
      </c>
      <c r="J3023" s="431">
        <v>47</v>
      </c>
      <c r="K3023" s="432">
        <v>408900.4296875</v>
      </c>
    </row>
    <row r="3024" spans="1:11" ht="14.45" customHeight="1" x14ac:dyDescent="0.2">
      <c r="A3024" s="426" t="s">
        <v>576</v>
      </c>
      <c r="B3024" s="427" t="s">
        <v>577</v>
      </c>
      <c r="C3024" s="428" t="s">
        <v>1728</v>
      </c>
      <c r="D3024" s="429" t="s">
        <v>1729</v>
      </c>
      <c r="E3024" s="428" t="s">
        <v>2417</v>
      </c>
      <c r="F3024" s="429" t="s">
        <v>2418</v>
      </c>
      <c r="G3024" s="428" t="s">
        <v>6420</v>
      </c>
      <c r="H3024" s="428" t="s">
        <v>6421</v>
      </c>
      <c r="I3024" s="431">
        <v>3862.320068359375</v>
      </c>
      <c r="J3024" s="431">
        <v>8</v>
      </c>
      <c r="K3024" s="432">
        <v>30898.560546875</v>
      </c>
    </row>
    <row r="3025" spans="1:11" ht="14.45" customHeight="1" x14ac:dyDescent="0.2">
      <c r="A3025" s="426" t="s">
        <v>576</v>
      </c>
      <c r="B3025" s="427" t="s">
        <v>577</v>
      </c>
      <c r="C3025" s="428" t="s">
        <v>1728</v>
      </c>
      <c r="D3025" s="429" t="s">
        <v>1729</v>
      </c>
      <c r="E3025" s="428" t="s">
        <v>2417</v>
      </c>
      <c r="F3025" s="429" t="s">
        <v>2418</v>
      </c>
      <c r="G3025" s="428" t="s">
        <v>6919</v>
      </c>
      <c r="H3025" s="428" t="s">
        <v>6920</v>
      </c>
      <c r="I3025" s="431">
        <v>156.19999694824219</v>
      </c>
      <c r="J3025" s="431">
        <v>300</v>
      </c>
      <c r="K3025" s="432">
        <v>46859.6689453125</v>
      </c>
    </row>
    <row r="3026" spans="1:11" ht="14.45" customHeight="1" x14ac:dyDescent="0.2">
      <c r="A3026" s="426" t="s">
        <v>576</v>
      </c>
      <c r="B3026" s="427" t="s">
        <v>577</v>
      </c>
      <c r="C3026" s="428" t="s">
        <v>1728</v>
      </c>
      <c r="D3026" s="429" t="s">
        <v>1729</v>
      </c>
      <c r="E3026" s="428" t="s">
        <v>2417</v>
      </c>
      <c r="F3026" s="429" t="s">
        <v>2418</v>
      </c>
      <c r="G3026" s="428" t="s">
        <v>6426</v>
      </c>
      <c r="H3026" s="428" t="s">
        <v>6427</v>
      </c>
      <c r="I3026" s="431">
        <v>4660.919921875</v>
      </c>
      <c r="J3026" s="431">
        <v>6</v>
      </c>
      <c r="K3026" s="432">
        <v>27965.51953125</v>
      </c>
    </row>
    <row r="3027" spans="1:11" ht="14.45" customHeight="1" x14ac:dyDescent="0.2">
      <c r="A3027" s="426" t="s">
        <v>576</v>
      </c>
      <c r="B3027" s="427" t="s">
        <v>577</v>
      </c>
      <c r="C3027" s="428" t="s">
        <v>1728</v>
      </c>
      <c r="D3027" s="429" t="s">
        <v>1729</v>
      </c>
      <c r="E3027" s="428" t="s">
        <v>2417</v>
      </c>
      <c r="F3027" s="429" t="s">
        <v>2418</v>
      </c>
      <c r="G3027" s="428" t="s">
        <v>6141</v>
      </c>
      <c r="H3027" s="428" t="s">
        <v>6142</v>
      </c>
      <c r="I3027" s="431">
        <v>66799.8984375</v>
      </c>
      <c r="J3027" s="431">
        <v>1</v>
      </c>
      <c r="K3027" s="432">
        <v>66799.8984375</v>
      </c>
    </row>
    <row r="3028" spans="1:11" ht="14.45" customHeight="1" x14ac:dyDescent="0.2">
      <c r="A3028" s="426" t="s">
        <v>576</v>
      </c>
      <c r="B3028" s="427" t="s">
        <v>577</v>
      </c>
      <c r="C3028" s="428" t="s">
        <v>1728</v>
      </c>
      <c r="D3028" s="429" t="s">
        <v>1729</v>
      </c>
      <c r="E3028" s="428" t="s">
        <v>2417</v>
      </c>
      <c r="F3028" s="429" t="s">
        <v>2418</v>
      </c>
      <c r="G3028" s="428" t="s">
        <v>6143</v>
      </c>
      <c r="H3028" s="428" t="s">
        <v>6144</v>
      </c>
      <c r="I3028" s="431">
        <v>66799.8984375</v>
      </c>
      <c r="J3028" s="431">
        <v>13</v>
      </c>
      <c r="K3028" s="432">
        <v>868398.6796875</v>
      </c>
    </row>
    <row r="3029" spans="1:11" ht="14.45" customHeight="1" x14ac:dyDescent="0.2">
      <c r="A3029" s="426" t="s">
        <v>576</v>
      </c>
      <c r="B3029" s="427" t="s">
        <v>577</v>
      </c>
      <c r="C3029" s="428" t="s">
        <v>1728</v>
      </c>
      <c r="D3029" s="429" t="s">
        <v>1729</v>
      </c>
      <c r="E3029" s="428" t="s">
        <v>2417</v>
      </c>
      <c r="F3029" s="429" t="s">
        <v>2418</v>
      </c>
      <c r="G3029" s="428" t="s">
        <v>6921</v>
      </c>
      <c r="H3029" s="428" t="s">
        <v>6144</v>
      </c>
      <c r="I3029" s="431">
        <v>50707.193359375</v>
      </c>
      <c r="J3029" s="431">
        <v>3</v>
      </c>
      <c r="K3029" s="432">
        <v>200399.693359375</v>
      </c>
    </row>
    <row r="3030" spans="1:11" ht="14.45" customHeight="1" x14ac:dyDescent="0.2">
      <c r="A3030" s="426" t="s">
        <v>576</v>
      </c>
      <c r="B3030" s="427" t="s">
        <v>577</v>
      </c>
      <c r="C3030" s="428" t="s">
        <v>1728</v>
      </c>
      <c r="D3030" s="429" t="s">
        <v>1729</v>
      </c>
      <c r="E3030" s="428" t="s">
        <v>2417</v>
      </c>
      <c r="F3030" s="429" t="s">
        <v>2418</v>
      </c>
      <c r="G3030" s="428" t="s">
        <v>6922</v>
      </c>
      <c r="H3030" s="428" t="s">
        <v>6923</v>
      </c>
      <c r="I3030" s="431">
        <v>1936</v>
      </c>
      <c r="J3030" s="431">
        <v>90</v>
      </c>
      <c r="K3030" s="432">
        <v>174240</v>
      </c>
    </row>
    <row r="3031" spans="1:11" ht="14.45" customHeight="1" x14ac:dyDescent="0.2">
      <c r="A3031" s="426" t="s">
        <v>576</v>
      </c>
      <c r="B3031" s="427" t="s">
        <v>577</v>
      </c>
      <c r="C3031" s="428" t="s">
        <v>1728</v>
      </c>
      <c r="D3031" s="429" t="s">
        <v>1729</v>
      </c>
      <c r="E3031" s="428" t="s">
        <v>2417</v>
      </c>
      <c r="F3031" s="429" t="s">
        <v>2418</v>
      </c>
      <c r="G3031" s="428" t="s">
        <v>6145</v>
      </c>
      <c r="H3031" s="428" t="s">
        <v>6146</v>
      </c>
      <c r="I3031" s="431">
        <v>122562.4375</v>
      </c>
      <c r="J3031" s="431">
        <v>10</v>
      </c>
      <c r="K3031" s="432">
        <v>1225624.375</v>
      </c>
    </row>
    <row r="3032" spans="1:11" ht="14.45" customHeight="1" x14ac:dyDescent="0.2">
      <c r="A3032" s="426" t="s">
        <v>576</v>
      </c>
      <c r="B3032" s="427" t="s">
        <v>577</v>
      </c>
      <c r="C3032" s="428" t="s">
        <v>1728</v>
      </c>
      <c r="D3032" s="429" t="s">
        <v>1729</v>
      </c>
      <c r="E3032" s="428" t="s">
        <v>2417</v>
      </c>
      <c r="F3032" s="429" t="s">
        <v>2418</v>
      </c>
      <c r="G3032" s="428" t="s">
        <v>6924</v>
      </c>
      <c r="H3032" s="428" t="s">
        <v>6925</v>
      </c>
      <c r="I3032" s="431">
        <v>1974.1199951171875</v>
      </c>
      <c r="J3032" s="431">
        <v>265</v>
      </c>
      <c r="K3032" s="432">
        <v>523140.51171875</v>
      </c>
    </row>
    <row r="3033" spans="1:11" ht="14.45" customHeight="1" x14ac:dyDescent="0.2">
      <c r="A3033" s="426" t="s">
        <v>576</v>
      </c>
      <c r="B3033" s="427" t="s">
        <v>577</v>
      </c>
      <c r="C3033" s="428" t="s">
        <v>1728</v>
      </c>
      <c r="D3033" s="429" t="s">
        <v>1729</v>
      </c>
      <c r="E3033" s="428" t="s">
        <v>2417</v>
      </c>
      <c r="F3033" s="429" t="s">
        <v>2418</v>
      </c>
      <c r="G3033" s="428" t="s">
        <v>6926</v>
      </c>
      <c r="H3033" s="428" t="s">
        <v>6927</v>
      </c>
      <c r="I3033" s="431">
        <v>487.79998779296875</v>
      </c>
      <c r="J3033" s="431">
        <v>10</v>
      </c>
      <c r="K3033" s="432">
        <v>4877.990234375</v>
      </c>
    </row>
    <row r="3034" spans="1:11" ht="14.45" customHeight="1" x14ac:dyDescent="0.2">
      <c r="A3034" s="426" t="s">
        <v>576</v>
      </c>
      <c r="B3034" s="427" t="s">
        <v>577</v>
      </c>
      <c r="C3034" s="428" t="s">
        <v>1728</v>
      </c>
      <c r="D3034" s="429" t="s">
        <v>1729</v>
      </c>
      <c r="E3034" s="428" t="s">
        <v>2417</v>
      </c>
      <c r="F3034" s="429" t="s">
        <v>2418</v>
      </c>
      <c r="G3034" s="428" t="s">
        <v>6928</v>
      </c>
      <c r="H3034" s="428" t="s">
        <v>6929</v>
      </c>
      <c r="I3034" s="431">
        <v>1452</v>
      </c>
      <c r="J3034" s="431">
        <v>15</v>
      </c>
      <c r="K3034" s="432">
        <v>21780</v>
      </c>
    </row>
    <row r="3035" spans="1:11" ht="14.45" customHeight="1" x14ac:dyDescent="0.2">
      <c r="A3035" s="426" t="s">
        <v>576</v>
      </c>
      <c r="B3035" s="427" t="s">
        <v>577</v>
      </c>
      <c r="C3035" s="428" t="s">
        <v>1728</v>
      </c>
      <c r="D3035" s="429" t="s">
        <v>1729</v>
      </c>
      <c r="E3035" s="428" t="s">
        <v>2417</v>
      </c>
      <c r="F3035" s="429" t="s">
        <v>2418</v>
      </c>
      <c r="G3035" s="428" t="s">
        <v>6835</v>
      </c>
      <c r="H3035" s="428" t="s">
        <v>6930</v>
      </c>
      <c r="I3035" s="431">
        <v>58685</v>
      </c>
      <c r="J3035" s="431">
        <v>7</v>
      </c>
      <c r="K3035" s="432">
        <v>410795</v>
      </c>
    </row>
    <row r="3036" spans="1:11" ht="14.45" customHeight="1" x14ac:dyDescent="0.2">
      <c r="A3036" s="426" t="s">
        <v>576</v>
      </c>
      <c r="B3036" s="427" t="s">
        <v>577</v>
      </c>
      <c r="C3036" s="428" t="s">
        <v>1728</v>
      </c>
      <c r="D3036" s="429" t="s">
        <v>1729</v>
      </c>
      <c r="E3036" s="428" t="s">
        <v>2417</v>
      </c>
      <c r="F3036" s="429" t="s">
        <v>2418</v>
      </c>
      <c r="G3036" s="428" t="s">
        <v>6931</v>
      </c>
      <c r="H3036" s="428" t="s">
        <v>6932</v>
      </c>
      <c r="I3036" s="431">
        <v>83864.953125</v>
      </c>
      <c r="J3036" s="431">
        <v>1</v>
      </c>
      <c r="K3036" s="432">
        <v>83864.953125</v>
      </c>
    </row>
    <row r="3037" spans="1:11" ht="14.45" customHeight="1" x14ac:dyDescent="0.2">
      <c r="A3037" s="426" t="s">
        <v>576</v>
      </c>
      <c r="B3037" s="427" t="s">
        <v>577</v>
      </c>
      <c r="C3037" s="428" t="s">
        <v>1728</v>
      </c>
      <c r="D3037" s="429" t="s">
        <v>1729</v>
      </c>
      <c r="E3037" s="428" t="s">
        <v>2417</v>
      </c>
      <c r="F3037" s="429" t="s">
        <v>2418</v>
      </c>
      <c r="G3037" s="428" t="s">
        <v>6933</v>
      </c>
      <c r="H3037" s="428" t="s">
        <v>6934</v>
      </c>
      <c r="I3037" s="431">
        <v>83864.953125</v>
      </c>
      <c r="J3037" s="431">
        <v>1</v>
      </c>
      <c r="K3037" s="432">
        <v>83864.953125</v>
      </c>
    </row>
    <row r="3038" spans="1:11" ht="14.45" customHeight="1" x14ac:dyDescent="0.2">
      <c r="A3038" s="426" t="s">
        <v>576</v>
      </c>
      <c r="B3038" s="427" t="s">
        <v>577</v>
      </c>
      <c r="C3038" s="428" t="s">
        <v>1728</v>
      </c>
      <c r="D3038" s="429" t="s">
        <v>1729</v>
      </c>
      <c r="E3038" s="428" t="s">
        <v>2417</v>
      </c>
      <c r="F3038" s="429" t="s">
        <v>2418</v>
      </c>
      <c r="G3038" s="428" t="s">
        <v>6935</v>
      </c>
      <c r="H3038" s="428" t="s">
        <v>6936</v>
      </c>
      <c r="I3038" s="431">
        <v>30250</v>
      </c>
      <c r="J3038" s="431">
        <v>12</v>
      </c>
      <c r="K3038" s="432">
        <v>363000</v>
      </c>
    </row>
    <row r="3039" spans="1:11" ht="14.45" customHeight="1" x14ac:dyDescent="0.2">
      <c r="A3039" s="426" t="s">
        <v>576</v>
      </c>
      <c r="B3039" s="427" t="s">
        <v>577</v>
      </c>
      <c r="C3039" s="428" t="s">
        <v>1728</v>
      </c>
      <c r="D3039" s="429" t="s">
        <v>1729</v>
      </c>
      <c r="E3039" s="428" t="s">
        <v>2417</v>
      </c>
      <c r="F3039" s="429" t="s">
        <v>2418</v>
      </c>
      <c r="G3039" s="428" t="s">
        <v>6937</v>
      </c>
      <c r="H3039" s="428" t="s">
        <v>6938</v>
      </c>
      <c r="I3039" s="431">
        <v>53255.73046875</v>
      </c>
      <c r="J3039" s="431">
        <v>2</v>
      </c>
      <c r="K3039" s="432">
        <v>106511.4609375</v>
      </c>
    </row>
    <row r="3040" spans="1:11" ht="14.45" customHeight="1" x14ac:dyDescent="0.2">
      <c r="A3040" s="426" t="s">
        <v>576</v>
      </c>
      <c r="B3040" s="427" t="s">
        <v>577</v>
      </c>
      <c r="C3040" s="428" t="s">
        <v>1728</v>
      </c>
      <c r="D3040" s="429" t="s">
        <v>1729</v>
      </c>
      <c r="E3040" s="428" t="s">
        <v>2417</v>
      </c>
      <c r="F3040" s="429" t="s">
        <v>2418</v>
      </c>
      <c r="G3040" s="428" t="s">
        <v>6939</v>
      </c>
      <c r="H3040" s="428" t="s">
        <v>6940</v>
      </c>
      <c r="I3040" s="431">
        <v>30250</v>
      </c>
      <c r="J3040" s="431">
        <v>4</v>
      </c>
      <c r="K3040" s="432">
        <v>121000</v>
      </c>
    </row>
    <row r="3041" spans="1:11" ht="14.45" customHeight="1" x14ac:dyDescent="0.2">
      <c r="A3041" s="426" t="s">
        <v>576</v>
      </c>
      <c r="B3041" s="427" t="s">
        <v>577</v>
      </c>
      <c r="C3041" s="428" t="s">
        <v>1728</v>
      </c>
      <c r="D3041" s="429" t="s">
        <v>1729</v>
      </c>
      <c r="E3041" s="428" t="s">
        <v>2417</v>
      </c>
      <c r="F3041" s="429" t="s">
        <v>2418</v>
      </c>
      <c r="G3041" s="428" t="s">
        <v>6935</v>
      </c>
      <c r="H3041" s="428" t="s">
        <v>6941</v>
      </c>
      <c r="I3041" s="431">
        <v>30250</v>
      </c>
      <c r="J3041" s="431">
        <v>10</v>
      </c>
      <c r="K3041" s="432">
        <v>302500</v>
      </c>
    </row>
    <row r="3042" spans="1:11" ht="14.45" customHeight="1" x14ac:dyDescent="0.2">
      <c r="A3042" s="426" t="s">
        <v>576</v>
      </c>
      <c r="B3042" s="427" t="s">
        <v>577</v>
      </c>
      <c r="C3042" s="428" t="s">
        <v>1728</v>
      </c>
      <c r="D3042" s="429" t="s">
        <v>1729</v>
      </c>
      <c r="E3042" s="428" t="s">
        <v>2417</v>
      </c>
      <c r="F3042" s="429" t="s">
        <v>2418</v>
      </c>
      <c r="G3042" s="428" t="s">
        <v>6942</v>
      </c>
      <c r="H3042" s="428" t="s">
        <v>6943</v>
      </c>
      <c r="I3042" s="431">
        <v>33081.200520833336</v>
      </c>
      <c r="J3042" s="431">
        <v>3</v>
      </c>
      <c r="K3042" s="432">
        <v>159767.1875</v>
      </c>
    </row>
    <row r="3043" spans="1:11" ht="14.45" customHeight="1" x14ac:dyDescent="0.2">
      <c r="A3043" s="426" t="s">
        <v>576</v>
      </c>
      <c r="B3043" s="427" t="s">
        <v>577</v>
      </c>
      <c r="C3043" s="428" t="s">
        <v>1728</v>
      </c>
      <c r="D3043" s="429" t="s">
        <v>1729</v>
      </c>
      <c r="E3043" s="428" t="s">
        <v>2417</v>
      </c>
      <c r="F3043" s="429" t="s">
        <v>2418</v>
      </c>
      <c r="G3043" s="428" t="s">
        <v>6944</v>
      </c>
      <c r="H3043" s="428" t="s">
        <v>6945</v>
      </c>
      <c r="I3043" s="431">
        <v>156.77000427246094</v>
      </c>
      <c r="J3043" s="431">
        <v>25</v>
      </c>
      <c r="K3043" s="432">
        <v>3919.2000732421875</v>
      </c>
    </row>
    <row r="3044" spans="1:11" ht="14.45" customHeight="1" x14ac:dyDescent="0.2">
      <c r="A3044" s="426" t="s">
        <v>576</v>
      </c>
      <c r="B3044" s="427" t="s">
        <v>577</v>
      </c>
      <c r="C3044" s="428" t="s">
        <v>1728</v>
      </c>
      <c r="D3044" s="429" t="s">
        <v>1729</v>
      </c>
      <c r="E3044" s="428" t="s">
        <v>2417</v>
      </c>
      <c r="F3044" s="429" t="s">
        <v>2418</v>
      </c>
      <c r="G3044" s="428" t="s">
        <v>6946</v>
      </c>
      <c r="H3044" s="428" t="s">
        <v>6947</v>
      </c>
      <c r="I3044" s="431">
        <v>6.0500001907348633</v>
      </c>
      <c r="J3044" s="431">
        <v>260</v>
      </c>
      <c r="K3044" s="432">
        <v>1573</v>
      </c>
    </row>
    <row r="3045" spans="1:11" ht="14.45" customHeight="1" x14ac:dyDescent="0.2">
      <c r="A3045" s="426" t="s">
        <v>576</v>
      </c>
      <c r="B3045" s="427" t="s">
        <v>577</v>
      </c>
      <c r="C3045" s="428" t="s">
        <v>1728</v>
      </c>
      <c r="D3045" s="429" t="s">
        <v>1729</v>
      </c>
      <c r="E3045" s="428" t="s">
        <v>2417</v>
      </c>
      <c r="F3045" s="429" t="s">
        <v>2418</v>
      </c>
      <c r="G3045" s="428" t="s">
        <v>6948</v>
      </c>
      <c r="H3045" s="428" t="s">
        <v>6949</v>
      </c>
      <c r="I3045" s="431">
        <v>9.5866666634877529</v>
      </c>
      <c r="J3045" s="431">
        <v>580</v>
      </c>
      <c r="K3045" s="432">
        <v>5561.6499633789063</v>
      </c>
    </row>
    <row r="3046" spans="1:11" ht="14.45" customHeight="1" x14ac:dyDescent="0.2">
      <c r="A3046" s="426" t="s">
        <v>576</v>
      </c>
      <c r="B3046" s="427" t="s">
        <v>577</v>
      </c>
      <c r="C3046" s="428" t="s">
        <v>1728</v>
      </c>
      <c r="D3046" s="429" t="s">
        <v>1729</v>
      </c>
      <c r="E3046" s="428" t="s">
        <v>2417</v>
      </c>
      <c r="F3046" s="429" t="s">
        <v>2418</v>
      </c>
      <c r="G3046" s="428" t="s">
        <v>3326</v>
      </c>
      <c r="H3046" s="428" t="s">
        <v>3327</v>
      </c>
      <c r="I3046" s="431">
        <v>0.80000001192092896</v>
      </c>
      <c r="J3046" s="431">
        <v>1600</v>
      </c>
      <c r="K3046" s="432">
        <v>1280</v>
      </c>
    </row>
    <row r="3047" spans="1:11" ht="14.45" customHeight="1" x14ac:dyDescent="0.2">
      <c r="A3047" s="426" t="s">
        <v>576</v>
      </c>
      <c r="B3047" s="427" t="s">
        <v>577</v>
      </c>
      <c r="C3047" s="428" t="s">
        <v>1728</v>
      </c>
      <c r="D3047" s="429" t="s">
        <v>1729</v>
      </c>
      <c r="E3047" s="428" t="s">
        <v>2417</v>
      </c>
      <c r="F3047" s="429" t="s">
        <v>2418</v>
      </c>
      <c r="G3047" s="428" t="s">
        <v>3328</v>
      </c>
      <c r="H3047" s="428" t="s">
        <v>3329</v>
      </c>
      <c r="I3047" s="431">
        <v>0.82333332300186157</v>
      </c>
      <c r="J3047" s="431">
        <v>2200</v>
      </c>
      <c r="K3047" s="432">
        <v>1812</v>
      </c>
    </row>
    <row r="3048" spans="1:11" ht="14.45" customHeight="1" x14ac:dyDescent="0.2">
      <c r="A3048" s="426" t="s">
        <v>576</v>
      </c>
      <c r="B3048" s="427" t="s">
        <v>577</v>
      </c>
      <c r="C3048" s="428" t="s">
        <v>1728</v>
      </c>
      <c r="D3048" s="429" t="s">
        <v>1729</v>
      </c>
      <c r="E3048" s="428" t="s">
        <v>2417</v>
      </c>
      <c r="F3048" s="429" t="s">
        <v>2418</v>
      </c>
      <c r="G3048" s="428" t="s">
        <v>3328</v>
      </c>
      <c r="H3048" s="428" t="s">
        <v>3330</v>
      </c>
      <c r="I3048" s="431">
        <v>0.81999999284744263</v>
      </c>
      <c r="J3048" s="431">
        <v>900</v>
      </c>
      <c r="K3048" s="432">
        <v>738</v>
      </c>
    </row>
    <row r="3049" spans="1:11" ht="14.45" customHeight="1" x14ac:dyDescent="0.2">
      <c r="A3049" s="426" t="s">
        <v>576</v>
      </c>
      <c r="B3049" s="427" t="s">
        <v>577</v>
      </c>
      <c r="C3049" s="428" t="s">
        <v>1728</v>
      </c>
      <c r="D3049" s="429" t="s">
        <v>1729</v>
      </c>
      <c r="E3049" s="428" t="s">
        <v>2417</v>
      </c>
      <c r="F3049" s="429" t="s">
        <v>2418</v>
      </c>
      <c r="G3049" s="428" t="s">
        <v>5138</v>
      </c>
      <c r="H3049" s="428" t="s">
        <v>5139</v>
      </c>
      <c r="I3049" s="431">
        <v>0.5</v>
      </c>
      <c r="J3049" s="431">
        <v>600</v>
      </c>
      <c r="K3049" s="432">
        <v>300</v>
      </c>
    </row>
    <row r="3050" spans="1:11" ht="14.45" customHeight="1" x14ac:dyDescent="0.2">
      <c r="A3050" s="426" t="s">
        <v>576</v>
      </c>
      <c r="B3050" s="427" t="s">
        <v>577</v>
      </c>
      <c r="C3050" s="428" t="s">
        <v>1728</v>
      </c>
      <c r="D3050" s="429" t="s">
        <v>1729</v>
      </c>
      <c r="E3050" s="428" t="s">
        <v>2417</v>
      </c>
      <c r="F3050" s="429" t="s">
        <v>2418</v>
      </c>
      <c r="G3050" s="428" t="s">
        <v>3331</v>
      </c>
      <c r="H3050" s="428" t="s">
        <v>3332</v>
      </c>
      <c r="I3050" s="431">
        <v>0.43333333730697632</v>
      </c>
      <c r="J3050" s="431">
        <v>2500</v>
      </c>
      <c r="K3050" s="432">
        <v>1084</v>
      </c>
    </row>
    <row r="3051" spans="1:11" ht="14.45" customHeight="1" x14ac:dyDescent="0.2">
      <c r="A3051" s="426" t="s">
        <v>576</v>
      </c>
      <c r="B3051" s="427" t="s">
        <v>577</v>
      </c>
      <c r="C3051" s="428" t="s">
        <v>1728</v>
      </c>
      <c r="D3051" s="429" t="s">
        <v>1729</v>
      </c>
      <c r="E3051" s="428" t="s">
        <v>2417</v>
      </c>
      <c r="F3051" s="429" t="s">
        <v>2418</v>
      </c>
      <c r="G3051" s="428" t="s">
        <v>3331</v>
      </c>
      <c r="H3051" s="428" t="s">
        <v>6063</v>
      </c>
      <c r="I3051" s="431">
        <v>0.43999999761581421</v>
      </c>
      <c r="J3051" s="431">
        <v>1200</v>
      </c>
      <c r="K3051" s="432">
        <v>528</v>
      </c>
    </row>
    <row r="3052" spans="1:11" ht="14.45" customHeight="1" x14ac:dyDescent="0.2">
      <c r="A3052" s="426" t="s">
        <v>576</v>
      </c>
      <c r="B3052" s="427" t="s">
        <v>577</v>
      </c>
      <c r="C3052" s="428" t="s">
        <v>1728</v>
      </c>
      <c r="D3052" s="429" t="s">
        <v>1729</v>
      </c>
      <c r="E3052" s="428" t="s">
        <v>2417</v>
      </c>
      <c r="F3052" s="429" t="s">
        <v>2418</v>
      </c>
      <c r="G3052" s="428" t="s">
        <v>4731</v>
      </c>
      <c r="H3052" s="428" t="s">
        <v>4732</v>
      </c>
      <c r="I3052" s="431">
        <v>1.1499999761581421</v>
      </c>
      <c r="J3052" s="431">
        <v>1120</v>
      </c>
      <c r="K3052" s="432">
        <v>1288</v>
      </c>
    </row>
    <row r="3053" spans="1:11" ht="14.45" customHeight="1" x14ac:dyDescent="0.2">
      <c r="A3053" s="426" t="s">
        <v>576</v>
      </c>
      <c r="B3053" s="427" t="s">
        <v>577</v>
      </c>
      <c r="C3053" s="428" t="s">
        <v>1728</v>
      </c>
      <c r="D3053" s="429" t="s">
        <v>1729</v>
      </c>
      <c r="E3053" s="428" t="s">
        <v>2417</v>
      </c>
      <c r="F3053" s="429" t="s">
        <v>2418</v>
      </c>
      <c r="G3053" s="428" t="s">
        <v>4733</v>
      </c>
      <c r="H3053" s="428" t="s">
        <v>4734</v>
      </c>
      <c r="I3053" s="431">
        <v>1.1349999904632568</v>
      </c>
      <c r="J3053" s="431">
        <v>1760</v>
      </c>
      <c r="K3053" s="432">
        <v>1996.8000106811523</v>
      </c>
    </row>
    <row r="3054" spans="1:11" ht="14.45" customHeight="1" x14ac:dyDescent="0.2">
      <c r="A3054" s="426" t="s">
        <v>576</v>
      </c>
      <c r="B3054" s="427" t="s">
        <v>577</v>
      </c>
      <c r="C3054" s="428" t="s">
        <v>1728</v>
      </c>
      <c r="D3054" s="429" t="s">
        <v>1729</v>
      </c>
      <c r="E3054" s="428" t="s">
        <v>2417</v>
      </c>
      <c r="F3054" s="429" t="s">
        <v>2418</v>
      </c>
      <c r="G3054" s="428" t="s">
        <v>6064</v>
      </c>
      <c r="H3054" s="428" t="s">
        <v>6065</v>
      </c>
      <c r="I3054" s="431">
        <v>7.1500000953674316</v>
      </c>
      <c r="J3054" s="431">
        <v>100</v>
      </c>
      <c r="K3054" s="432">
        <v>715.1099853515625</v>
      </c>
    </row>
    <row r="3055" spans="1:11" ht="14.45" customHeight="1" x14ac:dyDescent="0.2">
      <c r="A3055" s="426" t="s">
        <v>576</v>
      </c>
      <c r="B3055" s="427" t="s">
        <v>577</v>
      </c>
      <c r="C3055" s="428" t="s">
        <v>1728</v>
      </c>
      <c r="D3055" s="429" t="s">
        <v>1729</v>
      </c>
      <c r="E3055" s="428" t="s">
        <v>2417</v>
      </c>
      <c r="F3055" s="429" t="s">
        <v>2418</v>
      </c>
      <c r="G3055" s="428" t="s">
        <v>6064</v>
      </c>
      <c r="H3055" s="428" t="s">
        <v>6066</v>
      </c>
      <c r="I3055" s="431">
        <v>7.869999885559082</v>
      </c>
      <c r="J3055" s="431">
        <v>600</v>
      </c>
      <c r="K3055" s="432">
        <v>4721.4000244140625</v>
      </c>
    </row>
    <row r="3056" spans="1:11" ht="14.45" customHeight="1" x14ac:dyDescent="0.2">
      <c r="A3056" s="426" t="s">
        <v>576</v>
      </c>
      <c r="B3056" s="427" t="s">
        <v>577</v>
      </c>
      <c r="C3056" s="428" t="s">
        <v>1728</v>
      </c>
      <c r="D3056" s="429" t="s">
        <v>1729</v>
      </c>
      <c r="E3056" s="428" t="s">
        <v>2417</v>
      </c>
      <c r="F3056" s="429" t="s">
        <v>2418</v>
      </c>
      <c r="G3056" s="428" t="s">
        <v>3333</v>
      </c>
      <c r="H3056" s="428" t="s">
        <v>3334</v>
      </c>
      <c r="I3056" s="431">
        <v>0.56999999284744263</v>
      </c>
      <c r="J3056" s="431">
        <v>1100</v>
      </c>
      <c r="K3056" s="432">
        <v>627</v>
      </c>
    </row>
    <row r="3057" spans="1:11" ht="14.45" customHeight="1" x14ac:dyDescent="0.2">
      <c r="A3057" s="426" t="s">
        <v>576</v>
      </c>
      <c r="B3057" s="427" t="s">
        <v>577</v>
      </c>
      <c r="C3057" s="428" t="s">
        <v>1728</v>
      </c>
      <c r="D3057" s="429" t="s">
        <v>1729</v>
      </c>
      <c r="E3057" s="428" t="s">
        <v>2417</v>
      </c>
      <c r="F3057" s="429" t="s">
        <v>2418</v>
      </c>
      <c r="G3057" s="428" t="s">
        <v>3335</v>
      </c>
      <c r="H3057" s="428" t="s">
        <v>3336</v>
      </c>
      <c r="I3057" s="431">
        <v>0.57999998331069946</v>
      </c>
      <c r="J3057" s="431">
        <v>900</v>
      </c>
      <c r="K3057" s="432">
        <v>522</v>
      </c>
    </row>
    <row r="3058" spans="1:11" ht="14.45" customHeight="1" x14ac:dyDescent="0.2">
      <c r="A3058" s="426" t="s">
        <v>576</v>
      </c>
      <c r="B3058" s="427" t="s">
        <v>577</v>
      </c>
      <c r="C3058" s="428" t="s">
        <v>1728</v>
      </c>
      <c r="D3058" s="429" t="s">
        <v>1729</v>
      </c>
      <c r="E3058" s="428" t="s">
        <v>2417</v>
      </c>
      <c r="F3058" s="429" t="s">
        <v>2418</v>
      </c>
      <c r="G3058" s="428" t="s">
        <v>5672</v>
      </c>
      <c r="H3058" s="428" t="s">
        <v>5673</v>
      </c>
      <c r="I3058" s="431">
        <v>14.65199966430664</v>
      </c>
      <c r="J3058" s="431">
        <v>500</v>
      </c>
      <c r="K3058" s="432">
        <v>7326.0400390625</v>
      </c>
    </row>
    <row r="3059" spans="1:11" ht="14.45" customHeight="1" x14ac:dyDescent="0.2">
      <c r="A3059" s="426" t="s">
        <v>576</v>
      </c>
      <c r="B3059" s="427" t="s">
        <v>577</v>
      </c>
      <c r="C3059" s="428" t="s">
        <v>1728</v>
      </c>
      <c r="D3059" s="429" t="s">
        <v>1729</v>
      </c>
      <c r="E3059" s="428" t="s">
        <v>2417</v>
      </c>
      <c r="F3059" s="429" t="s">
        <v>2418</v>
      </c>
      <c r="G3059" s="428" t="s">
        <v>6067</v>
      </c>
      <c r="H3059" s="428" t="s">
        <v>6068</v>
      </c>
      <c r="I3059" s="431">
        <v>5.5710000991821289</v>
      </c>
      <c r="J3059" s="431">
        <v>1220</v>
      </c>
      <c r="K3059" s="432">
        <v>6798.8001098632813</v>
      </c>
    </row>
    <row r="3060" spans="1:11" ht="14.45" customHeight="1" x14ac:dyDescent="0.2">
      <c r="A3060" s="426" t="s">
        <v>576</v>
      </c>
      <c r="B3060" s="427" t="s">
        <v>577</v>
      </c>
      <c r="C3060" s="428" t="s">
        <v>1728</v>
      </c>
      <c r="D3060" s="429" t="s">
        <v>1729</v>
      </c>
      <c r="E3060" s="428" t="s">
        <v>2417</v>
      </c>
      <c r="F3060" s="429" t="s">
        <v>2418</v>
      </c>
      <c r="G3060" s="428" t="s">
        <v>6069</v>
      </c>
      <c r="H3060" s="428" t="s">
        <v>6070</v>
      </c>
      <c r="I3060" s="431">
        <v>8.8299999237060547</v>
      </c>
      <c r="J3060" s="431">
        <v>300</v>
      </c>
      <c r="K3060" s="432">
        <v>2650.43994140625</v>
      </c>
    </row>
    <row r="3061" spans="1:11" ht="14.45" customHeight="1" x14ac:dyDescent="0.2">
      <c r="A3061" s="426" t="s">
        <v>576</v>
      </c>
      <c r="B3061" s="427" t="s">
        <v>577</v>
      </c>
      <c r="C3061" s="428" t="s">
        <v>1728</v>
      </c>
      <c r="D3061" s="429" t="s">
        <v>1729</v>
      </c>
      <c r="E3061" s="428" t="s">
        <v>2417</v>
      </c>
      <c r="F3061" s="429" t="s">
        <v>2418</v>
      </c>
      <c r="G3061" s="428" t="s">
        <v>3337</v>
      </c>
      <c r="H3061" s="428" t="s">
        <v>3338</v>
      </c>
      <c r="I3061" s="431">
        <v>75.019996643066406</v>
      </c>
      <c r="J3061" s="431">
        <v>11</v>
      </c>
      <c r="K3061" s="432">
        <v>825.21998596191406</v>
      </c>
    </row>
    <row r="3062" spans="1:11" ht="14.45" customHeight="1" x14ac:dyDescent="0.2">
      <c r="A3062" s="426" t="s">
        <v>576</v>
      </c>
      <c r="B3062" s="427" t="s">
        <v>577</v>
      </c>
      <c r="C3062" s="428" t="s">
        <v>1728</v>
      </c>
      <c r="D3062" s="429" t="s">
        <v>1729</v>
      </c>
      <c r="E3062" s="428" t="s">
        <v>2417</v>
      </c>
      <c r="F3062" s="429" t="s">
        <v>2418</v>
      </c>
      <c r="G3062" s="428" t="s">
        <v>6950</v>
      </c>
      <c r="H3062" s="428" t="s">
        <v>6951</v>
      </c>
      <c r="I3062" s="431">
        <v>25.409999847412109</v>
      </c>
      <c r="J3062" s="431">
        <v>2</v>
      </c>
      <c r="K3062" s="432">
        <v>50.819999694824219</v>
      </c>
    </row>
    <row r="3063" spans="1:11" ht="14.45" customHeight="1" x14ac:dyDescent="0.2">
      <c r="A3063" s="426" t="s">
        <v>576</v>
      </c>
      <c r="B3063" s="427" t="s">
        <v>577</v>
      </c>
      <c r="C3063" s="428" t="s">
        <v>1728</v>
      </c>
      <c r="D3063" s="429" t="s">
        <v>1729</v>
      </c>
      <c r="E3063" s="428" t="s">
        <v>2417</v>
      </c>
      <c r="F3063" s="429" t="s">
        <v>2418</v>
      </c>
      <c r="G3063" s="428" t="s">
        <v>6952</v>
      </c>
      <c r="H3063" s="428" t="s">
        <v>6953</v>
      </c>
      <c r="I3063" s="431">
        <v>39997</v>
      </c>
      <c r="J3063" s="431">
        <v>3</v>
      </c>
      <c r="K3063" s="432">
        <v>119991</v>
      </c>
    </row>
    <row r="3064" spans="1:11" ht="14.45" customHeight="1" x14ac:dyDescent="0.2">
      <c r="A3064" s="426" t="s">
        <v>576</v>
      </c>
      <c r="B3064" s="427" t="s">
        <v>577</v>
      </c>
      <c r="C3064" s="428" t="s">
        <v>1728</v>
      </c>
      <c r="D3064" s="429" t="s">
        <v>1729</v>
      </c>
      <c r="E3064" s="428" t="s">
        <v>2417</v>
      </c>
      <c r="F3064" s="429" t="s">
        <v>2418</v>
      </c>
      <c r="G3064" s="428" t="s">
        <v>6954</v>
      </c>
      <c r="H3064" s="428" t="s">
        <v>6955</v>
      </c>
      <c r="I3064" s="431">
        <v>39997</v>
      </c>
      <c r="J3064" s="431">
        <v>1</v>
      </c>
      <c r="K3064" s="432">
        <v>39997</v>
      </c>
    </row>
    <row r="3065" spans="1:11" ht="14.45" customHeight="1" x14ac:dyDescent="0.2">
      <c r="A3065" s="426" t="s">
        <v>576</v>
      </c>
      <c r="B3065" s="427" t="s">
        <v>577</v>
      </c>
      <c r="C3065" s="428" t="s">
        <v>1728</v>
      </c>
      <c r="D3065" s="429" t="s">
        <v>1729</v>
      </c>
      <c r="E3065" s="428" t="s">
        <v>2417</v>
      </c>
      <c r="F3065" s="429" t="s">
        <v>2418</v>
      </c>
      <c r="G3065" s="428" t="s">
        <v>6956</v>
      </c>
      <c r="H3065" s="428" t="s">
        <v>6957</v>
      </c>
      <c r="I3065" s="431">
        <v>1813.7900390625</v>
      </c>
      <c r="J3065" s="431">
        <v>10</v>
      </c>
      <c r="K3065" s="432">
        <v>18137.900390625</v>
      </c>
    </row>
    <row r="3066" spans="1:11" ht="14.45" customHeight="1" x14ac:dyDescent="0.2">
      <c r="A3066" s="426" t="s">
        <v>576</v>
      </c>
      <c r="B3066" s="427" t="s">
        <v>577</v>
      </c>
      <c r="C3066" s="428" t="s">
        <v>1728</v>
      </c>
      <c r="D3066" s="429" t="s">
        <v>1729</v>
      </c>
      <c r="E3066" s="428" t="s">
        <v>2417</v>
      </c>
      <c r="F3066" s="429" t="s">
        <v>2418</v>
      </c>
      <c r="G3066" s="428" t="s">
        <v>6958</v>
      </c>
      <c r="H3066" s="428" t="s">
        <v>6959</v>
      </c>
      <c r="I3066" s="431">
        <v>1605.6700439453125</v>
      </c>
      <c r="J3066" s="431">
        <v>4</v>
      </c>
      <c r="K3066" s="432">
        <v>6422.68017578125</v>
      </c>
    </row>
    <row r="3067" spans="1:11" ht="14.45" customHeight="1" x14ac:dyDescent="0.2">
      <c r="A3067" s="426" t="s">
        <v>576</v>
      </c>
      <c r="B3067" s="427" t="s">
        <v>577</v>
      </c>
      <c r="C3067" s="428" t="s">
        <v>1728</v>
      </c>
      <c r="D3067" s="429" t="s">
        <v>1729</v>
      </c>
      <c r="E3067" s="428" t="s">
        <v>2417</v>
      </c>
      <c r="F3067" s="429" t="s">
        <v>2418</v>
      </c>
      <c r="G3067" s="428" t="s">
        <v>6960</v>
      </c>
      <c r="H3067" s="428" t="s">
        <v>6961</v>
      </c>
      <c r="I3067" s="431">
        <v>850.6300048828125</v>
      </c>
      <c r="J3067" s="431">
        <v>5</v>
      </c>
      <c r="K3067" s="432">
        <v>4253.14990234375</v>
      </c>
    </row>
    <row r="3068" spans="1:11" ht="14.45" customHeight="1" x14ac:dyDescent="0.2">
      <c r="A3068" s="426" t="s">
        <v>576</v>
      </c>
      <c r="B3068" s="427" t="s">
        <v>577</v>
      </c>
      <c r="C3068" s="428" t="s">
        <v>1728</v>
      </c>
      <c r="D3068" s="429" t="s">
        <v>1729</v>
      </c>
      <c r="E3068" s="428" t="s">
        <v>2417</v>
      </c>
      <c r="F3068" s="429" t="s">
        <v>2418</v>
      </c>
      <c r="G3068" s="428" t="s">
        <v>6962</v>
      </c>
      <c r="H3068" s="428" t="s">
        <v>6963</v>
      </c>
      <c r="I3068" s="431">
        <v>1875.5</v>
      </c>
      <c r="J3068" s="431">
        <v>10</v>
      </c>
      <c r="K3068" s="432">
        <v>18755</v>
      </c>
    </row>
    <row r="3069" spans="1:11" ht="14.45" customHeight="1" x14ac:dyDescent="0.2">
      <c r="A3069" s="426" t="s">
        <v>576</v>
      </c>
      <c r="B3069" s="427" t="s">
        <v>577</v>
      </c>
      <c r="C3069" s="428" t="s">
        <v>1728</v>
      </c>
      <c r="D3069" s="429" t="s">
        <v>1729</v>
      </c>
      <c r="E3069" s="428" t="s">
        <v>2417</v>
      </c>
      <c r="F3069" s="429" t="s">
        <v>2418</v>
      </c>
      <c r="G3069" s="428" t="s">
        <v>6073</v>
      </c>
      <c r="H3069" s="428" t="s">
        <v>6074</v>
      </c>
      <c r="I3069" s="431">
        <v>769.55999755859375</v>
      </c>
      <c r="J3069" s="431">
        <v>132</v>
      </c>
      <c r="K3069" s="432">
        <v>101581.91845703125</v>
      </c>
    </row>
    <row r="3070" spans="1:11" ht="14.45" customHeight="1" x14ac:dyDescent="0.2">
      <c r="A3070" s="426" t="s">
        <v>576</v>
      </c>
      <c r="B3070" s="427" t="s">
        <v>577</v>
      </c>
      <c r="C3070" s="428" t="s">
        <v>1728</v>
      </c>
      <c r="D3070" s="429" t="s">
        <v>1729</v>
      </c>
      <c r="E3070" s="428" t="s">
        <v>2417</v>
      </c>
      <c r="F3070" s="429" t="s">
        <v>2418</v>
      </c>
      <c r="G3070" s="428" t="s">
        <v>6964</v>
      </c>
      <c r="H3070" s="428" t="s">
        <v>6965</v>
      </c>
      <c r="I3070" s="431">
        <v>1500.4000244140625</v>
      </c>
      <c r="J3070" s="431">
        <v>90</v>
      </c>
      <c r="K3070" s="432">
        <v>135036</v>
      </c>
    </row>
    <row r="3071" spans="1:11" ht="14.45" customHeight="1" x14ac:dyDescent="0.2">
      <c r="A3071" s="426" t="s">
        <v>576</v>
      </c>
      <c r="B3071" s="427" t="s">
        <v>577</v>
      </c>
      <c r="C3071" s="428" t="s">
        <v>1728</v>
      </c>
      <c r="D3071" s="429" t="s">
        <v>1729</v>
      </c>
      <c r="E3071" s="428" t="s">
        <v>2417</v>
      </c>
      <c r="F3071" s="429" t="s">
        <v>2418</v>
      </c>
      <c r="G3071" s="428" t="s">
        <v>6966</v>
      </c>
      <c r="H3071" s="428" t="s">
        <v>6967</v>
      </c>
      <c r="I3071" s="431">
        <v>8350.2099609375</v>
      </c>
      <c r="J3071" s="431">
        <v>39</v>
      </c>
      <c r="K3071" s="432">
        <v>325658.1904296875</v>
      </c>
    </row>
    <row r="3072" spans="1:11" ht="14.45" customHeight="1" x14ac:dyDescent="0.2">
      <c r="A3072" s="426" t="s">
        <v>576</v>
      </c>
      <c r="B3072" s="427" t="s">
        <v>577</v>
      </c>
      <c r="C3072" s="428" t="s">
        <v>1728</v>
      </c>
      <c r="D3072" s="429" t="s">
        <v>1729</v>
      </c>
      <c r="E3072" s="428" t="s">
        <v>2417</v>
      </c>
      <c r="F3072" s="429" t="s">
        <v>2418</v>
      </c>
      <c r="G3072" s="428" t="s">
        <v>6968</v>
      </c>
      <c r="H3072" s="428" t="s">
        <v>6969</v>
      </c>
      <c r="I3072" s="431">
        <v>8701.1103515625</v>
      </c>
      <c r="J3072" s="431">
        <v>21</v>
      </c>
      <c r="K3072" s="432">
        <v>182723.31640625</v>
      </c>
    </row>
    <row r="3073" spans="1:11" ht="14.45" customHeight="1" x14ac:dyDescent="0.2">
      <c r="A3073" s="426" t="s">
        <v>576</v>
      </c>
      <c r="B3073" s="427" t="s">
        <v>577</v>
      </c>
      <c r="C3073" s="428" t="s">
        <v>1728</v>
      </c>
      <c r="D3073" s="429" t="s">
        <v>1729</v>
      </c>
      <c r="E3073" s="428" t="s">
        <v>2417</v>
      </c>
      <c r="F3073" s="429" t="s">
        <v>2418</v>
      </c>
      <c r="G3073" s="428" t="s">
        <v>6968</v>
      </c>
      <c r="H3073" s="428" t="s">
        <v>6970</v>
      </c>
      <c r="I3073" s="431">
        <v>8378.6677517361113</v>
      </c>
      <c r="J3073" s="431">
        <v>62</v>
      </c>
      <c r="K3073" s="432">
        <v>539449.47644519806</v>
      </c>
    </row>
    <row r="3074" spans="1:11" ht="14.45" customHeight="1" x14ac:dyDescent="0.2">
      <c r="A3074" s="426" t="s">
        <v>576</v>
      </c>
      <c r="B3074" s="427" t="s">
        <v>577</v>
      </c>
      <c r="C3074" s="428" t="s">
        <v>1728</v>
      </c>
      <c r="D3074" s="429" t="s">
        <v>1729</v>
      </c>
      <c r="E3074" s="428" t="s">
        <v>2417</v>
      </c>
      <c r="F3074" s="429" t="s">
        <v>2418</v>
      </c>
      <c r="G3074" s="428" t="s">
        <v>6971</v>
      </c>
      <c r="H3074" s="428" t="s">
        <v>6972</v>
      </c>
      <c r="I3074" s="431">
        <v>8000.52001953125</v>
      </c>
      <c r="J3074" s="431">
        <v>8</v>
      </c>
      <c r="K3074" s="432">
        <v>64004.16015625</v>
      </c>
    </row>
    <row r="3075" spans="1:11" ht="14.45" customHeight="1" x14ac:dyDescent="0.2">
      <c r="A3075" s="426" t="s">
        <v>576</v>
      </c>
      <c r="B3075" s="427" t="s">
        <v>577</v>
      </c>
      <c r="C3075" s="428" t="s">
        <v>1728</v>
      </c>
      <c r="D3075" s="429" t="s">
        <v>1729</v>
      </c>
      <c r="E3075" s="428" t="s">
        <v>2417</v>
      </c>
      <c r="F3075" s="429" t="s">
        <v>2418</v>
      </c>
      <c r="G3075" s="428" t="s">
        <v>5963</v>
      </c>
      <c r="H3075" s="428" t="s">
        <v>6077</v>
      </c>
      <c r="I3075" s="431">
        <v>11.144444465637207</v>
      </c>
      <c r="J3075" s="431">
        <v>900</v>
      </c>
      <c r="K3075" s="432">
        <v>10030</v>
      </c>
    </row>
    <row r="3076" spans="1:11" ht="14.45" customHeight="1" x14ac:dyDescent="0.2">
      <c r="A3076" s="426" t="s">
        <v>576</v>
      </c>
      <c r="B3076" s="427" t="s">
        <v>577</v>
      </c>
      <c r="C3076" s="428" t="s">
        <v>1728</v>
      </c>
      <c r="D3076" s="429" t="s">
        <v>1729</v>
      </c>
      <c r="E3076" s="428" t="s">
        <v>2417</v>
      </c>
      <c r="F3076" s="429" t="s">
        <v>2418</v>
      </c>
      <c r="G3076" s="428" t="s">
        <v>6084</v>
      </c>
      <c r="H3076" s="428" t="s">
        <v>6085</v>
      </c>
      <c r="I3076" s="431">
        <v>3.130000114440918</v>
      </c>
      <c r="J3076" s="431">
        <v>50</v>
      </c>
      <c r="K3076" s="432">
        <v>156.5</v>
      </c>
    </row>
    <row r="3077" spans="1:11" ht="14.45" customHeight="1" x14ac:dyDescent="0.2">
      <c r="A3077" s="426" t="s">
        <v>576</v>
      </c>
      <c r="B3077" s="427" t="s">
        <v>577</v>
      </c>
      <c r="C3077" s="428" t="s">
        <v>1728</v>
      </c>
      <c r="D3077" s="429" t="s">
        <v>1729</v>
      </c>
      <c r="E3077" s="428" t="s">
        <v>2417</v>
      </c>
      <c r="F3077" s="429" t="s">
        <v>2418</v>
      </c>
      <c r="G3077" s="428" t="s">
        <v>6084</v>
      </c>
      <c r="H3077" s="428" t="s">
        <v>6086</v>
      </c>
      <c r="I3077" s="431">
        <v>3.130000114440918</v>
      </c>
      <c r="J3077" s="431">
        <v>50</v>
      </c>
      <c r="K3077" s="432">
        <v>156.5</v>
      </c>
    </row>
    <row r="3078" spans="1:11" ht="14.45" customHeight="1" x14ac:dyDescent="0.2">
      <c r="A3078" s="426" t="s">
        <v>576</v>
      </c>
      <c r="B3078" s="427" t="s">
        <v>577</v>
      </c>
      <c r="C3078" s="428" t="s">
        <v>1728</v>
      </c>
      <c r="D3078" s="429" t="s">
        <v>1729</v>
      </c>
      <c r="E3078" s="428" t="s">
        <v>2417</v>
      </c>
      <c r="F3078" s="429" t="s">
        <v>2418</v>
      </c>
      <c r="G3078" s="428" t="s">
        <v>6973</v>
      </c>
      <c r="H3078" s="428" t="s">
        <v>6974</v>
      </c>
      <c r="I3078" s="431">
        <v>790.1300048828125</v>
      </c>
      <c r="J3078" s="431">
        <v>20</v>
      </c>
      <c r="K3078" s="432">
        <v>15802.599609375</v>
      </c>
    </row>
    <row r="3079" spans="1:11" ht="14.45" customHeight="1" x14ac:dyDescent="0.2">
      <c r="A3079" s="426" t="s">
        <v>576</v>
      </c>
      <c r="B3079" s="427" t="s">
        <v>577</v>
      </c>
      <c r="C3079" s="428" t="s">
        <v>1728</v>
      </c>
      <c r="D3079" s="429" t="s">
        <v>1729</v>
      </c>
      <c r="E3079" s="428" t="s">
        <v>2417</v>
      </c>
      <c r="F3079" s="429" t="s">
        <v>2418</v>
      </c>
      <c r="G3079" s="428" t="s">
        <v>6975</v>
      </c>
      <c r="H3079" s="428" t="s">
        <v>6976</v>
      </c>
      <c r="I3079" s="431">
        <v>790.1300048828125</v>
      </c>
      <c r="J3079" s="431">
        <v>30</v>
      </c>
      <c r="K3079" s="432">
        <v>23703.8994140625</v>
      </c>
    </row>
    <row r="3080" spans="1:11" ht="14.45" customHeight="1" x14ac:dyDescent="0.2">
      <c r="A3080" s="426" t="s">
        <v>576</v>
      </c>
      <c r="B3080" s="427" t="s">
        <v>577</v>
      </c>
      <c r="C3080" s="428" t="s">
        <v>1728</v>
      </c>
      <c r="D3080" s="429" t="s">
        <v>1729</v>
      </c>
      <c r="E3080" s="428" t="s">
        <v>2417</v>
      </c>
      <c r="F3080" s="429" t="s">
        <v>2418</v>
      </c>
      <c r="G3080" s="428" t="s">
        <v>6474</v>
      </c>
      <c r="H3080" s="428" t="s">
        <v>6475</v>
      </c>
      <c r="I3080" s="431">
        <v>83.129997253417969</v>
      </c>
      <c r="J3080" s="431">
        <v>10</v>
      </c>
      <c r="K3080" s="432">
        <v>831.29998779296875</v>
      </c>
    </row>
    <row r="3081" spans="1:11" ht="14.45" customHeight="1" x14ac:dyDescent="0.2">
      <c r="A3081" s="426" t="s">
        <v>576</v>
      </c>
      <c r="B3081" s="427" t="s">
        <v>577</v>
      </c>
      <c r="C3081" s="428" t="s">
        <v>1728</v>
      </c>
      <c r="D3081" s="429" t="s">
        <v>1729</v>
      </c>
      <c r="E3081" s="428" t="s">
        <v>2417</v>
      </c>
      <c r="F3081" s="429" t="s">
        <v>2418</v>
      </c>
      <c r="G3081" s="428" t="s">
        <v>6977</v>
      </c>
      <c r="H3081" s="428" t="s">
        <v>6978</v>
      </c>
      <c r="I3081" s="431">
        <v>320.76998901367188</v>
      </c>
      <c r="J3081" s="431">
        <v>50</v>
      </c>
      <c r="K3081" s="432">
        <v>16038.5498046875</v>
      </c>
    </row>
    <row r="3082" spans="1:11" ht="14.45" customHeight="1" x14ac:dyDescent="0.2">
      <c r="A3082" s="426" t="s">
        <v>576</v>
      </c>
      <c r="B3082" s="427" t="s">
        <v>577</v>
      </c>
      <c r="C3082" s="428" t="s">
        <v>1728</v>
      </c>
      <c r="D3082" s="429" t="s">
        <v>1729</v>
      </c>
      <c r="E3082" s="428" t="s">
        <v>2417</v>
      </c>
      <c r="F3082" s="429" t="s">
        <v>2418</v>
      </c>
      <c r="G3082" s="428" t="s">
        <v>6979</v>
      </c>
      <c r="H3082" s="428" t="s">
        <v>6980</v>
      </c>
      <c r="I3082" s="431">
        <v>140.1199951171875</v>
      </c>
      <c r="J3082" s="431">
        <v>120</v>
      </c>
      <c r="K3082" s="432">
        <v>16814.16064453125</v>
      </c>
    </row>
    <row r="3083" spans="1:11" ht="14.45" customHeight="1" x14ac:dyDescent="0.2">
      <c r="A3083" s="426" t="s">
        <v>576</v>
      </c>
      <c r="B3083" s="427" t="s">
        <v>577</v>
      </c>
      <c r="C3083" s="428" t="s">
        <v>1728</v>
      </c>
      <c r="D3083" s="429" t="s">
        <v>1729</v>
      </c>
      <c r="E3083" s="428" t="s">
        <v>2417</v>
      </c>
      <c r="F3083" s="429" t="s">
        <v>2418</v>
      </c>
      <c r="G3083" s="428" t="s">
        <v>6476</v>
      </c>
      <c r="H3083" s="428" t="s">
        <v>6477</v>
      </c>
      <c r="I3083" s="431">
        <v>263.77999877929688</v>
      </c>
      <c r="J3083" s="431">
        <v>10</v>
      </c>
      <c r="K3083" s="432">
        <v>2637.800048828125</v>
      </c>
    </row>
    <row r="3084" spans="1:11" ht="14.45" customHeight="1" x14ac:dyDescent="0.2">
      <c r="A3084" s="426" t="s">
        <v>576</v>
      </c>
      <c r="B3084" s="427" t="s">
        <v>577</v>
      </c>
      <c r="C3084" s="428" t="s">
        <v>1728</v>
      </c>
      <c r="D3084" s="429" t="s">
        <v>1729</v>
      </c>
      <c r="E3084" s="428" t="s">
        <v>2417</v>
      </c>
      <c r="F3084" s="429" t="s">
        <v>2418</v>
      </c>
      <c r="G3084" s="428" t="s">
        <v>6981</v>
      </c>
      <c r="H3084" s="428" t="s">
        <v>6982</v>
      </c>
      <c r="I3084" s="431">
        <v>1070.8499755859375</v>
      </c>
      <c r="J3084" s="431">
        <v>500</v>
      </c>
      <c r="K3084" s="432">
        <v>535425</v>
      </c>
    </row>
    <row r="3085" spans="1:11" ht="14.45" customHeight="1" x14ac:dyDescent="0.2">
      <c r="A3085" s="426" t="s">
        <v>576</v>
      </c>
      <c r="B3085" s="427" t="s">
        <v>577</v>
      </c>
      <c r="C3085" s="428" t="s">
        <v>1728</v>
      </c>
      <c r="D3085" s="429" t="s">
        <v>1729</v>
      </c>
      <c r="E3085" s="428" t="s">
        <v>2417</v>
      </c>
      <c r="F3085" s="429" t="s">
        <v>2418</v>
      </c>
      <c r="G3085" s="428" t="s">
        <v>5684</v>
      </c>
      <c r="H3085" s="428" t="s">
        <v>5685</v>
      </c>
      <c r="I3085" s="431">
        <v>0.47299999594688413</v>
      </c>
      <c r="J3085" s="431">
        <v>3000</v>
      </c>
      <c r="K3085" s="432">
        <v>1417</v>
      </c>
    </row>
    <row r="3086" spans="1:11" ht="14.45" customHeight="1" x14ac:dyDescent="0.2">
      <c r="A3086" s="426" t="s">
        <v>576</v>
      </c>
      <c r="B3086" s="427" t="s">
        <v>577</v>
      </c>
      <c r="C3086" s="428" t="s">
        <v>1728</v>
      </c>
      <c r="D3086" s="429" t="s">
        <v>1729</v>
      </c>
      <c r="E3086" s="428" t="s">
        <v>2417</v>
      </c>
      <c r="F3086" s="429" t="s">
        <v>2418</v>
      </c>
      <c r="G3086" s="428" t="s">
        <v>6983</v>
      </c>
      <c r="H3086" s="428" t="s">
        <v>6984</v>
      </c>
      <c r="I3086" s="431">
        <v>700</v>
      </c>
      <c r="J3086" s="431">
        <v>25</v>
      </c>
      <c r="K3086" s="432">
        <v>17500</v>
      </c>
    </row>
    <row r="3087" spans="1:11" ht="14.45" customHeight="1" x14ac:dyDescent="0.2">
      <c r="A3087" s="426" t="s">
        <v>576</v>
      </c>
      <c r="B3087" s="427" t="s">
        <v>577</v>
      </c>
      <c r="C3087" s="428" t="s">
        <v>1728</v>
      </c>
      <c r="D3087" s="429" t="s">
        <v>1729</v>
      </c>
      <c r="E3087" s="428" t="s">
        <v>2417</v>
      </c>
      <c r="F3087" s="429" t="s">
        <v>2418</v>
      </c>
      <c r="G3087" s="428" t="s">
        <v>6985</v>
      </c>
      <c r="H3087" s="428" t="s">
        <v>6986</v>
      </c>
      <c r="I3087" s="431">
        <v>89.300003051757813</v>
      </c>
      <c r="J3087" s="431">
        <v>120</v>
      </c>
      <c r="K3087" s="432">
        <v>10715.73974609375</v>
      </c>
    </row>
    <row r="3088" spans="1:11" ht="14.45" customHeight="1" x14ac:dyDescent="0.2">
      <c r="A3088" s="426" t="s">
        <v>576</v>
      </c>
      <c r="B3088" s="427" t="s">
        <v>577</v>
      </c>
      <c r="C3088" s="428" t="s">
        <v>1728</v>
      </c>
      <c r="D3088" s="429" t="s">
        <v>1729</v>
      </c>
      <c r="E3088" s="428" t="s">
        <v>2417</v>
      </c>
      <c r="F3088" s="429" t="s">
        <v>2418</v>
      </c>
      <c r="G3088" s="428" t="s">
        <v>5170</v>
      </c>
      <c r="H3088" s="428" t="s">
        <v>5171</v>
      </c>
      <c r="I3088" s="431">
        <v>23.709999084472656</v>
      </c>
      <c r="J3088" s="431">
        <v>10</v>
      </c>
      <c r="K3088" s="432">
        <v>237.10000610351563</v>
      </c>
    </row>
    <row r="3089" spans="1:11" ht="14.45" customHeight="1" x14ac:dyDescent="0.2">
      <c r="A3089" s="426" t="s">
        <v>576</v>
      </c>
      <c r="B3089" s="427" t="s">
        <v>577</v>
      </c>
      <c r="C3089" s="428" t="s">
        <v>1728</v>
      </c>
      <c r="D3089" s="429" t="s">
        <v>1729</v>
      </c>
      <c r="E3089" s="428" t="s">
        <v>2417</v>
      </c>
      <c r="F3089" s="429" t="s">
        <v>2418</v>
      </c>
      <c r="G3089" s="428" t="s">
        <v>5170</v>
      </c>
      <c r="H3089" s="428" t="s">
        <v>5176</v>
      </c>
      <c r="I3089" s="431">
        <v>23.713332494099934</v>
      </c>
      <c r="J3089" s="431">
        <v>80</v>
      </c>
      <c r="K3089" s="432">
        <v>1897.1000213623047</v>
      </c>
    </row>
    <row r="3090" spans="1:11" ht="14.45" customHeight="1" x14ac:dyDescent="0.2">
      <c r="A3090" s="426" t="s">
        <v>576</v>
      </c>
      <c r="B3090" s="427" t="s">
        <v>577</v>
      </c>
      <c r="C3090" s="428" t="s">
        <v>1728</v>
      </c>
      <c r="D3090" s="429" t="s">
        <v>1729</v>
      </c>
      <c r="E3090" s="428" t="s">
        <v>5257</v>
      </c>
      <c r="F3090" s="429" t="s">
        <v>5258</v>
      </c>
      <c r="G3090" s="428" t="s">
        <v>6987</v>
      </c>
      <c r="H3090" s="428" t="s">
        <v>6988</v>
      </c>
      <c r="I3090" s="431">
        <v>4800.68017578125</v>
      </c>
      <c r="J3090" s="431">
        <v>40</v>
      </c>
      <c r="K3090" s="432">
        <v>192027</v>
      </c>
    </row>
    <row r="3091" spans="1:11" ht="14.45" customHeight="1" x14ac:dyDescent="0.2">
      <c r="A3091" s="426" t="s">
        <v>576</v>
      </c>
      <c r="B3091" s="427" t="s">
        <v>577</v>
      </c>
      <c r="C3091" s="428" t="s">
        <v>1728</v>
      </c>
      <c r="D3091" s="429" t="s">
        <v>1729</v>
      </c>
      <c r="E3091" s="428" t="s">
        <v>5257</v>
      </c>
      <c r="F3091" s="429" t="s">
        <v>5258</v>
      </c>
      <c r="G3091" s="428" t="s">
        <v>6989</v>
      </c>
      <c r="H3091" s="428" t="s">
        <v>6990</v>
      </c>
      <c r="I3091" s="431">
        <v>2407.89990234375</v>
      </c>
      <c r="J3091" s="431">
        <v>19</v>
      </c>
      <c r="K3091" s="432">
        <v>45750.1015625</v>
      </c>
    </row>
    <row r="3092" spans="1:11" ht="14.45" customHeight="1" x14ac:dyDescent="0.2">
      <c r="A3092" s="426" t="s">
        <v>576</v>
      </c>
      <c r="B3092" s="427" t="s">
        <v>577</v>
      </c>
      <c r="C3092" s="428" t="s">
        <v>1728</v>
      </c>
      <c r="D3092" s="429" t="s">
        <v>1729</v>
      </c>
      <c r="E3092" s="428" t="s">
        <v>5257</v>
      </c>
      <c r="F3092" s="429" t="s">
        <v>5258</v>
      </c>
      <c r="G3092" s="428" t="s">
        <v>6147</v>
      </c>
      <c r="H3092" s="428" t="s">
        <v>6148</v>
      </c>
      <c r="I3092" s="431">
        <v>1889.3169529127038</v>
      </c>
      <c r="J3092" s="431">
        <v>48</v>
      </c>
      <c r="K3092" s="432">
        <v>88703.509765625</v>
      </c>
    </row>
    <row r="3093" spans="1:11" ht="14.45" customHeight="1" x14ac:dyDescent="0.2">
      <c r="A3093" s="426" t="s">
        <v>576</v>
      </c>
      <c r="B3093" s="427" t="s">
        <v>577</v>
      </c>
      <c r="C3093" s="428" t="s">
        <v>1728</v>
      </c>
      <c r="D3093" s="429" t="s">
        <v>1729</v>
      </c>
      <c r="E3093" s="428" t="s">
        <v>5257</v>
      </c>
      <c r="F3093" s="429" t="s">
        <v>5258</v>
      </c>
      <c r="G3093" s="428" t="s">
        <v>5259</v>
      </c>
      <c r="H3093" s="428" t="s">
        <v>5260</v>
      </c>
      <c r="I3093" s="431">
        <v>9.3308333555857335</v>
      </c>
      <c r="J3093" s="431">
        <v>1400</v>
      </c>
      <c r="K3093" s="432">
        <v>14225.819999694824</v>
      </c>
    </row>
    <row r="3094" spans="1:11" ht="14.45" customHeight="1" x14ac:dyDescent="0.2">
      <c r="A3094" s="426" t="s">
        <v>576</v>
      </c>
      <c r="B3094" s="427" t="s">
        <v>577</v>
      </c>
      <c r="C3094" s="428" t="s">
        <v>1728</v>
      </c>
      <c r="D3094" s="429" t="s">
        <v>1729</v>
      </c>
      <c r="E3094" s="428" t="s">
        <v>5257</v>
      </c>
      <c r="F3094" s="429" t="s">
        <v>5258</v>
      </c>
      <c r="G3094" s="428" t="s">
        <v>6487</v>
      </c>
      <c r="H3094" s="428" t="s">
        <v>6488</v>
      </c>
      <c r="I3094" s="431">
        <v>352.1099853515625</v>
      </c>
      <c r="J3094" s="431">
        <v>10</v>
      </c>
      <c r="K3094" s="432">
        <v>3521.10009765625</v>
      </c>
    </row>
    <row r="3095" spans="1:11" ht="14.45" customHeight="1" x14ac:dyDescent="0.2">
      <c r="A3095" s="426" t="s">
        <v>576</v>
      </c>
      <c r="B3095" s="427" t="s">
        <v>577</v>
      </c>
      <c r="C3095" s="428" t="s">
        <v>1728</v>
      </c>
      <c r="D3095" s="429" t="s">
        <v>1729</v>
      </c>
      <c r="E3095" s="428" t="s">
        <v>5257</v>
      </c>
      <c r="F3095" s="429" t="s">
        <v>5258</v>
      </c>
      <c r="G3095" s="428" t="s">
        <v>6991</v>
      </c>
      <c r="H3095" s="428" t="s">
        <v>6992</v>
      </c>
      <c r="I3095" s="431">
        <v>5770.490234375</v>
      </c>
      <c r="J3095" s="431">
        <v>30</v>
      </c>
      <c r="K3095" s="432">
        <v>173114.70703125</v>
      </c>
    </row>
    <row r="3096" spans="1:11" ht="14.45" customHeight="1" x14ac:dyDescent="0.2">
      <c r="A3096" s="426" t="s">
        <v>576</v>
      </c>
      <c r="B3096" s="427" t="s">
        <v>577</v>
      </c>
      <c r="C3096" s="428" t="s">
        <v>1728</v>
      </c>
      <c r="D3096" s="429" t="s">
        <v>1729</v>
      </c>
      <c r="E3096" s="428" t="s">
        <v>5257</v>
      </c>
      <c r="F3096" s="429" t="s">
        <v>5258</v>
      </c>
      <c r="G3096" s="428" t="s">
        <v>6993</v>
      </c>
      <c r="H3096" s="428" t="s">
        <v>6994</v>
      </c>
      <c r="I3096" s="431">
        <v>1884.8499755859375</v>
      </c>
      <c r="J3096" s="431">
        <v>300</v>
      </c>
      <c r="K3096" s="432">
        <v>565454.9990234375</v>
      </c>
    </row>
    <row r="3097" spans="1:11" ht="14.45" customHeight="1" x14ac:dyDescent="0.2">
      <c r="A3097" s="426" t="s">
        <v>576</v>
      </c>
      <c r="B3097" s="427" t="s">
        <v>577</v>
      </c>
      <c r="C3097" s="428" t="s">
        <v>1728</v>
      </c>
      <c r="D3097" s="429" t="s">
        <v>1729</v>
      </c>
      <c r="E3097" s="428" t="s">
        <v>5257</v>
      </c>
      <c r="F3097" s="429" t="s">
        <v>5258</v>
      </c>
      <c r="G3097" s="428" t="s">
        <v>6995</v>
      </c>
      <c r="H3097" s="428" t="s">
        <v>6996</v>
      </c>
      <c r="I3097" s="431">
        <v>1403</v>
      </c>
      <c r="J3097" s="431">
        <v>175</v>
      </c>
      <c r="K3097" s="432">
        <v>245525</v>
      </c>
    </row>
    <row r="3098" spans="1:11" ht="14.45" customHeight="1" x14ac:dyDescent="0.2">
      <c r="A3098" s="426" t="s">
        <v>576</v>
      </c>
      <c r="B3098" s="427" t="s">
        <v>577</v>
      </c>
      <c r="C3098" s="428" t="s">
        <v>1728</v>
      </c>
      <c r="D3098" s="429" t="s">
        <v>1729</v>
      </c>
      <c r="E3098" s="428" t="s">
        <v>5257</v>
      </c>
      <c r="F3098" s="429" t="s">
        <v>5258</v>
      </c>
      <c r="G3098" s="428" t="s">
        <v>6997</v>
      </c>
      <c r="H3098" s="428" t="s">
        <v>6998</v>
      </c>
      <c r="I3098" s="431">
        <v>1896.0699462890625</v>
      </c>
      <c r="J3098" s="431">
        <v>3</v>
      </c>
      <c r="K3098" s="432">
        <v>5688.2099609375</v>
      </c>
    </row>
    <row r="3099" spans="1:11" ht="14.45" customHeight="1" x14ac:dyDescent="0.2">
      <c r="A3099" s="426" t="s">
        <v>576</v>
      </c>
      <c r="B3099" s="427" t="s">
        <v>577</v>
      </c>
      <c r="C3099" s="428" t="s">
        <v>1728</v>
      </c>
      <c r="D3099" s="429" t="s">
        <v>1729</v>
      </c>
      <c r="E3099" s="428" t="s">
        <v>5257</v>
      </c>
      <c r="F3099" s="429" t="s">
        <v>5258</v>
      </c>
      <c r="G3099" s="428" t="s">
        <v>6107</v>
      </c>
      <c r="H3099" s="428" t="s">
        <v>6108</v>
      </c>
      <c r="I3099" s="431">
        <v>7.7414283752441406</v>
      </c>
      <c r="J3099" s="431">
        <v>650</v>
      </c>
      <c r="K3099" s="432">
        <v>5032</v>
      </c>
    </row>
    <row r="3100" spans="1:11" ht="14.45" customHeight="1" x14ac:dyDescent="0.2">
      <c r="A3100" s="426" t="s">
        <v>576</v>
      </c>
      <c r="B3100" s="427" t="s">
        <v>577</v>
      </c>
      <c r="C3100" s="428" t="s">
        <v>1728</v>
      </c>
      <c r="D3100" s="429" t="s">
        <v>1729</v>
      </c>
      <c r="E3100" s="428" t="s">
        <v>5257</v>
      </c>
      <c r="F3100" s="429" t="s">
        <v>5258</v>
      </c>
      <c r="G3100" s="428" t="s">
        <v>6999</v>
      </c>
      <c r="H3100" s="428" t="s">
        <v>7000</v>
      </c>
      <c r="I3100" s="431">
        <v>16.690000534057617</v>
      </c>
      <c r="J3100" s="431">
        <v>200</v>
      </c>
      <c r="K3100" s="432">
        <v>3338</v>
      </c>
    </row>
    <row r="3101" spans="1:11" ht="14.45" customHeight="1" x14ac:dyDescent="0.2">
      <c r="A3101" s="426" t="s">
        <v>576</v>
      </c>
      <c r="B3101" s="427" t="s">
        <v>577</v>
      </c>
      <c r="C3101" s="428" t="s">
        <v>1728</v>
      </c>
      <c r="D3101" s="429" t="s">
        <v>1729</v>
      </c>
      <c r="E3101" s="428" t="s">
        <v>5257</v>
      </c>
      <c r="F3101" s="429" t="s">
        <v>5258</v>
      </c>
      <c r="G3101" s="428" t="s">
        <v>7001</v>
      </c>
      <c r="H3101" s="428" t="s">
        <v>7002</v>
      </c>
      <c r="I3101" s="431">
        <v>60.5</v>
      </c>
      <c r="J3101" s="431">
        <v>250</v>
      </c>
      <c r="K3101" s="432">
        <v>15125</v>
      </c>
    </row>
    <row r="3102" spans="1:11" ht="14.45" customHeight="1" x14ac:dyDescent="0.2">
      <c r="A3102" s="426" t="s">
        <v>576</v>
      </c>
      <c r="B3102" s="427" t="s">
        <v>577</v>
      </c>
      <c r="C3102" s="428" t="s">
        <v>1728</v>
      </c>
      <c r="D3102" s="429" t="s">
        <v>1729</v>
      </c>
      <c r="E3102" s="428" t="s">
        <v>5263</v>
      </c>
      <c r="F3102" s="429" t="s">
        <v>5264</v>
      </c>
      <c r="G3102" s="428" t="s">
        <v>7003</v>
      </c>
      <c r="H3102" s="428" t="s">
        <v>7004</v>
      </c>
      <c r="I3102" s="431">
        <v>52.900001525878906</v>
      </c>
      <c r="J3102" s="431">
        <v>240</v>
      </c>
      <c r="K3102" s="432">
        <v>12696</v>
      </c>
    </row>
    <row r="3103" spans="1:11" ht="14.45" customHeight="1" x14ac:dyDescent="0.2">
      <c r="A3103" s="426" t="s">
        <v>576</v>
      </c>
      <c r="B3103" s="427" t="s">
        <v>577</v>
      </c>
      <c r="C3103" s="428" t="s">
        <v>1728</v>
      </c>
      <c r="D3103" s="429" t="s">
        <v>1729</v>
      </c>
      <c r="E3103" s="428" t="s">
        <v>5263</v>
      </c>
      <c r="F3103" s="429" t="s">
        <v>5264</v>
      </c>
      <c r="G3103" s="428" t="s">
        <v>7005</v>
      </c>
      <c r="H3103" s="428" t="s">
        <v>7006</v>
      </c>
      <c r="I3103" s="431">
        <v>35.310001373291016</v>
      </c>
      <c r="J3103" s="431">
        <v>72</v>
      </c>
      <c r="K3103" s="432">
        <v>2541.9599609375</v>
      </c>
    </row>
    <row r="3104" spans="1:11" ht="14.45" customHeight="1" x14ac:dyDescent="0.2">
      <c r="A3104" s="426" t="s">
        <v>576</v>
      </c>
      <c r="B3104" s="427" t="s">
        <v>577</v>
      </c>
      <c r="C3104" s="428" t="s">
        <v>1728</v>
      </c>
      <c r="D3104" s="429" t="s">
        <v>1729</v>
      </c>
      <c r="E3104" s="428" t="s">
        <v>5263</v>
      </c>
      <c r="F3104" s="429" t="s">
        <v>5264</v>
      </c>
      <c r="G3104" s="428" t="s">
        <v>7007</v>
      </c>
      <c r="H3104" s="428" t="s">
        <v>7008</v>
      </c>
      <c r="I3104" s="431">
        <v>40.139999389648438</v>
      </c>
      <c r="J3104" s="431">
        <v>144</v>
      </c>
      <c r="K3104" s="432">
        <v>5779.43994140625</v>
      </c>
    </row>
    <row r="3105" spans="1:11" ht="14.45" customHeight="1" x14ac:dyDescent="0.2">
      <c r="A3105" s="426" t="s">
        <v>576</v>
      </c>
      <c r="B3105" s="427" t="s">
        <v>577</v>
      </c>
      <c r="C3105" s="428" t="s">
        <v>1728</v>
      </c>
      <c r="D3105" s="429" t="s">
        <v>1729</v>
      </c>
      <c r="E3105" s="428" t="s">
        <v>5263</v>
      </c>
      <c r="F3105" s="429" t="s">
        <v>5264</v>
      </c>
      <c r="G3105" s="428" t="s">
        <v>7009</v>
      </c>
      <c r="H3105" s="428" t="s">
        <v>7010</v>
      </c>
      <c r="I3105" s="431">
        <v>35.080001831054688</v>
      </c>
      <c r="J3105" s="431">
        <v>108</v>
      </c>
      <c r="K3105" s="432">
        <v>3788.099853515625</v>
      </c>
    </row>
    <row r="3106" spans="1:11" ht="14.45" customHeight="1" x14ac:dyDescent="0.2">
      <c r="A3106" s="426" t="s">
        <v>576</v>
      </c>
      <c r="B3106" s="427" t="s">
        <v>577</v>
      </c>
      <c r="C3106" s="428" t="s">
        <v>1728</v>
      </c>
      <c r="D3106" s="429" t="s">
        <v>1729</v>
      </c>
      <c r="E3106" s="428" t="s">
        <v>5263</v>
      </c>
      <c r="F3106" s="429" t="s">
        <v>5264</v>
      </c>
      <c r="G3106" s="428" t="s">
        <v>5273</v>
      </c>
      <c r="H3106" s="428" t="s">
        <v>5274</v>
      </c>
      <c r="I3106" s="431">
        <v>28.059999465942383</v>
      </c>
      <c r="J3106" s="431">
        <v>108</v>
      </c>
      <c r="K3106" s="432">
        <v>3030.4799194335938</v>
      </c>
    </row>
    <row r="3107" spans="1:11" ht="14.45" customHeight="1" x14ac:dyDescent="0.2">
      <c r="A3107" s="426" t="s">
        <v>576</v>
      </c>
      <c r="B3107" s="427" t="s">
        <v>577</v>
      </c>
      <c r="C3107" s="428" t="s">
        <v>1728</v>
      </c>
      <c r="D3107" s="429" t="s">
        <v>1729</v>
      </c>
      <c r="E3107" s="428" t="s">
        <v>5263</v>
      </c>
      <c r="F3107" s="429" t="s">
        <v>5264</v>
      </c>
      <c r="G3107" s="428" t="s">
        <v>7011</v>
      </c>
      <c r="H3107" s="428" t="s">
        <v>7012</v>
      </c>
      <c r="I3107" s="431">
        <v>478.20999145507813</v>
      </c>
      <c r="J3107" s="431">
        <v>12</v>
      </c>
      <c r="K3107" s="432">
        <v>5738.5</v>
      </c>
    </row>
    <row r="3108" spans="1:11" ht="14.45" customHeight="1" x14ac:dyDescent="0.2">
      <c r="A3108" s="426" t="s">
        <v>576</v>
      </c>
      <c r="B3108" s="427" t="s">
        <v>577</v>
      </c>
      <c r="C3108" s="428" t="s">
        <v>1728</v>
      </c>
      <c r="D3108" s="429" t="s">
        <v>1729</v>
      </c>
      <c r="E3108" s="428" t="s">
        <v>5263</v>
      </c>
      <c r="F3108" s="429" t="s">
        <v>5264</v>
      </c>
      <c r="G3108" s="428" t="s">
        <v>7013</v>
      </c>
      <c r="H3108" s="428" t="s">
        <v>7014</v>
      </c>
      <c r="I3108" s="431">
        <v>747.5</v>
      </c>
      <c r="J3108" s="431">
        <v>24</v>
      </c>
      <c r="K3108" s="432">
        <v>17940</v>
      </c>
    </row>
    <row r="3109" spans="1:11" ht="14.45" customHeight="1" x14ac:dyDescent="0.2">
      <c r="A3109" s="426" t="s">
        <v>576</v>
      </c>
      <c r="B3109" s="427" t="s">
        <v>577</v>
      </c>
      <c r="C3109" s="428" t="s">
        <v>1728</v>
      </c>
      <c r="D3109" s="429" t="s">
        <v>1729</v>
      </c>
      <c r="E3109" s="428" t="s">
        <v>5263</v>
      </c>
      <c r="F3109" s="429" t="s">
        <v>5264</v>
      </c>
      <c r="G3109" s="428" t="s">
        <v>5297</v>
      </c>
      <c r="H3109" s="428" t="s">
        <v>5298</v>
      </c>
      <c r="I3109" s="431">
        <v>108.22000122070313</v>
      </c>
      <c r="J3109" s="431">
        <v>96</v>
      </c>
      <c r="K3109" s="432">
        <v>10388.6396484375</v>
      </c>
    </row>
    <row r="3110" spans="1:11" ht="14.45" customHeight="1" x14ac:dyDescent="0.2">
      <c r="A3110" s="426" t="s">
        <v>576</v>
      </c>
      <c r="B3110" s="427" t="s">
        <v>577</v>
      </c>
      <c r="C3110" s="428" t="s">
        <v>1728</v>
      </c>
      <c r="D3110" s="429" t="s">
        <v>1729</v>
      </c>
      <c r="E3110" s="428" t="s">
        <v>5263</v>
      </c>
      <c r="F3110" s="429" t="s">
        <v>5264</v>
      </c>
      <c r="G3110" s="428" t="s">
        <v>7015</v>
      </c>
      <c r="H3110" s="428" t="s">
        <v>7016</v>
      </c>
      <c r="I3110" s="431">
        <v>111.33000183105469</v>
      </c>
      <c r="J3110" s="431">
        <v>36</v>
      </c>
      <c r="K3110" s="432">
        <v>4007.929931640625</v>
      </c>
    </row>
    <row r="3111" spans="1:11" ht="14.45" customHeight="1" x14ac:dyDescent="0.2">
      <c r="A3111" s="426" t="s">
        <v>576</v>
      </c>
      <c r="B3111" s="427" t="s">
        <v>577</v>
      </c>
      <c r="C3111" s="428" t="s">
        <v>1728</v>
      </c>
      <c r="D3111" s="429" t="s">
        <v>1729</v>
      </c>
      <c r="E3111" s="428" t="s">
        <v>5263</v>
      </c>
      <c r="F3111" s="429" t="s">
        <v>5264</v>
      </c>
      <c r="G3111" s="428" t="s">
        <v>5299</v>
      </c>
      <c r="H3111" s="428" t="s">
        <v>5301</v>
      </c>
      <c r="I3111" s="431">
        <v>89.349998474121094</v>
      </c>
      <c r="J3111" s="431">
        <v>36</v>
      </c>
      <c r="K3111" s="432">
        <v>3216.43994140625</v>
      </c>
    </row>
    <row r="3112" spans="1:11" ht="14.45" customHeight="1" x14ac:dyDescent="0.2">
      <c r="A3112" s="426" t="s">
        <v>576</v>
      </c>
      <c r="B3112" s="427" t="s">
        <v>577</v>
      </c>
      <c r="C3112" s="428" t="s">
        <v>1728</v>
      </c>
      <c r="D3112" s="429" t="s">
        <v>1729</v>
      </c>
      <c r="E3112" s="428" t="s">
        <v>5263</v>
      </c>
      <c r="F3112" s="429" t="s">
        <v>5264</v>
      </c>
      <c r="G3112" s="428" t="s">
        <v>5331</v>
      </c>
      <c r="H3112" s="428" t="s">
        <v>5332</v>
      </c>
      <c r="I3112" s="431">
        <v>47.743334452311196</v>
      </c>
      <c r="J3112" s="431">
        <v>108</v>
      </c>
      <c r="K3112" s="432">
        <v>5156.4300537109375</v>
      </c>
    </row>
    <row r="3113" spans="1:11" ht="14.45" customHeight="1" x14ac:dyDescent="0.2">
      <c r="A3113" s="426" t="s">
        <v>576</v>
      </c>
      <c r="B3113" s="427" t="s">
        <v>577</v>
      </c>
      <c r="C3113" s="428" t="s">
        <v>1728</v>
      </c>
      <c r="D3113" s="429" t="s">
        <v>1729</v>
      </c>
      <c r="E3113" s="428" t="s">
        <v>5263</v>
      </c>
      <c r="F3113" s="429" t="s">
        <v>5264</v>
      </c>
      <c r="G3113" s="428" t="s">
        <v>5333</v>
      </c>
      <c r="H3113" s="428" t="s">
        <v>5334</v>
      </c>
      <c r="I3113" s="431">
        <v>75.650001525878906</v>
      </c>
      <c r="J3113" s="431">
        <v>84</v>
      </c>
      <c r="K3113" s="432">
        <v>6354.6699829101563</v>
      </c>
    </row>
    <row r="3114" spans="1:11" ht="14.45" customHeight="1" x14ac:dyDescent="0.2">
      <c r="A3114" s="426" t="s">
        <v>576</v>
      </c>
      <c r="B3114" s="427" t="s">
        <v>577</v>
      </c>
      <c r="C3114" s="428" t="s">
        <v>1728</v>
      </c>
      <c r="D3114" s="429" t="s">
        <v>1729</v>
      </c>
      <c r="E3114" s="428" t="s">
        <v>5263</v>
      </c>
      <c r="F3114" s="429" t="s">
        <v>5264</v>
      </c>
      <c r="G3114" s="428" t="s">
        <v>7017</v>
      </c>
      <c r="H3114" s="428" t="s">
        <v>7018</v>
      </c>
      <c r="I3114" s="431">
        <v>113.84999847412109</v>
      </c>
      <c r="J3114" s="431">
        <v>24</v>
      </c>
      <c r="K3114" s="432">
        <v>2732.39990234375</v>
      </c>
    </row>
    <row r="3115" spans="1:11" ht="14.45" customHeight="1" x14ac:dyDescent="0.2">
      <c r="A3115" s="426" t="s">
        <v>576</v>
      </c>
      <c r="B3115" s="427" t="s">
        <v>577</v>
      </c>
      <c r="C3115" s="428" t="s">
        <v>1728</v>
      </c>
      <c r="D3115" s="429" t="s">
        <v>1729</v>
      </c>
      <c r="E3115" s="428" t="s">
        <v>5263</v>
      </c>
      <c r="F3115" s="429" t="s">
        <v>5264</v>
      </c>
      <c r="G3115" s="428" t="s">
        <v>7019</v>
      </c>
      <c r="H3115" s="428" t="s">
        <v>7020</v>
      </c>
      <c r="I3115" s="431">
        <v>67.849998474121094</v>
      </c>
      <c r="J3115" s="431">
        <v>864</v>
      </c>
      <c r="K3115" s="432">
        <v>58622.4013671875</v>
      </c>
    </row>
    <row r="3116" spans="1:11" ht="14.45" customHeight="1" x14ac:dyDescent="0.2">
      <c r="A3116" s="426" t="s">
        <v>576</v>
      </c>
      <c r="B3116" s="427" t="s">
        <v>577</v>
      </c>
      <c r="C3116" s="428" t="s">
        <v>1728</v>
      </c>
      <c r="D3116" s="429" t="s">
        <v>1729</v>
      </c>
      <c r="E3116" s="428" t="s">
        <v>5263</v>
      </c>
      <c r="F3116" s="429" t="s">
        <v>5264</v>
      </c>
      <c r="G3116" s="428" t="s">
        <v>7021</v>
      </c>
      <c r="H3116" s="428" t="s">
        <v>7022</v>
      </c>
      <c r="I3116" s="431">
        <v>69</v>
      </c>
      <c r="J3116" s="431">
        <v>144</v>
      </c>
      <c r="K3116" s="432">
        <v>9936</v>
      </c>
    </row>
    <row r="3117" spans="1:11" ht="14.45" customHeight="1" x14ac:dyDescent="0.2">
      <c r="A3117" s="426" t="s">
        <v>576</v>
      </c>
      <c r="B3117" s="427" t="s">
        <v>577</v>
      </c>
      <c r="C3117" s="428" t="s">
        <v>1728</v>
      </c>
      <c r="D3117" s="429" t="s">
        <v>1729</v>
      </c>
      <c r="E3117" s="428" t="s">
        <v>5263</v>
      </c>
      <c r="F3117" s="429" t="s">
        <v>5264</v>
      </c>
      <c r="G3117" s="428" t="s">
        <v>7023</v>
      </c>
      <c r="H3117" s="428" t="s">
        <v>7024</v>
      </c>
      <c r="I3117" s="431">
        <v>65.550003051757813</v>
      </c>
      <c r="J3117" s="431">
        <v>72</v>
      </c>
      <c r="K3117" s="432">
        <v>4719.60009765625</v>
      </c>
    </row>
    <row r="3118" spans="1:11" ht="14.45" customHeight="1" x14ac:dyDescent="0.2">
      <c r="A3118" s="426" t="s">
        <v>576</v>
      </c>
      <c r="B3118" s="427" t="s">
        <v>577</v>
      </c>
      <c r="C3118" s="428" t="s">
        <v>1728</v>
      </c>
      <c r="D3118" s="429" t="s">
        <v>1729</v>
      </c>
      <c r="E3118" s="428" t="s">
        <v>5263</v>
      </c>
      <c r="F3118" s="429" t="s">
        <v>5264</v>
      </c>
      <c r="G3118" s="428" t="s">
        <v>7025</v>
      </c>
      <c r="H3118" s="428" t="s">
        <v>7026</v>
      </c>
      <c r="I3118" s="431">
        <v>109.25</v>
      </c>
      <c r="J3118" s="431">
        <v>48</v>
      </c>
      <c r="K3118" s="432">
        <v>5244</v>
      </c>
    </row>
    <row r="3119" spans="1:11" ht="14.45" customHeight="1" x14ac:dyDescent="0.2">
      <c r="A3119" s="426" t="s">
        <v>576</v>
      </c>
      <c r="B3119" s="427" t="s">
        <v>577</v>
      </c>
      <c r="C3119" s="428" t="s">
        <v>1728</v>
      </c>
      <c r="D3119" s="429" t="s">
        <v>1729</v>
      </c>
      <c r="E3119" s="428" t="s">
        <v>5263</v>
      </c>
      <c r="F3119" s="429" t="s">
        <v>5264</v>
      </c>
      <c r="G3119" s="428" t="s">
        <v>7027</v>
      </c>
      <c r="H3119" s="428" t="s">
        <v>7028</v>
      </c>
      <c r="I3119" s="431">
        <v>65.550003051757813</v>
      </c>
      <c r="J3119" s="431">
        <v>180</v>
      </c>
      <c r="K3119" s="432">
        <v>11799.000244140625</v>
      </c>
    </row>
    <row r="3120" spans="1:11" ht="14.45" customHeight="1" x14ac:dyDescent="0.2">
      <c r="A3120" s="426" t="s">
        <v>576</v>
      </c>
      <c r="B3120" s="427" t="s">
        <v>577</v>
      </c>
      <c r="C3120" s="428" t="s">
        <v>1728</v>
      </c>
      <c r="D3120" s="429" t="s">
        <v>1729</v>
      </c>
      <c r="E3120" s="428" t="s">
        <v>5263</v>
      </c>
      <c r="F3120" s="429" t="s">
        <v>5264</v>
      </c>
      <c r="G3120" s="428" t="s">
        <v>7029</v>
      </c>
      <c r="H3120" s="428" t="s">
        <v>7030</v>
      </c>
      <c r="I3120" s="431">
        <v>69</v>
      </c>
      <c r="J3120" s="431">
        <v>396</v>
      </c>
      <c r="K3120" s="432">
        <v>27324</v>
      </c>
    </row>
    <row r="3121" spans="1:11" ht="14.45" customHeight="1" x14ac:dyDescent="0.2">
      <c r="A3121" s="426" t="s">
        <v>576</v>
      </c>
      <c r="B3121" s="427" t="s">
        <v>577</v>
      </c>
      <c r="C3121" s="428" t="s">
        <v>1728</v>
      </c>
      <c r="D3121" s="429" t="s">
        <v>1729</v>
      </c>
      <c r="E3121" s="428" t="s">
        <v>5263</v>
      </c>
      <c r="F3121" s="429" t="s">
        <v>5264</v>
      </c>
      <c r="G3121" s="428" t="s">
        <v>7031</v>
      </c>
      <c r="H3121" s="428" t="s">
        <v>7032</v>
      </c>
      <c r="I3121" s="431">
        <v>69</v>
      </c>
      <c r="J3121" s="431">
        <v>216</v>
      </c>
      <c r="K3121" s="432">
        <v>14904</v>
      </c>
    </row>
    <row r="3122" spans="1:11" ht="14.45" customHeight="1" x14ac:dyDescent="0.2">
      <c r="A3122" s="426" t="s">
        <v>576</v>
      </c>
      <c r="B3122" s="427" t="s">
        <v>577</v>
      </c>
      <c r="C3122" s="428" t="s">
        <v>1728</v>
      </c>
      <c r="D3122" s="429" t="s">
        <v>1729</v>
      </c>
      <c r="E3122" s="428" t="s">
        <v>5263</v>
      </c>
      <c r="F3122" s="429" t="s">
        <v>5264</v>
      </c>
      <c r="G3122" s="428" t="s">
        <v>7033</v>
      </c>
      <c r="H3122" s="428" t="s">
        <v>7034</v>
      </c>
      <c r="I3122" s="431">
        <v>42.549999237060547</v>
      </c>
      <c r="J3122" s="431">
        <v>720</v>
      </c>
      <c r="K3122" s="432">
        <v>30636.000244140625</v>
      </c>
    </row>
    <row r="3123" spans="1:11" ht="14.45" customHeight="1" x14ac:dyDescent="0.2">
      <c r="A3123" s="426" t="s">
        <v>576</v>
      </c>
      <c r="B3123" s="427" t="s">
        <v>577</v>
      </c>
      <c r="C3123" s="428" t="s">
        <v>1728</v>
      </c>
      <c r="D3123" s="429" t="s">
        <v>1729</v>
      </c>
      <c r="E3123" s="428" t="s">
        <v>5263</v>
      </c>
      <c r="F3123" s="429" t="s">
        <v>5264</v>
      </c>
      <c r="G3123" s="428" t="s">
        <v>7035</v>
      </c>
      <c r="H3123" s="428" t="s">
        <v>7036</v>
      </c>
      <c r="I3123" s="431">
        <v>33.349998474121094</v>
      </c>
      <c r="J3123" s="431">
        <v>1368</v>
      </c>
      <c r="K3123" s="432">
        <v>45622.7998046875</v>
      </c>
    </row>
    <row r="3124" spans="1:11" ht="14.45" customHeight="1" x14ac:dyDescent="0.2">
      <c r="A3124" s="426" t="s">
        <v>576</v>
      </c>
      <c r="B3124" s="427" t="s">
        <v>577</v>
      </c>
      <c r="C3124" s="428" t="s">
        <v>1728</v>
      </c>
      <c r="D3124" s="429" t="s">
        <v>1729</v>
      </c>
      <c r="E3124" s="428" t="s">
        <v>5263</v>
      </c>
      <c r="F3124" s="429" t="s">
        <v>5264</v>
      </c>
      <c r="G3124" s="428" t="s">
        <v>7037</v>
      </c>
      <c r="H3124" s="428" t="s">
        <v>7038</v>
      </c>
      <c r="I3124" s="431">
        <v>52.900001525878906</v>
      </c>
      <c r="J3124" s="431">
        <v>1272</v>
      </c>
      <c r="K3124" s="432">
        <v>67288.800048828125</v>
      </c>
    </row>
    <row r="3125" spans="1:11" ht="14.45" customHeight="1" x14ac:dyDescent="0.2">
      <c r="A3125" s="426" t="s">
        <v>576</v>
      </c>
      <c r="B3125" s="427" t="s">
        <v>577</v>
      </c>
      <c r="C3125" s="428" t="s">
        <v>1728</v>
      </c>
      <c r="D3125" s="429" t="s">
        <v>1729</v>
      </c>
      <c r="E3125" s="428" t="s">
        <v>5263</v>
      </c>
      <c r="F3125" s="429" t="s">
        <v>5264</v>
      </c>
      <c r="G3125" s="428" t="s">
        <v>5371</v>
      </c>
      <c r="H3125" s="428" t="s">
        <v>5372</v>
      </c>
      <c r="I3125" s="431">
        <v>31.360000610351563</v>
      </c>
      <c r="J3125" s="431">
        <v>132</v>
      </c>
      <c r="K3125" s="432">
        <v>4139.0800476074219</v>
      </c>
    </row>
    <row r="3126" spans="1:11" ht="14.45" customHeight="1" x14ac:dyDescent="0.2">
      <c r="A3126" s="426" t="s">
        <v>576</v>
      </c>
      <c r="B3126" s="427" t="s">
        <v>577</v>
      </c>
      <c r="C3126" s="428" t="s">
        <v>1728</v>
      </c>
      <c r="D3126" s="429" t="s">
        <v>1729</v>
      </c>
      <c r="E3126" s="428" t="s">
        <v>5263</v>
      </c>
      <c r="F3126" s="429" t="s">
        <v>5264</v>
      </c>
      <c r="G3126" s="428" t="s">
        <v>7039</v>
      </c>
      <c r="H3126" s="428" t="s">
        <v>7040</v>
      </c>
      <c r="I3126" s="431">
        <v>376.48001098632813</v>
      </c>
      <c r="J3126" s="431">
        <v>96</v>
      </c>
      <c r="K3126" s="432">
        <v>36142.19921875</v>
      </c>
    </row>
    <row r="3127" spans="1:11" ht="14.45" customHeight="1" x14ac:dyDescent="0.2">
      <c r="A3127" s="426" t="s">
        <v>576</v>
      </c>
      <c r="B3127" s="427" t="s">
        <v>577</v>
      </c>
      <c r="C3127" s="428" t="s">
        <v>1728</v>
      </c>
      <c r="D3127" s="429" t="s">
        <v>1729</v>
      </c>
      <c r="E3127" s="428" t="s">
        <v>5263</v>
      </c>
      <c r="F3127" s="429" t="s">
        <v>5264</v>
      </c>
      <c r="G3127" s="428" t="s">
        <v>7041</v>
      </c>
      <c r="H3127" s="428" t="s">
        <v>7042</v>
      </c>
      <c r="I3127" s="431">
        <v>330.47000122070313</v>
      </c>
      <c r="J3127" s="431">
        <v>96</v>
      </c>
      <c r="K3127" s="432">
        <v>31724.83984375</v>
      </c>
    </row>
    <row r="3128" spans="1:11" ht="14.45" customHeight="1" x14ac:dyDescent="0.2">
      <c r="A3128" s="426" t="s">
        <v>576</v>
      </c>
      <c r="B3128" s="427" t="s">
        <v>577</v>
      </c>
      <c r="C3128" s="428" t="s">
        <v>1728</v>
      </c>
      <c r="D3128" s="429" t="s">
        <v>1729</v>
      </c>
      <c r="E3128" s="428" t="s">
        <v>5263</v>
      </c>
      <c r="F3128" s="429" t="s">
        <v>5264</v>
      </c>
      <c r="G3128" s="428" t="s">
        <v>7043</v>
      </c>
      <c r="H3128" s="428" t="s">
        <v>7044</v>
      </c>
      <c r="I3128" s="431">
        <v>38.409999847412109</v>
      </c>
      <c r="J3128" s="431">
        <v>132</v>
      </c>
      <c r="K3128" s="432">
        <v>5070.1202087402344</v>
      </c>
    </row>
    <row r="3129" spans="1:11" ht="14.45" customHeight="1" x14ac:dyDescent="0.2">
      <c r="A3129" s="426" t="s">
        <v>576</v>
      </c>
      <c r="B3129" s="427" t="s">
        <v>577</v>
      </c>
      <c r="C3129" s="428" t="s">
        <v>1728</v>
      </c>
      <c r="D3129" s="429" t="s">
        <v>1729</v>
      </c>
      <c r="E3129" s="428" t="s">
        <v>5263</v>
      </c>
      <c r="F3129" s="429" t="s">
        <v>5264</v>
      </c>
      <c r="G3129" s="428" t="s">
        <v>5377</v>
      </c>
      <c r="H3129" s="428" t="s">
        <v>5378</v>
      </c>
      <c r="I3129" s="431">
        <v>30.309999465942383</v>
      </c>
      <c r="J3129" s="431">
        <v>132</v>
      </c>
      <c r="K3129" s="432">
        <v>4001.199951171875</v>
      </c>
    </row>
    <row r="3130" spans="1:11" ht="14.45" customHeight="1" x14ac:dyDescent="0.2">
      <c r="A3130" s="426" t="s">
        <v>576</v>
      </c>
      <c r="B3130" s="427" t="s">
        <v>577</v>
      </c>
      <c r="C3130" s="428" t="s">
        <v>1728</v>
      </c>
      <c r="D3130" s="429" t="s">
        <v>1729</v>
      </c>
      <c r="E3130" s="428" t="s">
        <v>5263</v>
      </c>
      <c r="F3130" s="429" t="s">
        <v>5264</v>
      </c>
      <c r="G3130" s="428" t="s">
        <v>5379</v>
      </c>
      <c r="H3130" s="428" t="s">
        <v>5380</v>
      </c>
      <c r="I3130" s="431">
        <v>39.739092393354937</v>
      </c>
      <c r="J3130" s="431">
        <v>828</v>
      </c>
      <c r="K3130" s="432">
        <v>32903.279296875</v>
      </c>
    </row>
    <row r="3131" spans="1:11" ht="14.45" customHeight="1" x14ac:dyDescent="0.2">
      <c r="A3131" s="426" t="s">
        <v>576</v>
      </c>
      <c r="B3131" s="427" t="s">
        <v>577</v>
      </c>
      <c r="C3131" s="428" t="s">
        <v>1728</v>
      </c>
      <c r="D3131" s="429" t="s">
        <v>1729</v>
      </c>
      <c r="E3131" s="428" t="s">
        <v>5263</v>
      </c>
      <c r="F3131" s="429" t="s">
        <v>5264</v>
      </c>
      <c r="G3131" s="428" t="s">
        <v>5381</v>
      </c>
      <c r="H3131" s="428" t="s">
        <v>5382</v>
      </c>
      <c r="I3131" s="431">
        <v>28.860000610351563</v>
      </c>
      <c r="J3131" s="431">
        <v>288</v>
      </c>
      <c r="K3131" s="432">
        <v>8312.210205078125</v>
      </c>
    </row>
    <row r="3132" spans="1:11" ht="14.45" customHeight="1" x14ac:dyDescent="0.2">
      <c r="A3132" s="426" t="s">
        <v>576</v>
      </c>
      <c r="B3132" s="427" t="s">
        <v>577</v>
      </c>
      <c r="C3132" s="428" t="s">
        <v>1728</v>
      </c>
      <c r="D3132" s="429" t="s">
        <v>1729</v>
      </c>
      <c r="E3132" s="428" t="s">
        <v>5263</v>
      </c>
      <c r="F3132" s="429" t="s">
        <v>5264</v>
      </c>
      <c r="G3132" s="428" t="s">
        <v>7045</v>
      </c>
      <c r="H3132" s="428" t="s">
        <v>7046</v>
      </c>
      <c r="I3132" s="431">
        <v>57.049999237060547</v>
      </c>
      <c r="J3132" s="431">
        <v>252</v>
      </c>
      <c r="K3132" s="432">
        <v>14375.689453125</v>
      </c>
    </row>
    <row r="3133" spans="1:11" ht="14.45" customHeight="1" x14ac:dyDescent="0.2">
      <c r="A3133" s="426" t="s">
        <v>576</v>
      </c>
      <c r="B3133" s="427" t="s">
        <v>577</v>
      </c>
      <c r="C3133" s="428" t="s">
        <v>1728</v>
      </c>
      <c r="D3133" s="429" t="s">
        <v>1729</v>
      </c>
      <c r="E3133" s="428" t="s">
        <v>5263</v>
      </c>
      <c r="F3133" s="429" t="s">
        <v>5264</v>
      </c>
      <c r="G3133" s="428" t="s">
        <v>7047</v>
      </c>
      <c r="H3133" s="428" t="s">
        <v>7048</v>
      </c>
      <c r="I3133" s="431">
        <v>78.680000305175781</v>
      </c>
      <c r="J3133" s="431">
        <v>144</v>
      </c>
      <c r="K3133" s="432">
        <v>11329.34033203125</v>
      </c>
    </row>
    <row r="3134" spans="1:11" ht="14.45" customHeight="1" x14ac:dyDescent="0.2">
      <c r="A3134" s="426" t="s">
        <v>576</v>
      </c>
      <c r="B3134" s="427" t="s">
        <v>577</v>
      </c>
      <c r="C3134" s="428" t="s">
        <v>1728</v>
      </c>
      <c r="D3134" s="429" t="s">
        <v>1729</v>
      </c>
      <c r="E3134" s="428" t="s">
        <v>5263</v>
      </c>
      <c r="F3134" s="429" t="s">
        <v>5264</v>
      </c>
      <c r="G3134" s="428" t="s">
        <v>7049</v>
      </c>
      <c r="H3134" s="428" t="s">
        <v>7050</v>
      </c>
      <c r="I3134" s="431">
        <v>42.509998321533203</v>
      </c>
      <c r="J3134" s="431">
        <v>324</v>
      </c>
      <c r="K3134" s="432">
        <v>13772.76025390625</v>
      </c>
    </row>
    <row r="3135" spans="1:11" ht="14.45" customHeight="1" x14ac:dyDescent="0.2">
      <c r="A3135" s="426" t="s">
        <v>576</v>
      </c>
      <c r="B3135" s="427" t="s">
        <v>577</v>
      </c>
      <c r="C3135" s="428" t="s">
        <v>1728</v>
      </c>
      <c r="D3135" s="429" t="s">
        <v>1729</v>
      </c>
      <c r="E3135" s="428" t="s">
        <v>5263</v>
      </c>
      <c r="F3135" s="429" t="s">
        <v>5264</v>
      </c>
      <c r="G3135" s="428" t="s">
        <v>7051</v>
      </c>
      <c r="H3135" s="428" t="s">
        <v>7052</v>
      </c>
      <c r="I3135" s="431">
        <v>56.029998779296875</v>
      </c>
      <c r="J3135" s="431">
        <v>900</v>
      </c>
      <c r="K3135" s="432">
        <v>50430.379150390625</v>
      </c>
    </row>
    <row r="3136" spans="1:11" ht="14.45" customHeight="1" x14ac:dyDescent="0.2">
      <c r="A3136" s="426" t="s">
        <v>576</v>
      </c>
      <c r="B3136" s="427" t="s">
        <v>577</v>
      </c>
      <c r="C3136" s="428" t="s">
        <v>1728</v>
      </c>
      <c r="D3136" s="429" t="s">
        <v>1729</v>
      </c>
      <c r="E3136" s="428" t="s">
        <v>5263</v>
      </c>
      <c r="F3136" s="429" t="s">
        <v>5264</v>
      </c>
      <c r="G3136" s="428" t="s">
        <v>7053</v>
      </c>
      <c r="H3136" s="428" t="s">
        <v>7054</v>
      </c>
      <c r="I3136" s="431">
        <v>78.480003356933594</v>
      </c>
      <c r="J3136" s="431">
        <v>396</v>
      </c>
      <c r="K3136" s="432">
        <v>31078.520751953125</v>
      </c>
    </row>
    <row r="3137" spans="1:11" ht="14.45" customHeight="1" x14ac:dyDescent="0.2">
      <c r="A3137" s="426" t="s">
        <v>576</v>
      </c>
      <c r="B3137" s="427" t="s">
        <v>577</v>
      </c>
      <c r="C3137" s="428" t="s">
        <v>1728</v>
      </c>
      <c r="D3137" s="429" t="s">
        <v>1729</v>
      </c>
      <c r="E3137" s="428" t="s">
        <v>5263</v>
      </c>
      <c r="F3137" s="429" t="s">
        <v>5264</v>
      </c>
      <c r="G3137" s="428" t="s">
        <v>5387</v>
      </c>
      <c r="H3137" s="428" t="s">
        <v>5388</v>
      </c>
      <c r="I3137" s="431">
        <v>31.360000610351563</v>
      </c>
      <c r="J3137" s="431">
        <v>132</v>
      </c>
      <c r="K3137" s="432">
        <v>4139.0800476074219</v>
      </c>
    </row>
    <row r="3138" spans="1:11" ht="14.45" customHeight="1" x14ac:dyDescent="0.2">
      <c r="A3138" s="426" t="s">
        <v>576</v>
      </c>
      <c r="B3138" s="427" t="s">
        <v>577</v>
      </c>
      <c r="C3138" s="428" t="s">
        <v>1728</v>
      </c>
      <c r="D3138" s="429" t="s">
        <v>1729</v>
      </c>
      <c r="E3138" s="428" t="s">
        <v>5263</v>
      </c>
      <c r="F3138" s="429" t="s">
        <v>5264</v>
      </c>
      <c r="G3138" s="428" t="s">
        <v>7055</v>
      </c>
      <c r="H3138" s="428" t="s">
        <v>7056</v>
      </c>
      <c r="I3138" s="431">
        <v>920.11749267578125</v>
      </c>
      <c r="J3138" s="431">
        <v>24</v>
      </c>
      <c r="K3138" s="432">
        <v>22082.72998046875</v>
      </c>
    </row>
    <row r="3139" spans="1:11" ht="14.45" customHeight="1" x14ac:dyDescent="0.2">
      <c r="A3139" s="426" t="s">
        <v>576</v>
      </c>
      <c r="B3139" s="427" t="s">
        <v>577</v>
      </c>
      <c r="C3139" s="428" t="s">
        <v>1728</v>
      </c>
      <c r="D3139" s="429" t="s">
        <v>1729</v>
      </c>
      <c r="E3139" s="428" t="s">
        <v>5263</v>
      </c>
      <c r="F3139" s="429" t="s">
        <v>5264</v>
      </c>
      <c r="G3139" s="428" t="s">
        <v>7057</v>
      </c>
      <c r="H3139" s="428" t="s">
        <v>7058</v>
      </c>
      <c r="I3139" s="431">
        <v>845.8499755859375</v>
      </c>
      <c r="J3139" s="431">
        <v>60</v>
      </c>
      <c r="K3139" s="432">
        <v>50750.771484375</v>
      </c>
    </row>
    <row r="3140" spans="1:11" ht="14.45" customHeight="1" x14ac:dyDescent="0.2">
      <c r="A3140" s="426" t="s">
        <v>576</v>
      </c>
      <c r="B3140" s="427" t="s">
        <v>577</v>
      </c>
      <c r="C3140" s="428" t="s">
        <v>1728</v>
      </c>
      <c r="D3140" s="429" t="s">
        <v>1729</v>
      </c>
      <c r="E3140" s="428" t="s">
        <v>5263</v>
      </c>
      <c r="F3140" s="429" t="s">
        <v>5264</v>
      </c>
      <c r="G3140" s="428" t="s">
        <v>7059</v>
      </c>
      <c r="H3140" s="428" t="s">
        <v>7060</v>
      </c>
      <c r="I3140" s="431">
        <v>211.44999694824219</v>
      </c>
      <c r="J3140" s="431">
        <v>24</v>
      </c>
      <c r="K3140" s="432">
        <v>5074.85986328125</v>
      </c>
    </row>
    <row r="3141" spans="1:11" ht="14.45" customHeight="1" x14ac:dyDescent="0.2">
      <c r="A3141" s="426" t="s">
        <v>576</v>
      </c>
      <c r="B3141" s="427" t="s">
        <v>577</v>
      </c>
      <c r="C3141" s="428" t="s">
        <v>1728</v>
      </c>
      <c r="D3141" s="429" t="s">
        <v>1729</v>
      </c>
      <c r="E3141" s="428" t="s">
        <v>5263</v>
      </c>
      <c r="F3141" s="429" t="s">
        <v>5264</v>
      </c>
      <c r="G3141" s="428" t="s">
        <v>7061</v>
      </c>
      <c r="H3141" s="428" t="s">
        <v>7062</v>
      </c>
      <c r="I3141" s="431">
        <v>153.47000122070313</v>
      </c>
      <c r="J3141" s="431">
        <v>576</v>
      </c>
      <c r="K3141" s="432">
        <v>88397.2783203125</v>
      </c>
    </row>
    <row r="3142" spans="1:11" ht="14.45" customHeight="1" x14ac:dyDescent="0.2">
      <c r="A3142" s="426" t="s">
        <v>576</v>
      </c>
      <c r="B3142" s="427" t="s">
        <v>577</v>
      </c>
      <c r="C3142" s="428" t="s">
        <v>1728</v>
      </c>
      <c r="D3142" s="429" t="s">
        <v>1729</v>
      </c>
      <c r="E3142" s="428" t="s">
        <v>5263</v>
      </c>
      <c r="F3142" s="429" t="s">
        <v>5264</v>
      </c>
      <c r="G3142" s="428" t="s">
        <v>7063</v>
      </c>
      <c r="H3142" s="428" t="s">
        <v>7064</v>
      </c>
      <c r="I3142" s="431">
        <v>214.5</v>
      </c>
      <c r="J3142" s="431">
        <v>24</v>
      </c>
      <c r="K3142" s="432">
        <v>5148.06005859375</v>
      </c>
    </row>
    <row r="3143" spans="1:11" ht="14.45" customHeight="1" x14ac:dyDescent="0.2">
      <c r="A3143" s="426" t="s">
        <v>576</v>
      </c>
      <c r="B3143" s="427" t="s">
        <v>577</v>
      </c>
      <c r="C3143" s="428" t="s">
        <v>1728</v>
      </c>
      <c r="D3143" s="429" t="s">
        <v>1729</v>
      </c>
      <c r="E3143" s="428" t="s">
        <v>5263</v>
      </c>
      <c r="F3143" s="429" t="s">
        <v>5264</v>
      </c>
      <c r="G3143" s="428" t="s">
        <v>7065</v>
      </c>
      <c r="H3143" s="428" t="s">
        <v>7066</v>
      </c>
      <c r="I3143" s="431">
        <v>395.8900146484375</v>
      </c>
      <c r="J3143" s="431">
        <v>108</v>
      </c>
      <c r="K3143" s="432">
        <v>42755.8505859375</v>
      </c>
    </row>
    <row r="3144" spans="1:11" ht="14.45" customHeight="1" x14ac:dyDescent="0.2">
      <c r="A3144" s="426" t="s">
        <v>576</v>
      </c>
      <c r="B3144" s="427" t="s">
        <v>577</v>
      </c>
      <c r="C3144" s="428" t="s">
        <v>1728</v>
      </c>
      <c r="D3144" s="429" t="s">
        <v>1729</v>
      </c>
      <c r="E3144" s="428" t="s">
        <v>5263</v>
      </c>
      <c r="F3144" s="429" t="s">
        <v>5264</v>
      </c>
      <c r="G3144" s="428" t="s">
        <v>7067</v>
      </c>
      <c r="H3144" s="428" t="s">
        <v>7068</v>
      </c>
      <c r="I3144" s="431">
        <v>131.96000671386719</v>
      </c>
      <c r="J3144" s="431">
        <v>420</v>
      </c>
      <c r="K3144" s="432">
        <v>55424.25</v>
      </c>
    </row>
    <row r="3145" spans="1:11" ht="14.45" customHeight="1" x14ac:dyDescent="0.2">
      <c r="A3145" s="426" t="s">
        <v>576</v>
      </c>
      <c r="B3145" s="427" t="s">
        <v>577</v>
      </c>
      <c r="C3145" s="428" t="s">
        <v>1728</v>
      </c>
      <c r="D3145" s="429" t="s">
        <v>1729</v>
      </c>
      <c r="E3145" s="428" t="s">
        <v>5263</v>
      </c>
      <c r="F3145" s="429" t="s">
        <v>5264</v>
      </c>
      <c r="G3145" s="428" t="s">
        <v>5397</v>
      </c>
      <c r="H3145" s="428" t="s">
        <v>5398</v>
      </c>
      <c r="I3145" s="431">
        <v>167.14999389648438</v>
      </c>
      <c r="J3145" s="431">
        <v>24</v>
      </c>
      <c r="K3145" s="432">
        <v>4011.659912109375</v>
      </c>
    </row>
    <row r="3146" spans="1:11" ht="14.45" customHeight="1" x14ac:dyDescent="0.2">
      <c r="A3146" s="426" t="s">
        <v>576</v>
      </c>
      <c r="B3146" s="427" t="s">
        <v>577</v>
      </c>
      <c r="C3146" s="428" t="s">
        <v>1728</v>
      </c>
      <c r="D3146" s="429" t="s">
        <v>1729</v>
      </c>
      <c r="E3146" s="428" t="s">
        <v>5263</v>
      </c>
      <c r="F3146" s="429" t="s">
        <v>5264</v>
      </c>
      <c r="G3146" s="428" t="s">
        <v>5399</v>
      </c>
      <c r="H3146" s="428" t="s">
        <v>5400</v>
      </c>
      <c r="I3146" s="431">
        <v>167.14999389648438</v>
      </c>
      <c r="J3146" s="431">
        <v>24</v>
      </c>
      <c r="K3146" s="432">
        <v>4011.659912109375</v>
      </c>
    </row>
    <row r="3147" spans="1:11" ht="14.45" customHeight="1" x14ac:dyDescent="0.2">
      <c r="A3147" s="426" t="s">
        <v>576</v>
      </c>
      <c r="B3147" s="427" t="s">
        <v>577</v>
      </c>
      <c r="C3147" s="428" t="s">
        <v>1728</v>
      </c>
      <c r="D3147" s="429" t="s">
        <v>1729</v>
      </c>
      <c r="E3147" s="428" t="s">
        <v>5263</v>
      </c>
      <c r="F3147" s="429" t="s">
        <v>5264</v>
      </c>
      <c r="G3147" s="428" t="s">
        <v>5401</v>
      </c>
      <c r="H3147" s="428" t="s">
        <v>5402</v>
      </c>
      <c r="I3147" s="431">
        <v>164.22000122070313</v>
      </c>
      <c r="J3147" s="431">
        <v>168</v>
      </c>
      <c r="K3147" s="432">
        <v>27588.960083007813</v>
      </c>
    </row>
    <row r="3148" spans="1:11" ht="14.45" customHeight="1" x14ac:dyDescent="0.2">
      <c r="A3148" s="426" t="s">
        <v>576</v>
      </c>
      <c r="B3148" s="427" t="s">
        <v>577</v>
      </c>
      <c r="C3148" s="428" t="s">
        <v>1728</v>
      </c>
      <c r="D3148" s="429" t="s">
        <v>1729</v>
      </c>
      <c r="E3148" s="428" t="s">
        <v>5263</v>
      </c>
      <c r="F3148" s="429" t="s">
        <v>5264</v>
      </c>
      <c r="G3148" s="428" t="s">
        <v>7069</v>
      </c>
      <c r="H3148" s="428" t="s">
        <v>7070</v>
      </c>
      <c r="I3148" s="431">
        <v>157.3800048828125</v>
      </c>
      <c r="J3148" s="431">
        <v>108</v>
      </c>
      <c r="K3148" s="432">
        <v>16996.7705078125</v>
      </c>
    </row>
    <row r="3149" spans="1:11" ht="14.45" customHeight="1" x14ac:dyDescent="0.2">
      <c r="A3149" s="426" t="s">
        <v>576</v>
      </c>
      <c r="B3149" s="427" t="s">
        <v>577</v>
      </c>
      <c r="C3149" s="428" t="s">
        <v>1728</v>
      </c>
      <c r="D3149" s="429" t="s">
        <v>1729</v>
      </c>
      <c r="E3149" s="428" t="s">
        <v>5263</v>
      </c>
      <c r="F3149" s="429" t="s">
        <v>5264</v>
      </c>
      <c r="G3149" s="428" t="s">
        <v>7071</v>
      </c>
      <c r="H3149" s="428" t="s">
        <v>7072</v>
      </c>
      <c r="I3149" s="431">
        <v>134.89999389648438</v>
      </c>
      <c r="J3149" s="431">
        <v>408</v>
      </c>
      <c r="K3149" s="432">
        <v>55037.15966796875</v>
      </c>
    </row>
    <row r="3150" spans="1:11" ht="14.45" customHeight="1" x14ac:dyDescent="0.2">
      <c r="A3150" s="426" t="s">
        <v>576</v>
      </c>
      <c r="B3150" s="427" t="s">
        <v>577</v>
      </c>
      <c r="C3150" s="428" t="s">
        <v>1728</v>
      </c>
      <c r="D3150" s="429" t="s">
        <v>1729</v>
      </c>
      <c r="E3150" s="428" t="s">
        <v>5263</v>
      </c>
      <c r="F3150" s="429" t="s">
        <v>5264</v>
      </c>
      <c r="G3150" s="428" t="s">
        <v>7073</v>
      </c>
      <c r="H3150" s="428" t="s">
        <v>7074</v>
      </c>
      <c r="I3150" s="431">
        <v>130.99000549316406</v>
      </c>
      <c r="J3150" s="431">
        <v>24</v>
      </c>
      <c r="K3150" s="432">
        <v>3143.639892578125</v>
      </c>
    </row>
    <row r="3151" spans="1:11" ht="14.45" customHeight="1" x14ac:dyDescent="0.2">
      <c r="A3151" s="426" t="s">
        <v>576</v>
      </c>
      <c r="B3151" s="427" t="s">
        <v>577</v>
      </c>
      <c r="C3151" s="428" t="s">
        <v>1728</v>
      </c>
      <c r="D3151" s="429" t="s">
        <v>1729</v>
      </c>
      <c r="E3151" s="428" t="s">
        <v>5263</v>
      </c>
      <c r="F3151" s="429" t="s">
        <v>5264</v>
      </c>
      <c r="G3151" s="428" t="s">
        <v>7075</v>
      </c>
      <c r="H3151" s="428" t="s">
        <v>7076</v>
      </c>
      <c r="I3151" s="431">
        <v>139.77999877929688</v>
      </c>
      <c r="J3151" s="431">
        <v>36</v>
      </c>
      <c r="K3151" s="432">
        <v>5032.169921875</v>
      </c>
    </row>
    <row r="3152" spans="1:11" ht="14.45" customHeight="1" x14ac:dyDescent="0.2">
      <c r="A3152" s="426" t="s">
        <v>576</v>
      </c>
      <c r="B3152" s="427" t="s">
        <v>577</v>
      </c>
      <c r="C3152" s="428" t="s">
        <v>1728</v>
      </c>
      <c r="D3152" s="429" t="s">
        <v>1729</v>
      </c>
      <c r="E3152" s="428" t="s">
        <v>5263</v>
      </c>
      <c r="F3152" s="429" t="s">
        <v>5264</v>
      </c>
      <c r="G3152" s="428" t="s">
        <v>7077</v>
      </c>
      <c r="H3152" s="428" t="s">
        <v>7078</v>
      </c>
      <c r="I3152" s="431">
        <v>210.16000366210938</v>
      </c>
      <c r="J3152" s="431">
        <v>72</v>
      </c>
      <c r="K3152" s="432">
        <v>15131.69970703125</v>
      </c>
    </row>
    <row r="3153" spans="1:11" ht="14.45" customHeight="1" x14ac:dyDescent="0.2">
      <c r="A3153" s="426" t="s">
        <v>576</v>
      </c>
      <c r="B3153" s="427" t="s">
        <v>577</v>
      </c>
      <c r="C3153" s="428" t="s">
        <v>1728</v>
      </c>
      <c r="D3153" s="429" t="s">
        <v>1729</v>
      </c>
      <c r="E3153" s="428" t="s">
        <v>5263</v>
      </c>
      <c r="F3153" s="429" t="s">
        <v>5264</v>
      </c>
      <c r="G3153" s="428" t="s">
        <v>5408</v>
      </c>
      <c r="H3153" s="428" t="s">
        <v>5409</v>
      </c>
      <c r="I3153" s="431">
        <v>210.16000366210938</v>
      </c>
      <c r="J3153" s="431">
        <v>24</v>
      </c>
      <c r="K3153" s="432">
        <v>5043.89990234375</v>
      </c>
    </row>
    <row r="3154" spans="1:11" ht="14.45" customHeight="1" x14ac:dyDescent="0.2">
      <c r="A3154" s="426" t="s">
        <v>576</v>
      </c>
      <c r="B3154" s="427" t="s">
        <v>577</v>
      </c>
      <c r="C3154" s="428" t="s">
        <v>1728</v>
      </c>
      <c r="D3154" s="429" t="s">
        <v>1729</v>
      </c>
      <c r="E3154" s="428" t="s">
        <v>5263</v>
      </c>
      <c r="F3154" s="429" t="s">
        <v>5264</v>
      </c>
      <c r="G3154" s="428" t="s">
        <v>7079</v>
      </c>
      <c r="H3154" s="428" t="s">
        <v>7080</v>
      </c>
      <c r="I3154" s="431">
        <v>210.16000366210938</v>
      </c>
      <c r="J3154" s="431">
        <v>12</v>
      </c>
      <c r="K3154" s="432">
        <v>2521.949951171875</v>
      </c>
    </row>
    <row r="3155" spans="1:11" ht="14.45" customHeight="1" x14ac:dyDescent="0.2">
      <c r="A3155" s="426" t="s">
        <v>576</v>
      </c>
      <c r="B3155" s="427" t="s">
        <v>577</v>
      </c>
      <c r="C3155" s="428" t="s">
        <v>1728</v>
      </c>
      <c r="D3155" s="429" t="s">
        <v>1729</v>
      </c>
      <c r="E3155" s="428" t="s">
        <v>5263</v>
      </c>
      <c r="F3155" s="429" t="s">
        <v>5264</v>
      </c>
      <c r="G3155" s="428" t="s">
        <v>5410</v>
      </c>
      <c r="H3155" s="428" t="s">
        <v>5411</v>
      </c>
      <c r="I3155" s="431">
        <v>258.05999755859375</v>
      </c>
      <c r="J3155" s="431">
        <v>36</v>
      </c>
      <c r="K3155" s="432">
        <v>9290.159912109375</v>
      </c>
    </row>
    <row r="3156" spans="1:11" ht="14.45" customHeight="1" x14ac:dyDescent="0.2">
      <c r="A3156" s="426" t="s">
        <v>576</v>
      </c>
      <c r="B3156" s="427" t="s">
        <v>577</v>
      </c>
      <c r="C3156" s="428" t="s">
        <v>1728</v>
      </c>
      <c r="D3156" s="429" t="s">
        <v>1729</v>
      </c>
      <c r="E3156" s="428" t="s">
        <v>5263</v>
      </c>
      <c r="F3156" s="429" t="s">
        <v>5264</v>
      </c>
      <c r="G3156" s="428" t="s">
        <v>7081</v>
      </c>
      <c r="H3156" s="428" t="s">
        <v>7082</v>
      </c>
      <c r="I3156" s="431">
        <v>133.91999816894531</v>
      </c>
      <c r="J3156" s="431">
        <v>396</v>
      </c>
      <c r="K3156" s="432">
        <v>53031.32763671875</v>
      </c>
    </row>
    <row r="3157" spans="1:11" ht="14.45" customHeight="1" x14ac:dyDescent="0.2">
      <c r="A3157" s="426" t="s">
        <v>576</v>
      </c>
      <c r="B3157" s="427" t="s">
        <v>577</v>
      </c>
      <c r="C3157" s="428" t="s">
        <v>1728</v>
      </c>
      <c r="D3157" s="429" t="s">
        <v>1729</v>
      </c>
      <c r="E3157" s="428" t="s">
        <v>5263</v>
      </c>
      <c r="F3157" s="429" t="s">
        <v>5264</v>
      </c>
      <c r="G3157" s="428" t="s">
        <v>7083</v>
      </c>
      <c r="H3157" s="428" t="s">
        <v>7084</v>
      </c>
      <c r="I3157" s="431">
        <v>705.760009765625</v>
      </c>
      <c r="J3157" s="431">
        <v>12</v>
      </c>
      <c r="K3157" s="432">
        <v>8469.0595703125</v>
      </c>
    </row>
    <row r="3158" spans="1:11" ht="14.45" customHeight="1" x14ac:dyDescent="0.2">
      <c r="A3158" s="426" t="s">
        <v>576</v>
      </c>
      <c r="B3158" s="427" t="s">
        <v>577</v>
      </c>
      <c r="C3158" s="428" t="s">
        <v>1728</v>
      </c>
      <c r="D3158" s="429" t="s">
        <v>1729</v>
      </c>
      <c r="E3158" s="428" t="s">
        <v>5263</v>
      </c>
      <c r="F3158" s="429" t="s">
        <v>5264</v>
      </c>
      <c r="G3158" s="428" t="s">
        <v>5412</v>
      </c>
      <c r="H3158" s="428" t="s">
        <v>5413</v>
      </c>
      <c r="I3158" s="431">
        <v>337.239990234375</v>
      </c>
      <c r="J3158" s="431">
        <v>24</v>
      </c>
      <c r="K3158" s="432">
        <v>8093.759765625</v>
      </c>
    </row>
    <row r="3159" spans="1:11" ht="14.45" customHeight="1" x14ac:dyDescent="0.2">
      <c r="A3159" s="426" t="s">
        <v>576</v>
      </c>
      <c r="B3159" s="427" t="s">
        <v>577</v>
      </c>
      <c r="C3159" s="428" t="s">
        <v>1728</v>
      </c>
      <c r="D3159" s="429" t="s">
        <v>1729</v>
      </c>
      <c r="E3159" s="428" t="s">
        <v>5263</v>
      </c>
      <c r="F3159" s="429" t="s">
        <v>5264</v>
      </c>
      <c r="G3159" s="428" t="s">
        <v>7085</v>
      </c>
      <c r="H3159" s="428" t="s">
        <v>7086</v>
      </c>
      <c r="I3159" s="431">
        <v>297.16000366210938</v>
      </c>
      <c r="J3159" s="431">
        <v>972</v>
      </c>
      <c r="K3159" s="432">
        <v>288839.513671875</v>
      </c>
    </row>
    <row r="3160" spans="1:11" ht="14.45" customHeight="1" x14ac:dyDescent="0.2">
      <c r="A3160" s="426" t="s">
        <v>576</v>
      </c>
      <c r="B3160" s="427" t="s">
        <v>577</v>
      </c>
      <c r="C3160" s="428" t="s">
        <v>1728</v>
      </c>
      <c r="D3160" s="429" t="s">
        <v>1729</v>
      </c>
      <c r="E3160" s="428" t="s">
        <v>5263</v>
      </c>
      <c r="F3160" s="429" t="s">
        <v>5264</v>
      </c>
      <c r="G3160" s="428" t="s">
        <v>7087</v>
      </c>
      <c r="H3160" s="428" t="s">
        <v>7088</v>
      </c>
      <c r="I3160" s="431">
        <v>639.28997802734375</v>
      </c>
      <c r="J3160" s="431">
        <v>108</v>
      </c>
      <c r="K3160" s="432">
        <v>69042.779296875</v>
      </c>
    </row>
    <row r="3161" spans="1:11" ht="14.45" customHeight="1" x14ac:dyDescent="0.2">
      <c r="A3161" s="426" t="s">
        <v>576</v>
      </c>
      <c r="B3161" s="427" t="s">
        <v>577</v>
      </c>
      <c r="C3161" s="428" t="s">
        <v>1728</v>
      </c>
      <c r="D3161" s="429" t="s">
        <v>1729</v>
      </c>
      <c r="E3161" s="428" t="s">
        <v>5263</v>
      </c>
      <c r="F3161" s="429" t="s">
        <v>5264</v>
      </c>
      <c r="G3161" s="428" t="s">
        <v>7089</v>
      </c>
      <c r="H3161" s="428" t="s">
        <v>7090</v>
      </c>
      <c r="I3161" s="431">
        <v>202.08000183105469</v>
      </c>
      <c r="J3161" s="431">
        <v>72</v>
      </c>
      <c r="K3161" s="432">
        <v>14549.7001953125</v>
      </c>
    </row>
    <row r="3162" spans="1:11" ht="14.45" customHeight="1" x14ac:dyDescent="0.2">
      <c r="A3162" s="426" t="s">
        <v>576</v>
      </c>
      <c r="B3162" s="427" t="s">
        <v>577</v>
      </c>
      <c r="C3162" s="428" t="s">
        <v>1728</v>
      </c>
      <c r="D3162" s="429" t="s">
        <v>1729</v>
      </c>
      <c r="E3162" s="428" t="s">
        <v>5263</v>
      </c>
      <c r="F3162" s="429" t="s">
        <v>5264</v>
      </c>
      <c r="G3162" s="428" t="s">
        <v>7091</v>
      </c>
      <c r="H3162" s="428" t="s">
        <v>7092</v>
      </c>
      <c r="I3162" s="431">
        <v>241.44000244140625</v>
      </c>
      <c r="J3162" s="431">
        <v>108</v>
      </c>
      <c r="K3162" s="432">
        <v>26075.7890625</v>
      </c>
    </row>
    <row r="3163" spans="1:11" ht="14.45" customHeight="1" x14ac:dyDescent="0.2">
      <c r="A3163" s="426" t="s">
        <v>576</v>
      </c>
      <c r="B3163" s="427" t="s">
        <v>577</v>
      </c>
      <c r="C3163" s="428" t="s">
        <v>1728</v>
      </c>
      <c r="D3163" s="429" t="s">
        <v>1729</v>
      </c>
      <c r="E3163" s="428" t="s">
        <v>5263</v>
      </c>
      <c r="F3163" s="429" t="s">
        <v>5264</v>
      </c>
      <c r="G3163" s="428" t="s">
        <v>7093</v>
      </c>
      <c r="H3163" s="428" t="s">
        <v>7094</v>
      </c>
      <c r="I3163" s="431">
        <v>250.72999572753906</v>
      </c>
      <c r="J3163" s="431">
        <v>216</v>
      </c>
      <c r="K3163" s="432">
        <v>54157.291015625</v>
      </c>
    </row>
    <row r="3164" spans="1:11" ht="14.45" customHeight="1" x14ac:dyDescent="0.2">
      <c r="A3164" s="426" t="s">
        <v>576</v>
      </c>
      <c r="B3164" s="427" t="s">
        <v>577</v>
      </c>
      <c r="C3164" s="428" t="s">
        <v>1728</v>
      </c>
      <c r="D3164" s="429" t="s">
        <v>1729</v>
      </c>
      <c r="E3164" s="428" t="s">
        <v>5263</v>
      </c>
      <c r="F3164" s="429" t="s">
        <v>5264</v>
      </c>
      <c r="G3164" s="428" t="s">
        <v>7095</v>
      </c>
      <c r="H3164" s="428" t="s">
        <v>7096</v>
      </c>
      <c r="I3164" s="431">
        <v>276.6300048828125</v>
      </c>
      <c r="J3164" s="431">
        <v>216</v>
      </c>
      <c r="K3164" s="432">
        <v>59752.6171875</v>
      </c>
    </row>
    <row r="3165" spans="1:11" ht="14.45" customHeight="1" x14ac:dyDescent="0.2">
      <c r="A3165" s="426" t="s">
        <v>576</v>
      </c>
      <c r="B3165" s="427" t="s">
        <v>577</v>
      </c>
      <c r="C3165" s="428" t="s">
        <v>1728</v>
      </c>
      <c r="D3165" s="429" t="s">
        <v>1729</v>
      </c>
      <c r="E3165" s="428" t="s">
        <v>5263</v>
      </c>
      <c r="F3165" s="429" t="s">
        <v>5264</v>
      </c>
      <c r="G3165" s="428" t="s">
        <v>7097</v>
      </c>
      <c r="H3165" s="428" t="s">
        <v>7098</v>
      </c>
      <c r="I3165" s="431">
        <v>951.04998779296875</v>
      </c>
      <c r="J3165" s="431">
        <v>30</v>
      </c>
      <c r="K3165" s="432">
        <v>28531.4990234375</v>
      </c>
    </row>
    <row r="3166" spans="1:11" ht="14.45" customHeight="1" x14ac:dyDescent="0.2">
      <c r="A3166" s="426" t="s">
        <v>576</v>
      </c>
      <c r="B3166" s="427" t="s">
        <v>577</v>
      </c>
      <c r="C3166" s="428" t="s">
        <v>1728</v>
      </c>
      <c r="D3166" s="429" t="s">
        <v>1729</v>
      </c>
      <c r="E3166" s="428" t="s">
        <v>5263</v>
      </c>
      <c r="F3166" s="429" t="s">
        <v>5264</v>
      </c>
      <c r="G3166" s="428" t="s">
        <v>7099</v>
      </c>
      <c r="H3166" s="428" t="s">
        <v>7100</v>
      </c>
      <c r="I3166" s="431">
        <v>854.4425048828125</v>
      </c>
      <c r="J3166" s="431">
        <v>24</v>
      </c>
      <c r="K3166" s="432">
        <v>20506.63037109375</v>
      </c>
    </row>
    <row r="3167" spans="1:11" ht="14.45" customHeight="1" x14ac:dyDescent="0.2">
      <c r="A3167" s="426" t="s">
        <v>576</v>
      </c>
      <c r="B3167" s="427" t="s">
        <v>577</v>
      </c>
      <c r="C3167" s="428" t="s">
        <v>1728</v>
      </c>
      <c r="D3167" s="429" t="s">
        <v>1729</v>
      </c>
      <c r="E3167" s="428" t="s">
        <v>5263</v>
      </c>
      <c r="F3167" s="429" t="s">
        <v>5264</v>
      </c>
      <c r="G3167" s="428" t="s">
        <v>7101</v>
      </c>
      <c r="H3167" s="428" t="s">
        <v>7102</v>
      </c>
      <c r="I3167" s="431">
        <v>587.719970703125</v>
      </c>
      <c r="J3167" s="431">
        <v>132</v>
      </c>
      <c r="K3167" s="432">
        <v>77579.28125</v>
      </c>
    </row>
    <row r="3168" spans="1:11" ht="14.45" customHeight="1" x14ac:dyDescent="0.2">
      <c r="A3168" s="426" t="s">
        <v>576</v>
      </c>
      <c r="B3168" s="427" t="s">
        <v>577</v>
      </c>
      <c r="C3168" s="428" t="s">
        <v>1728</v>
      </c>
      <c r="D3168" s="429" t="s">
        <v>1729</v>
      </c>
      <c r="E3168" s="428" t="s">
        <v>5263</v>
      </c>
      <c r="F3168" s="429" t="s">
        <v>5264</v>
      </c>
      <c r="G3168" s="428" t="s">
        <v>7103</v>
      </c>
      <c r="H3168" s="428" t="s">
        <v>7104</v>
      </c>
      <c r="I3168" s="431">
        <v>191.50999450683594</v>
      </c>
      <c r="J3168" s="431">
        <v>756</v>
      </c>
      <c r="K3168" s="432">
        <v>144779.25</v>
      </c>
    </row>
    <row r="3169" spans="1:11" ht="14.45" customHeight="1" x14ac:dyDescent="0.2">
      <c r="A3169" s="426" t="s">
        <v>576</v>
      </c>
      <c r="B3169" s="427" t="s">
        <v>577</v>
      </c>
      <c r="C3169" s="428" t="s">
        <v>1728</v>
      </c>
      <c r="D3169" s="429" t="s">
        <v>1729</v>
      </c>
      <c r="E3169" s="428" t="s">
        <v>3361</v>
      </c>
      <c r="F3169" s="429" t="s">
        <v>3362</v>
      </c>
      <c r="G3169" s="428" t="s">
        <v>7105</v>
      </c>
      <c r="H3169" s="428" t="s">
        <v>7106</v>
      </c>
      <c r="I3169" s="431">
        <v>8.8299999237060547</v>
      </c>
      <c r="J3169" s="431">
        <v>20</v>
      </c>
      <c r="K3169" s="432">
        <v>176.66000366210938</v>
      </c>
    </row>
    <row r="3170" spans="1:11" ht="14.45" customHeight="1" x14ac:dyDescent="0.2">
      <c r="A3170" s="426" t="s">
        <v>576</v>
      </c>
      <c r="B3170" s="427" t="s">
        <v>577</v>
      </c>
      <c r="C3170" s="428" t="s">
        <v>1728</v>
      </c>
      <c r="D3170" s="429" t="s">
        <v>1729</v>
      </c>
      <c r="E3170" s="428" t="s">
        <v>3361</v>
      </c>
      <c r="F3170" s="429" t="s">
        <v>3362</v>
      </c>
      <c r="G3170" s="428" t="s">
        <v>7107</v>
      </c>
      <c r="H3170" s="428" t="s">
        <v>7108</v>
      </c>
      <c r="I3170" s="431">
        <v>8.8299999237060547</v>
      </c>
      <c r="J3170" s="431">
        <v>20</v>
      </c>
      <c r="K3170" s="432">
        <v>176.66000366210938</v>
      </c>
    </row>
    <row r="3171" spans="1:11" ht="14.45" customHeight="1" x14ac:dyDescent="0.2">
      <c r="A3171" s="426" t="s">
        <v>576</v>
      </c>
      <c r="B3171" s="427" t="s">
        <v>577</v>
      </c>
      <c r="C3171" s="428" t="s">
        <v>1728</v>
      </c>
      <c r="D3171" s="429" t="s">
        <v>1729</v>
      </c>
      <c r="E3171" s="428" t="s">
        <v>3361</v>
      </c>
      <c r="F3171" s="429" t="s">
        <v>3362</v>
      </c>
      <c r="G3171" s="428" t="s">
        <v>5452</v>
      </c>
      <c r="H3171" s="428" t="s">
        <v>7109</v>
      </c>
      <c r="I3171" s="431">
        <v>14.039999961853027</v>
      </c>
      <c r="J3171" s="431">
        <v>50</v>
      </c>
      <c r="K3171" s="432">
        <v>701.79998779296875</v>
      </c>
    </row>
    <row r="3172" spans="1:11" ht="14.45" customHeight="1" x14ac:dyDescent="0.2">
      <c r="A3172" s="426" t="s">
        <v>576</v>
      </c>
      <c r="B3172" s="427" t="s">
        <v>577</v>
      </c>
      <c r="C3172" s="428" t="s">
        <v>1728</v>
      </c>
      <c r="D3172" s="429" t="s">
        <v>1729</v>
      </c>
      <c r="E3172" s="428" t="s">
        <v>3361</v>
      </c>
      <c r="F3172" s="429" t="s">
        <v>3362</v>
      </c>
      <c r="G3172" s="428" t="s">
        <v>5444</v>
      </c>
      <c r="H3172" s="428" t="s">
        <v>5445</v>
      </c>
      <c r="I3172" s="431">
        <v>14.760000228881836</v>
      </c>
      <c r="J3172" s="431">
        <v>50</v>
      </c>
      <c r="K3172" s="432">
        <v>738</v>
      </c>
    </row>
    <row r="3173" spans="1:11" ht="14.45" customHeight="1" x14ac:dyDescent="0.2">
      <c r="A3173" s="426" t="s">
        <v>576</v>
      </c>
      <c r="B3173" s="427" t="s">
        <v>577</v>
      </c>
      <c r="C3173" s="428" t="s">
        <v>1728</v>
      </c>
      <c r="D3173" s="429" t="s">
        <v>1729</v>
      </c>
      <c r="E3173" s="428" t="s">
        <v>3361</v>
      </c>
      <c r="F3173" s="429" t="s">
        <v>3362</v>
      </c>
      <c r="G3173" s="428" t="s">
        <v>5448</v>
      </c>
      <c r="H3173" s="428" t="s">
        <v>5449</v>
      </c>
      <c r="I3173" s="431">
        <v>14.760000228881836</v>
      </c>
      <c r="J3173" s="431">
        <v>50</v>
      </c>
      <c r="K3173" s="432">
        <v>738.1400146484375</v>
      </c>
    </row>
    <row r="3174" spans="1:11" ht="14.45" customHeight="1" x14ac:dyDescent="0.2">
      <c r="A3174" s="426" t="s">
        <v>576</v>
      </c>
      <c r="B3174" s="427" t="s">
        <v>577</v>
      </c>
      <c r="C3174" s="428" t="s">
        <v>1728</v>
      </c>
      <c r="D3174" s="429" t="s">
        <v>1729</v>
      </c>
      <c r="E3174" s="428" t="s">
        <v>3361</v>
      </c>
      <c r="F3174" s="429" t="s">
        <v>3362</v>
      </c>
      <c r="G3174" s="428" t="s">
        <v>7110</v>
      </c>
      <c r="H3174" s="428" t="s">
        <v>7111</v>
      </c>
      <c r="I3174" s="431">
        <v>17.790000915527344</v>
      </c>
      <c r="J3174" s="431">
        <v>20</v>
      </c>
      <c r="K3174" s="432">
        <v>355.739990234375</v>
      </c>
    </row>
    <row r="3175" spans="1:11" ht="14.45" customHeight="1" x14ac:dyDescent="0.2">
      <c r="A3175" s="426" t="s">
        <v>576</v>
      </c>
      <c r="B3175" s="427" t="s">
        <v>577</v>
      </c>
      <c r="C3175" s="428" t="s">
        <v>1728</v>
      </c>
      <c r="D3175" s="429" t="s">
        <v>1729</v>
      </c>
      <c r="E3175" s="428" t="s">
        <v>3361</v>
      </c>
      <c r="F3175" s="429" t="s">
        <v>3362</v>
      </c>
      <c r="G3175" s="428" t="s">
        <v>7112</v>
      </c>
      <c r="H3175" s="428" t="s">
        <v>7113</v>
      </c>
      <c r="I3175" s="431">
        <v>9.9200000762939453</v>
      </c>
      <c r="J3175" s="431">
        <v>30</v>
      </c>
      <c r="K3175" s="432">
        <v>297.66000366210938</v>
      </c>
    </row>
    <row r="3176" spans="1:11" ht="14.45" customHeight="1" x14ac:dyDescent="0.2">
      <c r="A3176" s="426" t="s">
        <v>576</v>
      </c>
      <c r="B3176" s="427" t="s">
        <v>577</v>
      </c>
      <c r="C3176" s="428" t="s">
        <v>1728</v>
      </c>
      <c r="D3176" s="429" t="s">
        <v>1729</v>
      </c>
      <c r="E3176" s="428" t="s">
        <v>3361</v>
      </c>
      <c r="F3176" s="429" t="s">
        <v>3362</v>
      </c>
      <c r="G3176" s="428" t="s">
        <v>7114</v>
      </c>
      <c r="H3176" s="428" t="s">
        <v>7115</v>
      </c>
      <c r="I3176" s="431">
        <v>9.9200000762939453</v>
      </c>
      <c r="J3176" s="431">
        <v>50</v>
      </c>
      <c r="K3176" s="432">
        <v>496.10000610351563</v>
      </c>
    </row>
    <row r="3177" spans="1:11" ht="14.45" customHeight="1" x14ac:dyDescent="0.2">
      <c r="A3177" s="426" t="s">
        <v>576</v>
      </c>
      <c r="B3177" s="427" t="s">
        <v>577</v>
      </c>
      <c r="C3177" s="428" t="s">
        <v>1728</v>
      </c>
      <c r="D3177" s="429" t="s">
        <v>1729</v>
      </c>
      <c r="E3177" s="428" t="s">
        <v>3361</v>
      </c>
      <c r="F3177" s="429" t="s">
        <v>3362</v>
      </c>
      <c r="G3177" s="428" t="s">
        <v>7105</v>
      </c>
      <c r="H3177" s="428" t="s">
        <v>7116</v>
      </c>
      <c r="I3177" s="431">
        <v>8.8299999237060547</v>
      </c>
      <c r="J3177" s="431">
        <v>30</v>
      </c>
      <c r="K3177" s="432">
        <v>264.989990234375</v>
      </c>
    </row>
    <row r="3178" spans="1:11" ht="14.45" customHeight="1" x14ac:dyDescent="0.2">
      <c r="A3178" s="426" t="s">
        <v>576</v>
      </c>
      <c r="B3178" s="427" t="s">
        <v>577</v>
      </c>
      <c r="C3178" s="428" t="s">
        <v>1728</v>
      </c>
      <c r="D3178" s="429" t="s">
        <v>1729</v>
      </c>
      <c r="E3178" s="428" t="s">
        <v>3361</v>
      </c>
      <c r="F3178" s="429" t="s">
        <v>3362</v>
      </c>
      <c r="G3178" s="428" t="s">
        <v>7107</v>
      </c>
      <c r="H3178" s="428" t="s">
        <v>7117</v>
      </c>
      <c r="I3178" s="431">
        <v>8.8299999237060547</v>
      </c>
      <c r="J3178" s="431">
        <v>30</v>
      </c>
      <c r="K3178" s="432">
        <v>264.989990234375</v>
      </c>
    </row>
    <row r="3179" spans="1:11" ht="14.45" customHeight="1" x14ac:dyDescent="0.2">
      <c r="A3179" s="426" t="s">
        <v>576</v>
      </c>
      <c r="B3179" s="427" t="s">
        <v>577</v>
      </c>
      <c r="C3179" s="428" t="s">
        <v>1728</v>
      </c>
      <c r="D3179" s="429" t="s">
        <v>1729</v>
      </c>
      <c r="E3179" s="428" t="s">
        <v>3361</v>
      </c>
      <c r="F3179" s="429" t="s">
        <v>3362</v>
      </c>
      <c r="G3179" s="428" t="s">
        <v>5444</v>
      </c>
      <c r="H3179" s="428" t="s">
        <v>5454</v>
      </c>
      <c r="I3179" s="431">
        <v>14.760000228881836</v>
      </c>
      <c r="J3179" s="431">
        <v>80</v>
      </c>
      <c r="K3179" s="432">
        <v>1180.97998046875</v>
      </c>
    </row>
    <row r="3180" spans="1:11" ht="14.45" customHeight="1" x14ac:dyDescent="0.2">
      <c r="A3180" s="426" t="s">
        <v>576</v>
      </c>
      <c r="B3180" s="427" t="s">
        <v>577</v>
      </c>
      <c r="C3180" s="428" t="s">
        <v>1728</v>
      </c>
      <c r="D3180" s="429" t="s">
        <v>1729</v>
      </c>
      <c r="E3180" s="428" t="s">
        <v>3361</v>
      </c>
      <c r="F3180" s="429" t="s">
        <v>3362</v>
      </c>
      <c r="G3180" s="428" t="s">
        <v>5455</v>
      </c>
      <c r="H3180" s="428" t="s">
        <v>5456</v>
      </c>
      <c r="I3180" s="431">
        <v>14.760000228881836</v>
      </c>
      <c r="J3180" s="431">
        <v>80</v>
      </c>
      <c r="K3180" s="432">
        <v>1180.9599609375</v>
      </c>
    </row>
    <row r="3181" spans="1:11" ht="14.45" customHeight="1" x14ac:dyDescent="0.2">
      <c r="A3181" s="426" t="s">
        <v>576</v>
      </c>
      <c r="B3181" s="427" t="s">
        <v>577</v>
      </c>
      <c r="C3181" s="428" t="s">
        <v>1728</v>
      </c>
      <c r="D3181" s="429" t="s">
        <v>1729</v>
      </c>
      <c r="E3181" s="428" t="s">
        <v>3361</v>
      </c>
      <c r="F3181" s="429" t="s">
        <v>3362</v>
      </c>
      <c r="G3181" s="428" t="s">
        <v>5459</v>
      </c>
      <c r="H3181" s="428" t="s">
        <v>5460</v>
      </c>
      <c r="I3181" s="431">
        <v>14.760000228881836</v>
      </c>
      <c r="J3181" s="431">
        <v>80</v>
      </c>
      <c r="K3181" s="432">
        <v>1180.9599609375</v>
      </c>
    </row>
    <row r="3182" spans="1:11" ht="14.45" customHeight="1" x14ac:dyDescent="0.2">
      <c r="A3182" s="426" t="s">
        <v>576</v>
      </c>
      <c r="B3182" s="427" t="s">
        <v>577</v>
      </c>
      <c r="C3182" s="428" t="s">
        <v>1728</v>
      </c>
      <c r="D3182" s="429" t="s">
        <v>1729</v>
      </c>
      <c r="E3182" s="428" t="s">
        <v>3361</v>
      </c>
      <c r="F3182" s="429" t="s">
        <v>3362</v>
      </c>
      <c r="G3182" s="428" t="s">
        <v>5463</v>
      </c>
      <c r="H3182" s="428" t="s">
        <v>5464</v>
      </c>
      <c r="I3182" s="431">
        <v>14.760000228881836</v>
      </c>
      <c r="J3182" s="431">
        <v>130</v>
      </c>
      <c r="K3182" s="432">
        <v>1919.179931640625</v>
      </c>
    </row>
    <row r="3183" spans="1:11" ht="14.45" customHeight="1" x14ac:dyDescent="0.2">
      <c r="A3183" s="426" t="s">
        <v>576</v>
      </c>
      <c r="B3183" s="427" t="s">
        <v>577</v>
      </c>
      <c r="C3183" s="428" t="s">
        <v>1728</v>
      </c>
      <c r="D3183" s="429" t="s">
        <v>1729</v>
      </c>
      <c r="E3183" s="428" t="s">
        <v>3361</v>
      </c>
      <c r="F3183" s="429" t="s">
        <v>3362</v>
      </c>
      <c r="G3183" s="428" t="s">
        <v>5448</v>
      </c>
      <c r="H3183" s="428" t="s">
        <v>5465</v>
      </c>
      <c r="I3183" s="431">
        <v>14.760000228881836</v>
      </c>
      <c r="J3183" s="431">
        <v>80</v>
      </c>
      <c r="K3183" s="432">
        <v>1180.9599609375</v>
      </c>
    </row>
    <row r="3184" spans="1:11" ht="14.45" customHeight="1" x14ac:dyDescent="0.2">
      <c r="A3184" s="426" t="s">
        <v>576</v>
      </c>
      <c r="B3184" s="427" t="s">
        <v>577</v>
      </c>
      <c r="C3184" s="428" t="s">
        <v>1728</v>
      </c>
      <c r="D3184" s="429" t="s">
        <v>1729</v>
      </c>
      <c r="E3184" s="428" t="s">
        <v>3361</v>
      </c>
      <c r="F3184" s="429" t="s">
        <v>3362</v>
      </c>
      <c r="G3184" s="428" t="s">
        <v>5466</v>
      </c>
      <c r="H3184" s="428" t="s">
        <v>5467</v>
      </c>
      <c r="I3184" s="431">
        <v>14.760000228881836</v>
      </c>
      <c r="J3184" s="431">
        <v>80</v>
      </c>
      <c r="K3184" s="432">
        <v>1180.9599609375</v>
      </c>
    </row>
    <row r="3185" spans="1:11" ht="14.45" customHeight="1" x14ac:dyDescent="0.2">
      <c r="A3185" s="426" t="s">
        <v>576</v>
      </c>
      <c r="B3185" s="427" t="s">
        <v>577</v>
      </c>
      <c r="C3185" s="428" t="s">
        <v>1728</v>
      </c>
      <c r="D3185" s="429" t="s">
        <v>1729</v>
      </c>
      <c r="E3185" s="428" t="s">
        <v>3361</v>
      </c>
      <c r="F3185" s="429" t="s">
        <v>3362</v>
      </c>
      <c r="G3185" s="428" t="s">
        <v>5468</v>
      </c>
      <c r="H3185" s="428" t="s">
        <v>5469</v>
      </c>
      <c r="I3185" s="431">
        <v>14.760000228881836</v>
      </c>
      <c r="J3185" s="431">
        <v>50</v>
      </c>
      <c r="K3185" s="432">
        <v>738.0999755859375</v>
      </c>
    </row>
    <row r="3186" spans="1:11" ht="14.45" customHeight="1" x14ac:dyDescent="0.2">
      <c r="A3186" s="426" t="s">
        <v>576</v>
      </c>
      <c r="B3186" s="427" t="s">
        <v>577</v>
      </c>
      <c r="C3186" s="428" t="s">
        <v>1728</v>
      </c>
      <c r="D3186" s="429" t="s">
        <v>1729</v>
      </c>
      <c r="E3186" s="428" t="s">
        <v>3361</v>
      </c>
      <c r="F3186" s="429" t="s">
        <v>3362</v>
      </c>
      <c r="G3186" s="428" t="s">
        <v>7110</v>
      </c>
      <c r="H3186" s="428" t="s">
        <v>7118</v>
      </c>
      <c r="I3186" s="431">
        <v>17.790000915527344</v>
      </c>
      <c r="J3186" s="431">
        <v>80</v>
      </c>
      <c r="K3186" s="432">
        <v>1422.9599609375</v>
      </c>
    </row>
    <row r="3187" spans="1:11" ht="14.45" customHeight="1" x14ac:dyDescent="0.2">
      <c r="A3187" s="426" t="s">
        <v>576</v>
      </c>
      <c r="B3187" s="427" t="s">
        <v>577</v>
      </c>
      <c r="C3187" s="428" t="s">
        <v>1728</v>
      </c>
      <c r="D3187" s="429" t="s">
        <v>1729</v>
      </c>
      <c r="E3187" s="428" t="s">
        <v>3361</v>
      </c>
      <c r="F3187" s="429" t="s">
        <v>3362</v>
      </c>
      <c r="G3187" s="428" t="s">
        <v>5474</v>
      </c>
      <c r="H3187" s="428" t="s">
        <v>5475</v>
      </c>
      <c r="I3187" s="431">
        <v>0.96500000357627869</v>
      </c>
      <c r="J3187" s="431">
        <v>200</v>
      </c>
      <c r="K3187" s="432">
        <v>193</v>
      </c>
    </row>
    <row r="3188" spans="1:11" ht="14.45" customHeight="1" x14ac:dyDescent="0.2">
      <c r="A3188" s="426" t="s">
        <v>576</v>
      </c>
      <c r="B3188" s="427" t="s">
        <v>577</v>
      </c>
      <c r="C3188" s="428" t="s">
        <v>1728</v>
      </c>
      <c r="D3188" s="429" t="s">
        <v>1729</v>
      </c>
      <c r="E3188" s="428" t="s">
        <v>3361</v>
      </c>
      <c r="F3188" s="429" t="s">
        <v>3362</v>
      </c>
      <c r="G3188" s="428" t="s">
        <v>3365</v>
      </c>
      <c r="H3188" s="428" t="s">
        <v>3366</v>
      </c>
      <c r="I3188" s="431">
        <v>0.54461540167148292</v>
      </c>
      <c r="J3188" s="431">
        <v>12000</v>
      </c>
      <c r="K3188" s="432">
        <v>6522</v>
      </c>
    </row>
    <row r="3189" spans="1:11" ht="14.45" customHeight="1" x14ac:dyDescent="0.2">
      <c r="A3189" s="426" t="s">
        <v>576</v>
      </c>
      <c r="B3189" s="427" t="s">
        <v>577</v>
      </c>
      <c r="C3189" s="428" t="s">
        <v>1728</v>
      </c>
      <c r="D3189" s="429" t="s">
        <v>1729</v>
      </c>
      <c r="E3189" s="428" t="s">
        <v>3361</v>
      </c>
      <c r="F3189" s="429" t="s">
        <v>3362</v>
      </c>
      <c r="G3189" s="428" t="s">
        <v>7119</v>
      </c>
      <c r="H3189" s="428" t="s">
        <v>7120</v>
      </c>
      <c r="I3189" s="431">
        <v>372.260009765625</v>
      </c>
      <c r="J3189" s="431">
        <v>4</v>
      </c>
      <c r="K3189" s="432">
        <v>1489.030029296875</v>
      </c>
    </row>
    <row r="3190" spans="1:11" ht="14.45" customHeight="1" x14ac:dyDescent="0.2">
      <c r="A3190" s="426" t="s">
        <v>576</v>
      </c>
      <c r="B3190" s="427" t="s">
        <v>577</v>
      </c>
      <c r="C3190" s="428" t="s">
        <v>1728</v>
      </c>
      <c r="D3190" s="429" t="s">
        <v>1729</v>
      </c>
      <c r="E3190" s="428" t="s">
        <v>3369</v>
      </c>
      <c r="F3190" s="429" t="s">
        <v>3370</v>
      </c>
      <c r="G3190" s="428" t="s">
        <v>5490</v>
      </c>
      <c r="H3190" s="428" t="s">
        <v>5491</v>
      </c>
      <c r="I3190" s="431">
        <v>18.629999160766602</v>
      </c>
      <c r="J3190" s="431">
        <v>150</v>
      </c>
      <c r="K3190" s="432">
        <v>2795.1000366210938</v>
      </c>
    </row>
    <row r="3191" spans="1:11" ht="14.45" customHeight="1" x14ac:dyDescent="0.2">
      <c r="A3191" s="426" t="s">
        <v>576</v>
      </c>
      <c r="B3191" s="427" t="s">
        <v>577</v>
      </c>
      <c r="C3191" s="428" t="s">
        <v>1728</v>
      </c>
      <c r="D3191" s="429" t="s">
        <v>1729</v>
      </c>
      <c r="E3191" s="428" t="s">
        <v>3369</v>
      </c>
      <c r="F3191" s="429" t="s">
        <v>3370</v>
      </c>
      <c r="G3191" s="428" t="s">
        <v>5492</v>
      </c>
      <c r="H3191" s="428" t="s">
        <v>5493</v>
      </c>
      <c r="I3191" s="431">
        <v>18.629999160766602</v>
      </c>
      <c r="J3191" s="431">
        <v>150</v>
      </c>
      <c r="K3191" s="432">
        <v>2795.1000366210938</v>
      </c>
    </row>
    <row r="3192" spans="1:11" ht="14.45" customHeight="1" x14ac:dyDescent="0.2">
      <c r="A3192" s="426" t="s">
        <v>576</v>
      </c>
      <c r="B3192" s="427" t="s">
        <v>577</v>
      </c>
      <c r="C3192" s="428" t="s">
        <v>1728</v>
      </c>
      <c r="D3192" s="429" t="s">
        <v>1729</v>
      </c>
      <c r="E3192" s="428" t="s">
        <v>3369</v>
      </c>
      <c r="F3192" s="429" t="s">
        <v>3370</v>
      </c>
      <c r="G3192" s="428" t="s">
        <v>5494</v>
      </c>
      <c r="H3192" s="428" t="s">
        <v>5495</v>
      </c>
      <c r="I3192" s="431">
        <v>18.629999160766602</v>
      </c>
      <c r="J3192" s="431">
        <v>250</v>
      </c>
      <c r="K3192" s="432">
        <v>4658.300048828125</v>
      </c>
    </row>
    <row r="3193" spans="1:11" ht="14.45" customHeight="1" x14ac:dyDescent="0.2">
      <c r="A3193" s="426" t="s">
        <v>576</v>
      </c>
      <c r="B3193" s="427" t="s">
        <v>577</v>
      </c>
      <c r="C3193" s="428" t="s">
        <v>1728</v>
      </c>
      <c r="D3193" s="429" t="s">
        <v>1729</v>
      </c>
      <c r="E3193" s="428" t="s">
        <v>3369</v>
      </c>
      <c r="F3193" s="429" t="s">
        <v>3370</v>
      </c>
      <c r="G3193" s="428" t="s">
        <v>5496</v>
      </c>
      <c r="H3193" s="428" t="s">
        <v>5497</v>
      </c>
      <c r="I3193" s="431">
        <v>18.631999206542968</v>
      </c>
      <c r="J3193" s="431">
        <v>750</v>
      </c>
      <c r="K3193" s="432">
        <v>13975.900146484375</v>
      </c>
    </row>
    <row r="3194" spans="1:11" ht="14.45" customHeight="1" x14ac:dyDescent="0.2">
      <c r="A3194" s="426" t="s">
        <v>576</v>
      </c>
      <c r="B3194" s="427" t="s">
        <v>577</v>
      </c>
      <c r="C3194" s="428" t="s">
        <v>1728</v>
      </c>
      <c r="D3194" s="429" t="s">
        <v>1729</v>
      </c>
      <c r="E3194" s="428" t="s">
        <v>3369</v>
      </c>
      <c r="F3194" s="429" t="s">
        <v>3370</v>
      </c>
      <c r="G3194" s="428" t="s">
        <v>5498</v>
      </c>
      <c r="H3194" s="428" t="s">
        <v>5499</v>
      </c>
      <c r="I3194" s="431">
        <v>18.629999160766602</v>
      </c>
      <c r="J3194" s="431">
        <v>500</v>
      </c>
      <c r="K3194" s="432">
        <v>9316.0000610351563</v>
      </c>
    </row>
    <row r="3195" spans="1:11" ht="14.45" customHeight="1" x14ac:dyDescent="0.2">
      <c r="A3195" s="426" t="s">
        <v>576</v>
      </c>
      <c r="B3195" s="427" t="s">
        <v>577</v>
      </c>
      <c r="C3195" s="428" t="s">
        <v>1728</v>
      </c>
      <c r="D3195" s="429" t="s">
        <v>1729</v>
      </c>
      <c r="E3195" s="428" t="s">
        <v>3369</v>
      </c>
      <c r="F3195" s="429" t="s">
        <v>3370</v>
      </c>
      <c r="G3195" s="428" t="s">
        <v>5502</v>
      </c>
      <c r="H3195" s="428" t="s">
        <v>5503</v>
      </c>
      <c r="I3195" s="431">
        <v>17.477777693006729</v>
      </c>
      <c r="J3195" s="431">
        <v>450</v>
      </c>
      <c r="K3195" s="432">
        <v>7865</v>
      </c>
    </row>
    <row r="3196" spans="1:11" ht="14.45" customHeight="1" x14ac:dyDescent="0.2">
      <c r="A3196" s="426" t="s">
        <v>576</v>
      </c>
      <c r="B3196" s="427" t="s">
        <v>577</v>
      </c>
      <c r="C3196" s="428" t="s">
        <v>1728</v>
      </c>
      <c r="D3196" s="429" t="s">
        <v>1729</v>
      </c>
      <c r="E3196" s="428" t="s">
        <v>3369</v>
      </c>
      <c r="F3196" s="429" t="s">
        <v>3370</v>
      </c>
      <c r="G3196" s="428" t="s">
        <v>5504</v>
      </c>
      <c r="H3196" s="428" t="s">
        <v>5505</v>
      </c>
      <c r="I3196" s="431">
        <v>17.594443851047092</v>
      </c>
      <c r="J3196" s="431">
        <v>450</v>
      </c>
      <c r="K3196" s="432">
        <v>7917.5</v>
      </c>
    </row>
    <row r="3197" spans="1:11" ht="14.45" customHeight="1" x14ac:dyDescent="0.2">
      <c r="A3197" s="426" t="s">
        <v>576</v>
      </c>
      <c r="B3197" s="427" t="s">
        <v>577</v>
      </c>
      <c r="C3197" s="428" t="s">
        <v>1728</v>
      </c>
      <c r="D3197" s="429" t="s">
        <v>1729</v>
      </c>
      <c r="E3197" s="428" t="s">
        <v>3369</v>
      </c>
      <c r="F3197" s="429" t="s">
        <v>3370</v>
      </c>
      <c r="G3197" s="428" t="s">
        <v>5506</v>
      </c>
      <c r="H3197" s="428" t="s">
        <v>5507</v>
      </c>
      <c r="I3197" s="431">
        <v>17.58818140896884</v>
      </c>
      <c r="J3197" s="431">
        <v>600</v>
      </c>
      <c r="K3197" s="432">
        <v>10480.5</v>
      </c>
    </row>
    <row r="3198" spans="1:11" ht="14.45" customHeight="1" x14ac:dyDescent="0.2">
      <c r="A3198" s="426" t="s">
        <v>576</v>
      </c>
      <c r="B3198" s="427" t="s">
        <v>577</v>
      </c>
      <c r="C3198" s="428" t="s">
        <v>1728</v>
      </c>
      <c r="D3198" s="429" t="s">
        <v>1729</v>
      </c>
      <c r="E3198" s="428" t="s">
        <v>3369</v>
      </c>
      <c r="F3198" s="429" t="s">
        <v>3370</v>
      </c>
      <c r="G3198" s="428" t="s">
        <v>3371</v>
      </c>
      <c r="H3198" s="428" t="s">
        <v>3372</v>
      </c>
      <c r="I3198" s="431">
        <v>17.639090798117898</v>
      </c>
      <c r="J3198" s="431">
        <v>750</v>
      </c>
      <c r="K3198" s="432">
        <v>13167</v>
      </c>
    </row>
    <row r="3199" spans="1:11" ht="14.45" customHeight="1" x14ac:dyDescent="0.2">
      <c r="A3199" s="426" t="s">
        <v>576</v>
      </c>
      <c r="B3199" s="427" t="s">
        <v>577</v>
      </c>
      <c r="C3199" s="428" t="s">
        <v>1728</v>
      </c>
      <c r="D3199" s="429" t="s">
        <v>1729</v>
      </c>
      <c r="E3199" s="428" t="s">
        <v>3369</v>
      </c>
      <c r="F3199" s="429" t="s">
        <v>3370</v>
      </c>
      <c r="G3199" s="428" t="s">
        <v>3373</v>
      </c>
      <c r="H3199" s="428" t="s">
        <v>3374</v>
      </c>
      <c r="I3199" s="431">
        <v>17.385000228881836</v>
      </c>
      <c r="J3199" s="431">
        <v>100</v>
      </c>
      <c r="K3199" s="432">
        <v>1738.5</v>
      </c>
    </row>
    <row r="3200" spans="1:11" ht="14.45" customHeight="1" x14ac:dyDescent="0.2">
      <c r="A3200" s="426" t="s">
        <v>576</v>
      </c>
      <c r="B3200" s="427" t="s">
        <v>577</v>
      </c>
      <c r="C3200" s="428" t="s">
        <v>1728</v>
      </c>
      <c r="D3200" s="429" t="s">
        <v>1729</v>
      </c>
      <c r="E3200" s="428" t="s">
        <v>3369</v>
      </c>
      <c r="F3200" s="429" t="s">
        <v>3370</v>
      </c>
      <c r="G3200" s="428" t="s">
        <v>3375</v>
      </c>
      <c r="H3200" s="428" t="s">
        <v>3376</v>
      </c>
      <c r="I3200" s="431">
        <v>17.64181830666282</v>
      </c>
      <c r="J3200" s="431">
        <v>750</v>
      </c>
      <c r="K3200" s="432">
        <v>13129</v>
      </c>
    </row>
    <row r="3201" spans="1:11" ht="14.45" customHeight="1" x14ac:dyDescent="0.2">
      <c r="A3201" s="426" t="s">
        <v>576</v>
      </c>
      <c r="B3201" s="427" t="s">
        <v>577</v>
      </c>
      <c r="C3201" s="428" t="s">
        <v>1728</v>
      </c>
      <c r="D3201" s="429" t="s">
        <v>1729</v>
      </c>
      <c r="E3201" s="428" t="s">
        <v>3369</v>
      </c>
      <c r="F3201" s="429" t="s">
        <v>3370</v>
      </c>
      <c r="G3201" s="428" t="s">
        <v>3377</v>
      </c>
      <c r="H3201" s="428" t="s">
        <v>3378</v>
      </c>
      <c r="I3201" s="431">
        <v>2.8799999952316284</v>
      </c>
      <c r="J3201" s="431">
        <v>2400</v>
      </c>
      <c r="K3201" s="432">
        <v>6912</v>
      </c>
    </row>
    <row r="3202" spans="1:11" ht="14.45" customHeight="1" x14ac:dyDescent="0.2">
      <c r="A3202" s="426" t="s">
        <v>576</v>
      </c>
      <c r="B3202" s="427" t="s">
        <v>577</v>
      </c>
      <c r="C3202" s="428" t="s">
        <v>1728</v>
      </c>
      <c r="D3202" s="429" t="s">
        <v>1729</v>
      </c>
      <c r="E3202" s="428" t="s">
        <v>3369</v>
      </c>
      <c r="F3202" s="429" t="s">
        <v>3370</v>
      </c>
      <c r="G3202" s="428" t="s">
        <v>3379</v>
      </c>
      <c r="H3202" s="428" t="s">
        <v>3380</v>
      </c>
      <c r="I3202" s="431">
        <v>2.8850001096725464</v>
      </c>
      <c r="J3202" s="431">
        <v>2200</v>
      </c>
      <c r="K3202" s="432">
        <v>6348</v>
      </c>
    </row>
    <row r="3203" spans="1:11" ht="14.45" customHeight="1" x14ac:dyDescent="0.2">
      <c r="A3203" s="426" t="s">
        <v>576</v>
      </c>
      <c r="B3203" s="427" t="s">
        <v>577</v>
      </c>
      <c r="C3203" s="428" t="s">
        <v>1728</v>
      </c>
      <c r="D3203" s="429" t="s">
        <v>1729</v>
      </c>
      <c r="E3203" s="428" t="s">
        <v>3369</v>
      </c>
      <c r="F3203" s="429" t="s">
        <v>3370</v>
      </c>
      <c r="G3203" s="428" t="s">
        <v>3381</v>
      </c>
      <c r="H3203" s="428" t="s">
        <v>3382</v>
      </c>
      <c r="I3203" s="431">
        <v>2.8966667652130127</v>
      </c>
      <c r="J3203" s="431">
        <v>1400</v>
      </c>
      <c r="K3203" s="432">
        <v>4056</v>
      </c>
    </row>
    <row r="3204" spans="1:11" ht="14.45" customHeight="1" x14ac:dyDescent="0.2">
      <c r="A3204" s="426" t="s">
        <v>576</v>
      </c>
      <c r="B3204" s="427" t="s">
        <v>577</v>
      </c>
      <c r="C3204" s="428" t="s">
        <v>1728</v>
      </c>
      <c r="D3204" s="429" t="s">
        <v>1729</v>
      </c>
      <c r="E3204" s="428" t="s">
        <v>3369</v>
      </c>
      <c r="F3204" s="429" t="s">
        <v>3370</v>
      </c>
      <c r="G3204" s="428" t="s">
        <v>4574</v>
      </c>
      <c r="H3204" s="428" t="s">
        <v>4575</v>
      </c>
      <c r="I3204" s="431">
        <v>2.2999999523162842</v>
      </c>
      <c r="J3204" s="431">
        <v>800</v>
      </c>
      <c r="K3204" s="432">
        <v>1840</v>
      </c>
    </row>
    <row r="3205" spans="1:11" ht="14.45" customHeight="1" x14ac:dyDescent="0.2">
      <c r="A3205" s="426" t="s">
        <v>576</v>
      </c>
      <c r="B3205" s="427" t="s">
        <v>577</v>
      </c>
      <c r="C3205" s="428" t="s">
        <v>1728</v>
      </c>
      <c r="D3205" s="429" t="s">
        <v>1729</v>
      </c>
      <c r="E3205" s="428" t="s">
        <v>3369</v>
      </c>
      <c r="F3205" s="429" t="s">
        <v>3370</v>
      </c>
      <c r="G3205" s="428" t="s">
        <v>3383</v>
      </c>
      <c r="H3205" s="428" t="s">
        <v>3384</v>
      </c>
      <c r="I3205" s="431">
        <v>2.2999999523162842</v>
      </c>
      <c r="J3205" s="431">
        <v>1200</v>
      </c>
      <c r="K3205" s="432">
        <v>2760</v>
      </c>
    </row>
    <row r="3206" spans="1:11" ht="14.45" customHeight="1" x14ac:dyDescent="0.2">
      <c r="A3206" s="426" t="s">
        <v>576</v>
      </c>
      <c r="B3206" s="427" t="s">
        <v>577</v>
      </c>
      <c r="C3206" s="428" t="s">
        <v>1728</v>
      </c>
      <c r="D3206" s="429" t="s">
        <v>1729</v>
      </c>
      <c r="E3206" s="428" t="s">
        <v>3369</v>
      </c>
      <c r="F3206" s="429" t="s">
        <v>3370</v>
      </c>
      <c r="G3206" s="428" t="s">
        <v>3383</v>
      </c>
      <c r="H3206" s="428" t="s">
        <v>4463</v>
      </c>
      <c r="I3206" s="431">
        <v>2.2899999618530273</v>
      </c>
      <c r="J3206" s="431">
        <v>1000</v>
      </c>
      <c r="K3206" s="432">
        <v>2290</v>
      </c>
    </row>
    <row r="3207" spans="1:11" ht="14.45" customHeight="1" x14ac:dyDescent="0.2">
      <c r="A3207" s="426" t="s">
        <v>576</v>
      </c>
      <c r="B3207" s="427" t="s">
        <v>577</v>
      </c>
      <c r="C3207" s="428" t="s">
        <v>1728</v>
      </c>
      <c r="D3207" s="429" t="s">
        <v>1729</v>
      </c>
      <c r="E3207" s="428" t="s">
        <v>3369</v>
      </c>
      <c r="F3207" s="429" t="s">
        <v>3370</v>
      </c>
      <c r="G3207" s="428" t="s">
        <v>3385</v>
      </c>
      <c r="H3207" s="428" t="s">
        <v>3386</v>
      </c>
      <c r="I3207" s="431">
        <v>2.2999999523162842</v>
      </c>
      <c r="J3207" s="431">
        <v>1400</v>
      </c>
      <c r="K3207" s="432">
        <v>3220</v>
      </c>
    </row>
    <row r="3208" spans="1:11" ht="14.45" customHeight="1" x14ac:dyDescent="0.2">
      <c r="A3208" s="426" t="s">
        <v>576</v>
      </c>
      <c r="B3208" s="427" t="s">
        <v>577</v>
      </c>
      <c r="C3208" s="428" t="s">
        <v>1728</v>
      </c>
      <c r="D3208" s="429" t="s">
        <v>1729</v>
      </c>
      <c r="E3208" s="428" t="s">
        <v>3369</v>
      </c>
      <c r="F3208" s="429" t="s">
        <v>3370</v>
      </c>
      <c r="G3208" s="428" t="s">
        <v>5528</v>
      </c>
      <c r="H3208" s="428" t="s">
        <v>5530</v>
      </c>
      <c r="I3208" s="431">
        <v>2.2966666221618652</v>
      </c>
      <c r="J3208" s="431">
        <v>600</v>
      </c>
      <c r="K3208" s="432">
        <v>1378</v>
      </c>
    </row>
    <row r="3209" spans="1:11" ht="14.45" customHeight="1" x14ac:dyDescent="0.2">
      <c r="A3209" s="426" t="s">
        <v>576</v>
      </c>
      <c r="B3209" s="427" t="s">
        <v>577</v>
      </c>
      <c r="C3209" s="428" t="s">
        <v>1728</v>
      </c>
      <c r="D3209" s="429" t="s">
        <v>1729</v>
      </c>
      <c r="E3209" s="428" t="s">
        <v>3369</v>
      </c>
      <c r="F3209" s="429" t="s">
        <v>3370</v>
      </c>
      <c r="G3209" s="428" t="s">
        <v>3387</v>
      </c>
      <c r="H3209" s="428" t="s">
        <v>3388</v>
      </c>
      <c r="I3209" s="431">
        <v>3.3900001049041748</v>
      </c>
      <c r="J3209" s="431">
        <v>600</v>
      </c>
      <c r="K3209" s="432">
        <v>2034</v>
      </c>
    </row>
    <row r="3210" spans="1:11" ht="14.45" customHeight="1" x14ac:dyDescent="0.2">
      <c r="A3210" s="426" t="s">
        <v>576</v>
      </c>
      <c r="B3210" s="427" t="s">
        <v>577</v>
      </c>
      <c r="C3210" s="428" t="s">
        <v>1728</v>
      </c>
      <c r="D3210" s="429" t="s">
        <v>1729</v>
      </c>
      <c r="E3210" s="428" t="s">
        <v>3369</v>
      </c>
      <c r="F3210" s="429" t="s">
        <v>3370</v>
      </c>
      <c r="G3210" s="428" t="s">
        <v>3389</v>
      </c>
      <c r="H3210" s="428" t="s">
        <v>3390</v>
      </c>
      <c r="I3210" s="431">
        <v>3.3850001096725464</v>
      </c>
      <c r="J3210" s="431">
        <v>2600</v>
      </c>
      <c r="K3210" s="432">
        <v>8802</v>
      </c>
    </row>
    <row r="3211" spans="1:11" ht="14.45" customHeight="1" x14ac:dyDescent="0.2">
      <c r="A3211" s="426" t="s">
        <v>576</v>
      </c>
      <c r="B3211" s="427" t="s">
        <v>577</v>
      </c>
      <c r="C3211" s="428" t="s">
        <v>1728</v>
      </c>
      <c r="D3211" s="429" t="s">
        <v>1729</v>
      </c>
      <c r="E3211" s="428" t="s">
        <v>3369</v>
      </c>
      <c r="F3211" s="429" t="s">
        <v>3370</v>
      </c>
      <c r="G3211" s="428" t="s">
        <v>7121</v>
      </c>
      <c r="H3211" s="428" t="s">
        <v>7122</v>
      </c>
      <c r="I3211" s="431">
        <v>0</v>
      </c>
      <c r="J3211" s="431">
        <v>0</v>
      </c>
      <c r="K3211" s="432">
        <v>0</v>
      </c>
    </row>
    <row r="3212" spans="1:11" ht="14.45" customHeight="1" x14ac:dyDescent="0.2">
      <c r="A3212" s="426" t="s">
        <v>576</v>
      </c>
      <c r="B3212" s="427" t="s">
        <v>577</v>
      </c>
      <c r="C3212" s="428" t="s">
        <v>1728</v>
      </c>
      <c r="D3212" s="429" t="s">
        <v>1729</v>
      </c>
      <c r="E3212" s="428" t="s">
        <v>3369</v>
      </c>
      <c r="F3212" s="429" t="s">
        <v>3370</v>
      </c>
      <c r="G3212" s="428" t="s">
        <v>3391</v>
      </c>
      <c r="H3212" s="428" t="s">
        <v>3392</v>
      </c>
      <c r="I3212" s="431">
        <v>3.0199999809265137</v>
      </c>
      <c r="J3212" s="431">
        <v>1400</v>
      </c>
      <c r="K3212" s="432">
        <v>4228</v>
      </c>
    </row>
    <row r="3213" spans="1:11" ht="14.45" customHeight="1" x14ac:dyDescent="0.2">
      <c r="A3213" s="426" t="s">
        <v>576</v>
      </c>
      <c r="B3213" s="427" t="s">
        <v>577</v>
      </c>
      <c r="C3213" s="428" t="s">
        <v>1728</v>
      </c>
      <c r="D3213" s="429" t="s">
        <v>1729</v>
      </c>
      <c r="E3213" s="428" t="s">
        <v>3369</v>
      </c>
      <c r="F3213" s="429" t="s">
        <v>3370</v>
      </c>
      <c r="G3213" s="428" t="s">
        <v>3393</v>
      </c>
      <c r="H3213" s="428" t="s">
        <v>3394</v>
      </c>
      <c r="I3213" s="431">
        <v>3.5700000524520874</v>
      </c>
      <c r="J3213" s="431">
        <v>800</v>
      </c>
      <c r="K3213" s="432">
        <v>2856</v>
      </c>
    </row>
    <row r="3214" spans="1:11" ht="14.45" customHeight="1" x14ac:dyDescent="0.2">
      <c r="A3214" s="426" t="s">
        <v>576</v>
      </c>
      <c r="B3214" s="427" t="s">
        <v>577</v>
      </c>
      <c r="C3214" s="428" t="s">
        <v>1728</v>
      </c>
      <c r="D3214" s="429" t="s">
        <v>1729</v>
      </c>
      <c r="E3214" s="428" t="s">
        <v>3369</v>
      </c>
      <c r="F3214" s="429" t="s">
        <v>3370</v>
      </c>
      <c r="G3214" s="428" t="s">
        <v>6115</v>
      </c>
      <c r="H3214" s="428" t="s">
        <v>6116</v>
      </c>
      <c r="I3214" s="431">
        <v>4.119999885559082</v>
      </c>
      <c r="J3214" s="431">
        <v>400</v>
      </c>
      <c r="K3214" s="432">
        <v>1648</v>
      </c>
    </row>
    <row r="3215" spans="1:11" ht="14.45" customHeight="1" x14ac:dyDescent="0.2">
      <c r="A3215" s="426" t="s">
        <v>576</v>
      </c>
      <c r="B3215" s="427" t="s">
        <v>577</v>
      </c>
      <c r="C3215" s="428" t="s">
        <v>1728</v>
      </c>
      <c r="D3215" s="429" t="s">
        <v>1729</v>
      </c>
      <c r="E3215" s="428" t="s">
        <v>3369</v>
      </c>
      <c r="F3215" s="429" t="s">
        <v>3370</v>
      </c>
      <c r="G3215" s="428" t="s">
        <v>3397</v>
      </c>
      <c r="H3215" s="428" t="s">
        <v>3398</v>
      </c>
      <c r="I3215" s="431">
        <v>3.869999885559082</v>
      </c>
      <c r="J3215" s="431">
        <v>400</v>
      </c>
      <c r="K3215" s="432">
        <v>1548</v>
      </c>
    </row>
    <row r="3216" spans="1:11" ht="14.45" customHeight="1" x14ac:dyDescent="0.2">
      <c r="A3216" s="426" t="s">
        <v>576</v>
      </c>
      <c r="B3216" s="427" t="s">
        <v>577</v>
      </c>
      <c r="C3216" s="428" t="s">
        <v>1728</v>
      </c>
      <c r="D3216" s="429" t="s">
        <v>1729</v>
      </c>
      <c r="E3216" s="428" t="s">
        <v>3369</v>
      </c>
      <c r="F3216" s="429" t="s">
        <v>3370</v>
      </c>
      <c r="G3216" s="428" t="s">
        <v>3399</v>
      </c>
      <c r="H3216" s="428" t="s">
        <v>3401</v>
      </c>
      <c r="I3216" s="431">
        <v>3.869999885559082</v>
      </c>
      <c r="J3216" s="431">
        <v>1400</v>
      </c>
      <c r="K3216" s="432">
        <v>5418</v>
      </c>
    </row>
    <row r="3217" spans="1:11" ht="14.45" customHeight="1" x14ac:dyDescent="0.2">
      <c r="A3217" s="426" t="s">
        <v>576</v>
      </c>
      <c r="B3217" s="427" t="s">
        <v>577</v>
      </c>
      <c r="C3217" s="428" t="s">
        <v>1728</v>
      </c>
      <c r="D3217" s="429" t="s">
        <v>1729</v>
      </c>
      <c r="E3217" s="428" t="s">
        <v>3369</v>
      </c>
      <c r="F3217" s="429" t="s">
        <v>3370</v>
      </c>
      <c r="G3217" s="428" t="s">
        <v>3402</v>
      </c>
      <c r="H3217" s="428" t="s">
        <v>3403</v>
      </c>
      <c r="I3217" s="431">
        <v>3.1400001049041748</v>
      </c>
      <c r="J3217" s="431">
        <v>1400</v>
      </c>
      <c r="K3217" s="432">
        <v>4396</v>
      </c>
    </row>
    <row r="3218" spans="1:11" ht="14.45" customHeight="1" x14ac:dyDescent="0.2">
      <c r="A3218" s="426" t="s">
        <v>576</v>
      </c>
      <c r="B3218" s="427" t="s">
        <v>577</v>
      </c>
      <c r="C3218" s="428" t="s">
        <v>1728</v>
      </c>
      <c r="D3218" s="429" t="s">
        <v>1729</v>
      </c>
      <c r="E3218" s="428" t="s">
        <v>3369</v>
      </c>
      <c r="F3218" s="429" t="s">
        <v>3370</v>
      </c>
      <c r="G3218" s="428" t="s">
        <v>5537</v>
      </c>
      <c r="H3218" s="428" t="s">
        <v>5538</v>
      </c>
      <c r="I3218" s="431">
        <v>3.1500000953674316</v>
      </c>
      <c r="J3218" s="431">
        <v>180</v>
      </c>
      <c r="K3218" s="432">
        <v>567</v>
      </c>
    </row>
    <row r="3219" spans="1:11" ht="14.45" customHeight="1" x14ac:dyDescent="0.2">
      <c r="A3219" s="426" t="s">
        <v>576</v>
      </c>
      <c r="B3219" s="427" t="s">
        <v>577</v>
      </c>
      <c r="C3219" s="428" t="s">
        <v>1728</v>
      </c>
      <c r="D3219" s="429" t="s">
        <v>1729</v>
      </c>
      <c r="E3219" s="428" t="s">
        <v>3369</v>
      </c>
      <c r="F3219" s="429" t="s">
        <v>3370</v>
      </c>
      <c r="G3219" s="428" t="s">
        <v>5710</v>
      </c>
      <c r="H3219" s="428" t="s">
        <v>5711</v>
      </c>
      <c r="I3219" s="431">
        <v>3.0299999713897705</v>
      </c>
      <c r="J3219" s="431">
        <v>1200</v>
      </c>
      <c r="K3219" s="432">
        <v>3636</v>
      </c>
    </row>
    <row r="3220" spans="1:11" ht="14.45" customHeight="1" x14ac:dyDescent="0.2">
      <c r="A3220" s="426" t="s">
        <v>576</v>
      </c>
      <c r="B3220" s="427" t="s">
        <v>577</v>
      </c>
      <c r="C3220" s="428" t="s">
        <v>1728</v>
      </c>
      <c r="D3220" s="429" t="s">
        <v>1729</v>
      </c>
      <c r="E3220" s="428" t="s">
        <v>3369</v>
      </c>
      <c r="F3220" s="429" t="s">
        <v>3370</v>
      </c>
      <c r="G3220" s="428" t="s">
        <v>3408</v>
      </c>
      <c r="H3220" s="428" t="s">
        <v>3409</v>
      </c>
      <c r="I3220" s="431">
        <v>2.8199999332427979</v>
      </c>
      <c r="J3220" s="431">
        <v>1400</v>
      </c>
      <c r="K3220" s="432">
        <v>3948</v>
      </c>
    </row>
    <row r="3221" spans="1:11" ht="14.45" customHeight="1" x14ac:dyDescent="0.2">
      <c r="A3221" s="426" t="s">
        <v>576</v>
      </c>
      <c r="B3221" s="427" t="s">
        <v>577</v>
      </c>
      <c r="C3221" s="428" t="s">
        <v>1728</v>
      </c>
      <c r="D3221" s="429" t="s">
        <v>1729</v>
      </c>
      <c r="E3221" s="428" t="s">
        <v>3369</v>
      </c>
      <c r="F3221" s="429" t="s">
        <v>3370</v>
      </c>
      <c r="G3221" s="428" t="s">
        <v>3410</v>
      </c>
      <c r="H3221" s="428" t="s">
        <v>3411</v>
      </c>
      <c r="I3221" s="431">
        <v>2.9200000762939453</v>
      </c>
      <c r="J3221" s="431">
        <v>600</v>
      </c>
      <c r="K3221" s="432">
        <v>1752</v>
      </c>
    </row>
    <row r="3222" spans="1:11" ht="14.45" customHeight="1" x14ac:dyDescent="0.2">
      <c r="A3222" s="426" t="s">
        <v>576</v>
      </c>
      <c r="B3222" s="427" t="s">
        <v>577</v>
      </c>
      <c r="C3222" s="428" t="s">
        <v>1728</v>
      </c>
      <c r="D3222" s="429" t="s">
        <v>1729</v>
      </c>
      <c r="E3222" s="428" t="s">
        <v>3369</v>
      </c>
      <c r="F3222" s="429" t="s">
        <v>3370</v>
      </c>
      <c r="G3222" s="428" t="s">
        <v>6117</v>
      </c>
      <c r="H3222" s="428" t="s">
        <v>6118</v>
      </c>
      <c r="I3222" s="431">
        <v>3.630000114440918</v>
      </c>
      <c r="J3222" s="431">
        <v>600</v>
      </c>
      <c r="K3222" s="432">
        <v>2178</v>
      </c>
    </row>
    <row r="3223" spans="1:11" ht="14.45" customHeight="1" x14ac:dyDescent="0.2">
      <c r="A3223" s="426" t="s">
        <v>576</v>
      </c>
      <c r="B3223" s="427" t="s">
        <v>577</v>
      </c>
      <c r="C3223" s="428" t="s">
        <v>1728</v>
      </c>
      <c r="D3223" s="429" t="s">
        <v>1729</v>
      </c>
      <c r="E3223" s="428" t="s">
        <v>3369</v>
      </c>
      <c r="F3223" s="429" t="s">
        <v>3370</v>
      </c>
      <c r="G3223" s="428" t="s">
        <v>6119</v>
      </c>
      <c r="H3223" s="428" t="s">
        <v>6120</v>
      </c>
      <c r="I3223" s="431">
        <v>4.690000057220459</v>
      </c>
      <c r="J3223" s="431">
        <v>1200</v>
      </c>
      <c r="K3223" s="432">
        <v>5628</v>
      </c>
    </row>
    <row r="3224" spans="1:11" ht="14.45" customHeight="1" x14ac:dyDescent="0.2">
      <c r="A3224" s="426" t="s">
        <v>576</v>
      </c>
      <c r="B3224" s="427" t="s">
        <v>577</v>
      </c>
      <c r="C3224" s="428" t="s">
        <v>1728</v>
      </c>
      <c r="D3224" s="429" t="s">
        <v>1729</v>
      </c>
      <c r="E3224" s="428" t="s">
        <v>6121</v>
      </c>
      <c r="F3224" s="429" t="s">
        <v>6122</v>
      </c>
      <c r="G3224" s="428" t="s">
        <v>7123</v>
      </c>
      <c r="H3224" s="428" t="s">
        <v>7124</v>
      </c>
      <c r="I3224" s="431">
        <v>5441.8798828125</v>
      </c>
      <c r="J3224" s="431">
        <v>20</v>
      </c>
      <c r="K3224" s="432">
        <v>108837.5703125</v>
      </c>
    </row>
    <row r="3225" spans="1:11" ht="14.45" customHeight="1" x14ac:dyDescent="0.2">
      <c r="A3225" s="426" t="s">
        <v>576</v>
      </c>
      <c r="B3225" s="427" t="s">
        <v>577</v>
      </c>
      <c r="C3225" s="428" t="s">
        <v>1728</v>
      </c>
      <c r="D3225" s="429" t="s">
        <v>1729</v>
      </c>
      <c r="E3225" s="428" t="s">
        <v>6121</v>
      </c>
      <c r="F3225" s="429" t="s">
        <v>6122</v>
      </c>
      <c r="G3225" s="428" t="s">
        <v>6497</v>
      </c>
      <c r="H3225" s="428" t="s">
        <v>6498</v>
      </c>
      <c r="I3225" s="431">
        <v>110.53099899291992</v>
      </c>
      <c r="J3225" s="431">
        <v>625</v>
      </c>
      <c r="K3225" s="432">
        <v>69083.109375</v>
      </c>
    </row>
    <row r="3226" spans="1:11" ht="14.45" customHeight="1" x14ac:dyDescent="0.2">
      <c r="A3226" s="426" t="s">
        <v>576</v>
      </c>
      <c r="B3226" s="427" t="s">
        <v>577</v>
      </c>
      <c r="C3226" s="428" t="s">
        <v>1728</v>
      </c>
      <c r="D3226" s="429" t="s">
        <v>1729</v>
      </c>
      <c r="E3226" s="428" t="s">
        <v>6121</v>
      </c>
      <c r="F3226" s="429" t="s">
        <v>6122</v>
      </c>
      <c r="G3226" s="428" t="s">
        <v>6499</v>
      </c>
      <c r="H3226" s="428" t="s">
        <v>6500</v>
      </c>
      <c r="I3226" s="431">
        <v>350.260009765625</v>
      </c>
      <c r="J3226" s="431">
        <v>20</v>
      </c>
      <c r="K3226" s="432">
        <v>7005.169921875</v>
      </c>
    </row>
    <row r="3227" spans="1:11" ht="14.45" customHeight="1" x14ac:dyDescent="0.2">
      <c r="A3227" s="426" t="s">
        <v>576</v>
      </c>
      <c r="B3227" s="427" t="s">
        <v>577</v>
      </c>
      <c r="C3227" s="428" t="s">
        <v>1728</v>
      </c>
      <c r="D3227" s="429" t="s">
        <v>1729</v>
      </c>
      <c r="E3227" s="428" t="s">
        <v>6121</v>
      </c>
      <c r="F3227" s="429" t="s">
        <v>6122</v>
      </c>
      <c r="G3227" s="428" t="s">
        <v>6501</v>
      </c>
      <c r="H3227" s="428" t="s">
        <v>6502</v>
      </c>
      <c r="I3227" s="431">
        <v>319.91200561523436</v>
      </c>
      <c r="J3227" s="431">
        <v>120</v>
      </c>
      <c r="K3227" s="432">
        <v>38389.5107421875</v>
      </c>
    </row>
    <row r="3228" spans="1:11" ht="14.45" customHeight="1" x14ac:dyDescent="0.2">
      <c r="A3228" s="426" t="s">
        <v>576</v>
      </c>
      <c r="B3228" s="427" t="s">
        <v>577</v>
      </c>
      <c r="C3228" s="428" t="s">
        <v>1728</v>
      </c>
      <c r="D3228" s="429" t="s">
        <v>1729</v>
      </c>
      <c r="E3228" s="428" t="s">
        <v>6121</v>
      </c>
      <c r="F3228" s="429" t="s">
        <v>6122</v>
      </c>
      <c r="G3228" s="428" t="s">
        <v>7125</v>
      </c>
      <c r="H3228" s="428" t="s">
        <v>7126</v>
      </c>
      <c r="I3228" s="431">
        <v>24219.41015625</v>
      </c>
      <c r="J3228" s="431">
        <v>2</v>
      </c>
      <c r="K3228" s="432">
        <v>48438.8203125</v>
      </c>
    </row>
    <row r="3229" spans="1:11" ht="14.45" customHeight="1" x14ac:dyDescent="0.2">
      <c r="A3229" s="426" t="s">
        <v>576</v>
      </c>
      <c r="B3229" s="427" t="s">
        <v>577</v>
      </c>
      <c r="C3229" s="428" t="s">
        <v>1728</v>
      </c>
      <c r="D3229" s="429" t="s">
        <v>1729</v>
      </c>
      <c r="E3229" s="428" t="s">
        <v>6121</v>
      </c>
      <c r="F3229" s="429" t="s">
        <v>6122</v>
      </c>
      <c r="G3229" s="428" t="s">
        <v>7127</v>
      </c>
      <c r="H3229" s="428" t="s">
        <v>7128</v>
      </c>
      <c r="I3229" s="431">
        <v>24219.41015625</v>
      </c>
      <c r="J3229" s="431">
        <v>4</v>
      </c>
      <c r="K3229" s="432">
        <v>96877.640625</v>
      </c>
    </row>
    <row r="3230" spans="1:11" ht="14.45" customHeight="1" x14ac:dyDescent="0.2">
      <c r="A3230" s="426" t="s">
        <v>576</v>
      </c>
      <c r="B3230" s="427" t="s">
        <v>577</v>
      </c>
      <c r="C3230" s="428" t="s">
        <v>1728</v>
      </c>
      <c r="D3230" s="429" t="s">
        <v>1729</v>
      </c>
      <c r="E3230" s="428" t="s">
        <v>6121</v>
      </c>
      <c r="F3230" s="429" t="s">
        <v>6122</v>
      </c>
      <c r="G3230" s="428" t="s">
        <v>7129</v>
      </c>
      <c r="H3230" s="428" t="s">
        <v>7130</v>
      </c>
      <c r="I3230" s="431">
        <v>1285.02001953125</v>
      </c>
      <c r="J3230" s="431">
        <v>75</v>
      </c>
      <c r="K3230" s="432">
        <v>96376.501953125</v>
      </c>
    </row>
    <row r="3231" spans="1:11" ht="14.45" customHeight="1" x14ac:dyDescent="0.2">
      <c r="A3231" s="426" t="s">
        <v>576</v>
      </c>
      <c r="B3231" s="427" t="s">
        <v>577</v>
      </c>
      <c r="C3231" s="428" t="s">
        <v>1728</v>
      </c>
      <c r="D3231" s="429" t="s">
        <v>1729</v>
      </c>
      <c r="E3231" s="428" t="s">
        <v>6121</v>
      </c>
      <c r="F3231" s="429" t="s">
        <v>6122</v>
      </c>
      <c r="G3231" s="428" t="s">
        <v>7131</v>
      </c>
      <c r="H3231" s="428" t="s">
        <v>7132</v>
      </c>
      <c r="I3231" s="431">
        <v>414.54998779296875</v>
      </c>
      <c r="J3231" s="431">
        <v>15</v>
      </c>
      <c r="K3231" s="432">
        <v>6218.18994140625</v>
      </c>
    </row>
    <row r="3232" spans="1:11" ht="14.45" customHeight="1" x14ac:dyDescent="0.2">
      <c r="A3232" s="426" t="s">
        <v>576</v>
      </c>
      <c r="B3232" s="427" t="s">
        <v>577</v>
      </c>
      <c r="C3232" s="428" t="s">
        <v>1728</v>
      </c>
      <c r="D3232" s="429" t="s">
        <v>1729</v>
      </c>
      <c r="E3232" s="428" t="s">
        <v>6121</v>
      </c>
      <c r="F3232" s="429" t="s">
        <v>6122</v>
      </c>
      <c r="G3232" s="428" t="s">
        <v>6503</v>
      </c>
      <c r="H3232" s="428" t="s">
        <v>6504</v>
      </c>
      <c r="I3232" s="431">
        <v>1360.75</v>
      </c>
      <c r="J3232" s="431">
        <v>125</v>
      </c>
      <c r="K3232" s="432">
        <v>170094.2119140625</v>
      </c>
    </row>
    <row r="3233" spans="1:11" ht="14.45" customHeight="1" x14ac:dyDescent="0.2">
      <c r="A3233" s="426" t="s">
        <v>576</v>
      </c>
      <c r="B3233" s="427" t="s">
        <v>577</v>
      </c>
      <c r="C3233" s="428" t="s">
        <v>1728</v>
      </c>
      <c r="D3233" s="429" t="s">
        <v>1729</v>
      </c>
      <c r="E3233" s="428" t="s">
        <v>6121</v>
      </c>
      <c r="F3233" s="429" t="s">
        <v>6122</v>
      </c>
      <c r="G3233" s="428" t="s">
        <v>7133</v>
      </c>
      <c r="H3233" s="428" t="s">
        <v>7134</v>
      </c>
      <c r="I3233" s="431">
        <v>1188</v>
      </c>
      <c r="J3233" s="431">
        <v>340</v>
      </c>
      <c r="K3233" s="432">
        <v>403920.755859375</v>
      </c>
    </row>
    <row r="3234" spans="1:11" ht="14.45" customHeight="1" x14ac:dyDescent="0.2">
      <c r="A3234" s="426" t="s">
        <v>576</v>
      </c>
      <c r="B3234" s="427" t="s">
        <v>577</v>
      </c>
      <c r="C3234" s="428" t="s">
        <v>1728</v>
      </c>
      <c r="D3234" s="429" t="s">
        <v>1729</v>
      </c>
      <c r="E3234" s="428" t="s">
        <v>6121</v>
      </c>
      <c r="F3234" s="429" t="s">
        <v>6122</v>
      </c>
      <c r="G3234" s="428" t="s">
        <v>7135</v>
      </c>
      <c r="H3234" s="428" t="s">
        <v>7136</v>
      </c>
      <c r="I3234" s="431">
        <v>1962.6199951171875</v>
      </c>
      <c r="J3234" s="431">
        <v>1</v>
      </c>
      <c r="K3234" s="432">
        <v>1962.6199951171875</v>
      </c>
    </row>
    <row r="3235" spans="1:11" ht="14.45" customHeight="1" x14ac:dyDescent="0.2">
      <c r="A3235" s="426" t="s">
        <v>576</v>
      </c>
      <c r="B3235" s="427" t="s">
        <v>577</v>
      </c>
      <c r="C3235" s="428" t="s">
        <v>1728</v>
      </c>
      <c r="D3235" s="429" t="s">
        <v>1729</v>
      </c>
      <c r="E3235" s="428" t="s">
        <v>6121</v>
      </c>
      <c r="F3235" s="429" t="s">
        <v>6122</v>
      </c>
      <c r="G3235" s="428" t="s">
        <v>7137</v>
      </c>
      <c r="H3235" s="428" t="s">
        <v>7138</v>
      </c>
      <c r="I3235" s="431">
        <v>106.48000335693359</v>
      </c>
      <c r="J3235" s="431">
        <v>25</v>
      </c>
      <c r="K3235" s="432">
        <v>2662</v>
      </c>
    </row>
    <row r="3236" spans="1:11" ht="14.45" customHeight="1" x14ac:dyDescent="0.2">
      <c r="A3236" s="426" t="s">
        <v>576</v>
      </c>
      <c r="B3236" s="427" t="s">
        <v>577</v>
      </c>
      <c r="C3236" s="428" t="s">
        <v>1728</v>
      </c>
      <c r="D3236" s="429" t="s">
        <v>1729</v>
      </c>
      <c r="E3236" s="428" t="s">
        <v>6121</v>
      </c>
      <c r="F3236" s="429" t="s">
        <v>6122</v>
      </c>
      <c r="G3236" s="428" t="s">
        <v>7139</v>
      </c>
      <c r="H3236" s="428" t="s">
        <v>7140</v>
      </c>
      <c r="I3236" s="431">
        <v>106.48000335693359</v>
      </c>
      <c r="J3236" s="431">
        <v>50</v>
      </c>
      <c r="K3236" s="432">
        <v>5324</v>
      </c>
    </row>
    <row r="3237" spans="1:11" ht="14.45" customHeight="1" x14ac:dyDescent="0.2">
      <c r="A3237" s="426" t="s">
        <v>576</v>
      </c>
      <c r="B3237" s="427" t="s">
        <v>577</v>
      </c>
      <c r="C3237" s="428" t="s">
        <v>1728</v>
      </c>
      <c r="D3237" s="429" t="s">
        <v>1729</v>
      </c>
      <c r="E3237" s="428" t="s">
        <v>6121</v>
      </c>
      <c r="F3237" s="429" t="s">
        <v>6122</v>
      </c>
      <c r="G3237" s="428" t="s">
        <v>7141</v>
      </c>
      <c r="H3237" s="428" t="s">
        <v>7142</v>
      </c>
      <c r="I3237" s="431">
        <v>106.48000335693359</v>
      </c>
      <c r="J3237" s="431">
        <v>50</v>
      </c>
      <c r="K3237" s="432">
        <v>5324</v>
      </c>
    </row>
    <row r="3238" spans="1:11" ht="14.45" customHeight="1" x14ac:dyDescent="0.2">
      <c r="A3238" s="426" t="s">
        <v>576</v>
      </c>
      <c r="B3238" s="427" t="s">
        <v>577</v>
      </c>
      <c r="C3238" s="428" t="s">
        <v>1728</v>
      </c>
      <c r="D3238" s="429" t="s">
        <v>1729</v>
      </c>
      <c r="E3238" s="428" t="s">
        <v>6121</v>
      </c>
      <c r="F3238" s="429" t="s">
        <v>6122</v>
      </c>
      <c r="G3238" s="428" t="s">
        <v>7143</v>
      </c>
      <c r="H3238" s="428" t="s">
        <v>7144</v>
      </c>
      <c r="I3238" s="431">
        <v>39698</v>
      </c>
      <c r="J3238" s="431">
        <v>11</v>
      </c>
      <c r="K3238" s="432">
        <v>436678</v>
      </c>
    </row>
    <row r="3239" spans="1:11" ht="14.45" customHeight="1" x14ac:dyDescent="0.2">
      <c r="A3239" s="426" t="s">
        <v>576</v>
      </c>
      <c r="B3239" s="427" t="s">
        <v>577</v>
      </c>
      <c r="C3239" s="428" t="s">
        <v>1728</v>
      </c>
      <c r="D3239" s="429" t="s">
        <v>1729</v>
      </c>
      <c r="E3239" s="428" t="s">
        <v>6121</v>
      </c>
      <c r="F3239" s="429" t="s">
        <v>6122</v>
      </c>
      <c r="G3239" s="428" t="s">
        <v>6515</v>
      </c>
      <c r="H3239" s="428" t="s">
        <v>6516</v>
      </c>
      <c r="I3239" s="431">
        <v>7865</v>
      </c>
      <c r="J3239" s="431">
        <v>3</v>
      </c>
      <c r="K3239" s="432">
        <v>23595</v>
      </c>
    </row>
    <row r="3240" spans="1:11" ht="14.45" customHeight="1" x14ac:dyDescent="0.2">
      <c r="A3240" s="426" t="s">
        <v>576</v>
      </c>
      <c r="B3240" s="427" t="s">
        <v>577</v>
      </c>
      <c r="C3240" s="428" t="s">
        <v>1728</v>
      </c>
      <c r="D3240" s="429" t="s">
        <v>1729</v>
      </c>
      <c r="E3240" s="428" t="s">
        <v>6121</v>
      </c>
      <c r="F3240" s="429" t="s">
        <v>6122</v>
      </c>
      <c r="G3240" s="428" t="s">
        <v>7145</v>
      </c>
      <c r="H3240" s="428" t="s">
        <v>7146</v>
      </c>
      <c r="I3240" s="431">
        <v>18952.959765625001</v>
      </c>
      <c r="J3240" s="431">
        <v>15</v>
      </c>
      <c r="K3240" s="432">
        <v>284294.34375</v>
      </c>
    </row>
    <row r="3241" spans="1:11" ht="14.45" customHeight="1" x14ac:dyDescent="0.2">
      <c r="A3241" s="426" t="s">
        <v>576</v>
      </c>
      <c r="B3241" s="427" t="s">
        <v>577</v>
      </c>
      <c r="C3241" s="428" t="s">
        <v>1728</v>
      </c>
      <c r="D3241" s="429" t="s">
        <v>1729</v>
      </c>
      <c r="E3241" s="428" t="s">
        <v>6121</v>
      </c>
      <c r="F3241" s="429" t="s">
        <v>6122</v>
      </c>
      <c r="G3241" s="428" t="s">
        <v>7147</v>
      </c>
      <c r="H3241" s="428" t="s">
        <v>7148</v>
      </c>
      <c r="I3241" s="431">
        <v>954.55555555555554</v>
      </c>
      <c r="J3241" s="431">
        <v>60</v>
      </c>
      <c r="K3241" s="432">
        <v>59290</v>
      </c>
    </row>
    <row r="3242" spans="1:11" ht="14.45" customHeight="1" x14ac:dyDescent="0.2">
      <c r="A3242" s="426" t="s">
        <v>576</v>
      </c>
      <c r="B3242" s="427" t="s">
        <v>577</v>
      </c>
      <c r="C3242" s="428" t="s">
        <v>1728</v>
      </c>
      <c r="D3242" s="429" t="s">
        <v>1729</v>
      </c>
      <c r="E3242" s="428" t="s">
        <v>6121</v>
      </c>
      <c r="F3242" s="429" t="s">
        <v>6122</v>
      </c>
      <c r="G3242" s="428" t="s">
        <v>7149</v>
      </c>
      <c r="H3242" s="428" t="s">
        <v>7150</v>
      </c>
      <c r="I3242" s="431">
        <v>985.28571428571433</v>
      </c>
      <c r="J3242" s="431">
        <v>105</v>
      </c>
      <c r="K3242" s="432">
        <v>102245</v>
      </c>
    </row>
    <row r="3243" spans="1:11" ht="14.45" customHeight="1" x14ac:dyDescent="0.2">
      <c r="A3243" s="426" t="s">
        <v>576</v>
      </c>
      <c r="B3243" s="427" t="s">
        <v>577</v>
      </c>
      <c r="C3243" s="428" t="s">
        <v>1728</v>
      </c>
      <c r="D3243" s="429" t="s">
        <v>1729</v>
      </c>
      <c r="E3243" s="428" t="s">
        <v>6121</v>
      </c>
      <c r="F3243" s="429" t="s">
        <v>6122</v>
      </c>
      <c r="G3243" s="428" t="s">
        <v>7151</v>
      </c>
      <c r="H3243" s="428" t="s">
        <v>7152</v>
      </c>
      <c r="I3243" s="431">
        <v>847</v>
      </c>
      <c r="J3243" s="431">
        <v>5</v>
      </c>
      <c r="K3243" s="432">
        <v>4235</v>
      </c>
    </row>
    <row r="3244" spans="1:11" ht="14.45" customHeight="1" x14ac:dyDescent="0.2">
      <c r="A3244" s="426" t="s">
        <v>576</v>
      </c>
      <c r="B3244" s="427" t="s">
        <v>577</v>
      </c>
      <c r="C3244" s="428" t="s">
        <v>1728</v>
      </c>
      <c r="D3244" s="429" t="s">
        <v>1729</v>
      </c>
      <c r="E3244" s="428" t="s">
        <v>6121</v>
      </c>
      <c r="F3244" s="429" t="s">
        <v>6122</v>
      </c>
      <c r="G3244" s="428" t="s">
        <v>7153</v>
      </c>
      <c r="H3244" s="428" t="s">
        <v>7154</v>
      </c>
      <c r="I3244" s="431">
        <v>188751.29166666666</v>
      </c>
      <c r="J3244" s="431">
        <v>2</v>
      </c>
      <c r="K3244" s="432">
        <v>586253.875</v>
      </c>
    </row>
    <row r="3245" spans="1:11" ht="14.45" customHeight="1" x14ac:dyDescent="0.2">
      <c r="A3245" s="426" t="s">
        <v>576</v>
      </c>
      <c r="B3245" s="427" t="s">
        <v>577</v>
      </c>
      <c r="C3245" s="428" t="s">
        <v>1728</v>
      </c>
      <c r="D3245" s="429" t="s">
        <v>1729</v>
      </c>
      <c r="E3245" s="428" t="s">
        <v>5543</v>
      </c>
      <c r="F3245" s="429" t="s">
        <v>5544</v>
      </c>
      <c r="G3245" s="428" t="s">
        <v>7155</v>
      </c>
      <c r="H3245" s="428" t="s">
        <v>7156</v>
      </c>
      <c r="I3245" s="431">
        <v>829.09002685546875</v>
      </c>
      <c r="J3245" s="431">
        <v>6</v>
      </c>
      <c r="K3245" s="432">
        <v>4974.56005859375</v>
      </c>
    </row>
    <row r="3246" spans="1:11" ht="14.45" customHeight="1" x14ac:dyDescent="0.2">
      <c r="A3246" s="426" t="s">
        <v>576</v>
      </c>
      <c r="B3246" s="427" t="s">
        <v>577</v>
      </c>
      <c r="C3246" s="428" t="s">
        <v>1728</v>
      </c>
      <c r="D3246" s="429" t="s">
        <v>1729</v>
      </c>
      <c r="E3246" s="428" t="s">
        <v>5543</v>
      </c>
      <c r="F3246" s="429" t="s">
        <v>5544</v>
      </c>
      <c r="G3246" s="428" t="s">
        <v>6125</v>
      </c>
      <c r="H3246" s="428" t="s">
        <v>6523</v>
      </c>
      <c r="I3246" s="431">
        <v>13.189999580383301</v>
      </c>
      <c r="J3246" s="431">
        <v>30</v>
      </c>
      <c r="K3246" s="432">
        <v>395.70001220703125</v>
      </c>
    </row>
    <row r="3247" spans="1:11" ht="14.45" customHeight="1" x14ac:dyDescent="0.2">
      <c r="A3247" s="426" t="s">
        <v>576</v>
      </c>
      <c r="B3247" s="427" t="s">
        <v>577</v>
      </c>
      <c r="C3247" s="428" t="s">
        <v>1728</v>
      </c>
      <c r="D3247" s="429" t="s">
        <v>1729</v>
      </c>
      <c r="E3247" s="428" t="s">
        <v>5543</v>
      </c>
      <c r="F3247" s="429" t="s">
        <v>5544</v>
      </c>
      <c r="G3247" s="428" t="s">
        <v>6125</v>
      </c>
      <c r="H3247" s="428" t="s">
        <v>6126</v>
      </c>
      <c r="I3247" s="431">
        <v>13.189999580383301</v>
      </c>
      <c r="J3247" s="431">
        <v>150</v>
      </c>
      <c r="K3247" s="432">
        <v>1978.5000610351563</v>
      </c>
    </row>
    <row r="3248" spans="1:11" ht="14.45" customHeight="1" x14ac:dyDescent="0.2">
      <c r="A3248" s="426" t="s">
        <v>576</v>
      </c>
      <c r="B3248" s="427" t="s">
        <v>577</v>
      </c>
      <c r="C3248" s="428" t="s">
        <v>1728</v>
      </c>
      <c r="D3248" s="429" t="s">
        <v>1729</v>
      </c>
      <c r="E3248" s="428" t="s">
        <v>5543</v>
      </c>
      <c r="F3248" s="429" t="s">
        <v>5544</v>
      </c>
      <c r="G3248" s="428" t="s">
        <v>7157</v>
      </c>
      <c r="H3248" s="428" t="s">
        <v>7158</v>
      </c>
      <c r="I3248" s="431">
        <v>15.810000419616699</v>
      </c>
      <c r="J3248" s="431">
        <v>50</v>
      </c>
      <c r="K3248" s="432">
        <v>790.3699951171875</v>
      </c>
    </row>
    <row r="3249" spans="1:11" ht="14.45" customHeight="1" x14ac:dyDescent="0.2">
      <c r="A3249" s="426" t="s">
        <v>576</v>
      </c>
      <c r="B3249" s="427" t="s">
        <v>577</v>
      </c>
      <c r="C3249" s="428" t="s">
        <v>1728</v>
      </c>
      <c r="D3249" s="429" t="s">
        <v>1729</v>
      </c>
      <c r="E3249" s="428" t="s">
        <v>5543</v>
      </c>
      <c r="F3249" s="429" t="s">
        <v>5544</v>
      </c>
      <c r="G3249" s="428" t="s">
        <v>7159</v>
      </c>
      <c r="H3249" s="428" t="s">
        <v>7160</v>
      </c>
      <c r="I3249" s="431">
        <v>11.130000114440918</v>
      </c>
      <c r="J3249" s="431">
        <v>150</v>
      </c>
      <c r="K3249" s="432">
        <v>1669.699951171875</v>
      </c>
    </row>
    <row r="3250" spans="1:11" ht="14.45" customHeight="1" x14ac:dyDescent="0.2">
      <c r="A3250" s="426" t="s">
        <v>576</v>
      </c>
      <c r="B3250" s="427" t="s">
        <v>577</v>
      </c>
      <c r="C3250" s="428" t="s">
        <v>1728</v>
      </c>
      <c r="D3250" s="429" t="s">
        <v>1729</v>
      </c>
      <c r="E3250" s="428" t="s">
        <v>5543</v>
      </c>
      <c r="F3250" s="429" t="s">
        <v>5544</v>
      </c>
      <c r="G3250" s="428" t="s">
        <v>7161</v>
      </c>
      <c r="H3250" s="428" t="s">
        <v>7162</v>
      </c>
      <c r="I3250" s="431">
        <v>108.90000152587891</v>
      </c>
      <c r="J3250" s="431">
        <v>25</v>
      </c>
      <c r="K3250" s="432">
        <v>2722.5</v>
      </c>
    </row>
    <row r="3251" spans="1:11" ht="14.45" customHeight="1" x14ac:dyDescent="0.2">
      <c r="A3251" s="426" t="s">
        <v>576</v>
      </c>
      <c r="B3251" s="427" t="s">
        <v>577</v>
      </c>
      <c r="C3251" s="428" t="s">
        <v>1728</v>
      </c>
      <c r="D3251" s="429" t="s">
        <v>1729</v>
      </c>
      <c r="E3251" s="428" t="s">
        <v>5543</v>
      </c>
      <c r="F3251" s="429" t="s">
        <v>5544</v>
      </c>
      <c r="G3251" s="428" t="s">
        <v>6524</v>
      </c>
      <c r="H3251" s="428" t="s">
        <v>6525</v>
      </c>
      <c r="I3251" s="431">
        <v>15.390000343322754</v>
      </c>
      <c r="J3251" s="431">
        <v>50</v>
      </c>
      <c r="K3251" s="432">
        <v>769.5</v>
      </c>
    </row>
    <row r="3252" spans="1:11" ht="14.45" customHeight="1" x14ac:dyDescent="0.2">
      <c r="A3252" s="426" t="s">
        <v>576</v>
      </c>
      <c r="B3252" s="427" t="s">
        <v>577</v>
      </c>
      <c r="C3252" s="428" t="s">
        <v>1728</v>
      </c>
      <c r="D3252" s="429" t="s">
        <v>1729</v>
      </c>
      <c r="E3252" s="428" t="s">
        <v>5543</v>
      </c>
      <c r="F3252" s="429" t="s">
        <v>5544</v>
      </c>
      <c r="G3252" s="428" t="s">
        <v>6524</v>
      </c>
      <c r="H3252" s="428" t="s">
        <v>6526</v>
      </c>
      <c r="I3252" s="431">
        <v>15.390000343322754</v>
      </c>
      <c r="J3252" s="431">
        <v>100</v>
      </c>
      <c r="K3252" s="432">
        <v>1539</v>
      </c>
    </row>
    <row r="3253" spans="1:11" ht="14.45" customHeight="1" x14ac:dyDescent="0.2">
      <c r="A3253" s="426" t="s">
        <v>576</v>
      </c>
      <c r="B3253" s="427" t="s">
        <v>577</v>
      </c>
      <c r="C3253" s="428" t="s">
        <v>1728</v>
      </c>
      <c r="D3253" s="429" t="s">
        <v>1729</v>
      </c>
      <c r="E3253" s="428" t="s">
        <v>5543</v>
      </c>
      <c r="F3253" s="429" t="s">
        <v>5544</v>
      </c>
      <c r="G3253" s="428" t="s">
        <v>7163</v>
      </c>
      <c r="H3253" s="428" t="s">
        <v>7164</v>
      </c>
      <c r="I3253" s="431">
        <v>35.090000152587891</v>
      </c>
      <c r="J3253" s="431">
        <v>10</v>
      </c>
      <c r="K3253" s="432">
        <v>350.89999389648438</v>
      </c>
    </row>
    <row r="3254" spans="1:11" ht="14.45" customHeight="1" x14ac:dyDescent="0.2">
      <c r="A3254" s="426" t="s">
        <v>576</v>
      </c>
      <c r="B3254" s="427" t="s">
        <v>577</v>
      </c>
      <c r="C3254" s="428" t="s">
        <v>1728</v>
      </c>
      <c r="D3254" s="429" t="s">
        <v>1729</v>
      </c>
      <c r="E3254" s="428" t="s">
        <v>5543</v>
      </c>
      <c r="F3254" s="429" t="s">
        <v>5544</v>
      </c>
      <c r="G3254" s="428" t="s">
        <v>7165</v>
      </c>
      <c r="H3254" s="428" t="s">
        <v>7166</v>
      </c>
      <c r="I3254" s="431">
        <v>35.090000152587891</v>
      </c>
      <c r="J3254" s="431">
        <v>10</v>
      </c>
      <c r="K3254" s="432">
        <v>350.89999389648438</v>
      </c>
    </row>
    <row r="3255" spans="1:11" ht="14.45" customHeight="1" x14ac:dyDescent="0.2">
      <c r="A3255" s="426" t="s">
        <v>576</v>
      </c>
      <c r="B3255" s="427" t="s">
        <v>577</v>
      </c>
      <c r="C3255" s="428" t="s">
        <v>1728</v>
      </c>
      <c r="D3255" s="429" t="s">
        <v>1729</v>
      </c>
      <c r="E3255" s="428" t="s">
        <v>5543</v>
      </c>
      <c r="F3255" s="429" t="s">
        <v>5544</v>
      </c>
      <c r="G3255" s="428" t="s">
        <v>7167</v>
      </c>
      <c r="H3255" s="428" t="s">
        <v>7168</v>
      </c>
      <c r="I3255" s="431">
        <v>863.94000244140625</v>
      </c>
      <c r="J3255" s="431">
        <v>2</v>
      </c>
      <c r="K3255" s="432">
        <v>1727.8800048828125</v>
      </c>
    </row>
    <row r="3256" spans="1:11" ht="14.45" customHeight="1" x14ac:dyDescent="0.2">
      <c r="A3256" s="426" t="s">
        <v>576</v>
      </c>
      <c r="B3256" s="427" t="s">
        <v>577</v>
      </c>
      <c r="C3256" s="428" t="s">
        <v>1728</v>
      </c>
      <c r="D3256" s="429" t="s">
        <v>1729</v>
      </c>
      <c r="E3256" s="428" t="s">
        <v>5543</v>
      </c>
      <c r="F3256" s="429" t="s">
        <v>5544</v>
      </c>
      <c r="G3256" s="428" t="s">
        <v>6127</v>
      </c>
      <c r="H3256" s="428" t="s">
        <v>6128</v>
      </c>
      <c r="I3256" s="431">
        <v>41.770000457763672</v>
      </c>
      <c r="J3256" s="431">
        <v>150</v>
      </c>
      <c r="K3256" s="432">
        <v>6265.419921875</v>
      </c>
    </row>
    <row r="3257" spans="1:11" ht="14.45" customHeight="1" x14ac:dyDescent="0.2">
      <c r="A3257" s="426" t="s">
        <v>576</v>
      </c>
      <c r="B3257" s="427" t="s">
        <v>577</v>
      </c>
      <c r="C3257" s="428" t="s">
        <v>1728</v>
      </c>
      <c r="D3257" s="429" t="s">
        <v>1729</v>
      </c>
      <c r="E3257" s="428" t="s">
        <v>5543</v>
      </c>
      <c r="F3257" s="429" t="s">
        <v>5544</v>
      </c>
      <c r="G3257" s="428" t="s">
        <v>7169</v>
      </c>
      <c r="H3257" s="428" t="s">
        <v>7170</v>
      </c>
      <c r="I3257" s="431">
        <v>209.3699951171875</v>
      </c>
      <c r="J3257" s="431">
        <v>25</v>
      </c>
      <c r="K3257" s="432">
        <v>5234.16015625</v>
      </c>
    </row>
    <row r="3258" spans="1:11" ht="14.45" customHeight="1" x14ac:dyDescent="0.2">
      <c r="A3258" s="426" t="s">
        <v>576</v>
      </c>
      <c r="B3258" s="427" t="s">
        <v>577</v>
      </c>
      <c r="C3258" s="428" t="s">
        <v>1728</v>
      </c>
      <c r="D3258" s="429" t="s">
        <v>1729</v>
      </c>
      <c r="E3258" s="428" t="s">
        <v>5543</v>
      </c>
      <c r="F3258" s="429" t="s">
        <v>5544</v>
      </c>
      <c r="G3258" s="428" t="s">
        <v>7171</v>
      </c>
      <c r="H3258" s="428" t="s">
        <v>7172</v>
      </c>
      <c r="I3258" s="431">
        <v>209.3699951171875</v>
      </c>
      <c r="J3258" s="431">
        <v>10</v>
      </c>
      <c r="K3258" s="432">
        <v>2093.659912109375</v>
      </c>
    </row>
    <row r="3259" spans="1:11" ht="14.45" customHeight="1" x14ac:dyDescent="0.2">
      <c r="A3259" s="426" t="s">
        <v>576</v>
      </c>
      <c r="B3259" s="427" t="s">
        <v>577</v>
      </c>
      <c r="C3259" s="428" t="s">
        <v>1728</v>
      </c>
      <c r="D3259" s="429" t="s">
        <v>1729</v>
      </c>
      <c r="E3259" s="428" t="s">
        <v>5543</v>
      </c>
      <c r="F3259" s="429" t="s">
        <v>5544</v>
      </c>
      <c r="G3259" s="428" t="s">
        <v>7171</v>
      </c>
      <c r="H3259" s="428" t="s">
        <v>7173</v>
      </c>
      <c r="I3259" s="431">
        <v>209.3699951171875</v>
      </c>
      <c r="J3259" s="431">
        <v>50</v>
      </c>
      <c r="K3259" s="432">
        <v>10468.3203125</v>
      </c>
    </row>
    <row r="3260" spans="1:11" ht="14.45" customHeight="1" x14ac:dyDescent="0.2">
      <c r="A3260" s="426" t="s">
        <v>576</v>
      </c>
      <c r="B3260" s="427" t="s">
        <v>577</v>
      </c>
      <c r="C3260" s="428" t="s">
        <v>1728</v>
      </c>
      <c r="D3260" s="429" t="s">
        <v>1729</v>
      </c>
      <c r="E3260" s="428" t="s">
        <v>5543</v>
      </c>
      <c r="F3260" s="429" t="s">
        <v>5544</v>
      </c>
      <c r="G3260" s="428" t="s">
        <v>7174</v>
      </c>
      <c r="H3260" s="428" t="s">
        <v>7175</v>
      </c>
      <c r="I3260" s="431">
        <v>119.99499893188477</v>
      </c>
      <c r="J3260" s="431">
        <v>45</v>
      </c>
      <c r="K3260" s="432">
        <v>5399.7598876953125</v>
      </c>
    </row>
    <row r="3261" spans="1:11" ht="14.45" customHeight="1" x14ac:dyDescent="0.2">
      <c r="A3261" s="426" t="s">
        <v>576</v>
      </c>
      <c r="B3261" s="427" t="s">
        <v>577</v>
      </c>
      <c r="C3261" s="428" t="s">
        <v>1728</v>
      </c>
      <c r="D3261" s="429" t="s">
        <v>1729</v>
      </c>
      <c r="E3261" s="428" t="s">
        <v>5543</v>
      </c>
      <c r="F3261" s="429" t="s">
        <v>5544</v>
      </c>
      <c r="G3261" s="428" t="s">
        <v>7176</v>
      </c>
      <c r="H3261" s="428" t="s">
        <v>7177</v>
      </c>
      <c r="I3261" s="431">
        <v>149.99000549316406</v>
      </c>
      <c r="J3261" s="431">
        <v>150</v>
      </c>
      <c r="K3261" s="432">
        <v>22498.73046875</v>
      </c>
    </row>
    <row r="3262" spans="1:11" ht="14.45" customHeight="1" x14ac:dyDescent="0.2">
      <c r="A3262" s="426" t="s">
        <v>576</v>
      </c>
      <c r="B3262" s="427" t="s">
        <v>577</v>
      </c>
      <c r="C3262" s="428" t="s">
        <v>1728</v>
      </c>
      <c r="D3262" s="429" t="s">
        <v>1729</v>
      </c>
      <c r="E3262" s="428" t="s">
        <v>5543</v>
      </c>
      <c r="F3262" s="429" t="s">
        <v>5544</v>
      </c>
      <c r="G3262" s="428" t="s">
        <v>7176</v>
      </c>
      <c r="H3262" s="428" t="s">
        <v>7178</v>
      </c>
      <c r="I3262" s="431">
        <v>149.99000549316406</v>
      </c>
      <c r="J3262" s="431">
        <v>264</v>
      </c>
      <c r="K3262" s="432">
        <v>39597.79052734375</v>
      </c>
    </row>
    <row r="3263" spans="1:11" ht="14.45" customHeight="1" x14ac:dyDescent="0.2">
      <c r="A3263" s="426" t="s">
        <v>576</v>
      </c>
      <c r="B3263" s="427" t="s">
        <v>577</v>
      </c>
      <c r="C3263" s="428" t="s">
        <v>1728</v>
      </c>
      <c r="D3263" s="429" t="s">
        <v>1729</v>
      </c>
      <c r="E3263" s="428" t="s">
        <v>5543</v>
      </c>
      <c r="F3263" s="429" t="s">
        <v>5544</v>
      </c>
      <c r="G3263" s="428" t="s">
        <v>6539</v>
      </c>
      <c r="H3263" s="428" t="s">
        <v>6540</v>
      </c>
      <c r="I3263" s="431">
        <v>302.5</v>
      </c>
      <c r="J3263" s="431">
        <v>30</v>
      </c>
      <c r="K3263" s="432">
        <v>9075</v>
      </c>
    </row>
    <row r="3264" spans="1:11" ht="14.45" customHeight="1" x14ac:dyDescent="0.2">
      <c r="A3264" s="426" t="s">
        <v>576</v>
      </c>
      <c r="B3264" s="427" t="s">
        <v>577</v>
      </c>
      <c r="C3264" s="428" t="s">
        <v>1728</v>
      </c>
      <c r="D3264" s="429" t="s">
        <v>1729</v>
      </c>
      <c r="E3264" s="428" t="s">
        <v>5543</v>
      </c>
      <c r="F3264" s="429" t="s">
        <v>5544</v>
      </c>
      <c r="G3264" s="428" t="s">
        <v>6541</v>
      </c>
      <c r="H3264" s="428" t="s">
        <v>6542</v>
      </c>
      <c r="I3264" s="431">
        <v>695.75</v>
      </c>
      <c r="J3264" s="431">
        <v>536</v>
      </c>
      <c r="K3264" s="432">
        <v>372922</v>
      </c>
    </row>
    <row r="3265" spans="1:11" ht="14.45" customHeight="1" x14ac:dyDescent="0.2">
      <c r="A3265" s="426" t="s">
        <v>576</v>
      </c>
      <c r="B3265" s="427" t="s">
        <v>577</v>
      </c>
      <c r="C3265" s="428" t="s">
        <v>1728</v>
      </c>
      <c r="D3265" s="429" t="s">
        <v>1729</v>
      </c>
      <c r="E3265" s="428" t="s">
        <v>5559</v>
      </c>
      <c r="F3265" s="429" t="s">
        <v>5560</v>
      </c>
      <c r="G3265" s="428" t="s">
        <v>7179</v>
      </c>
      <c r="H3265" s="428" t="s">
        <v>7180</v>
      </c>
      <c r="I3265" s="431">
        <v>1636.0899658203125</v>
      </c>
      <c r="J3265" s="431">
        <v>10</v>
      </c>
      <c r="K3265" s="432">
        <v>16360.8701171875</v>
      </c>
    </row>
    <row r="3266" spans="1:11" ht="14.45" customHeight="1" x14ac:dyDescent="0.2">
      <c r="A3266" s="426" t="s">
        <v>576</v>
      </c>
      <c r="B3266" s="427" t="s">
        <v>577</v>
      </c>
      <c r="C3266" s="428" t="s">
        <v>1728</v>
      </c>
      <c r="D3266" s="429" t="s">
        <v>1729</v>
      </c>
      <c r="E3266" s="428" t="s">
        <v>5559</v>
      </c>
      <c r="F3266" s="429" t="s">
        <v>5560</v>
      </c>
      <c r="G3266" s="428" t="s">
        <v>7181</v>
      </c>
      <c r="H3266" s="428" t="s">
        <v>7182</v>
      </c>
      <c r="I3266" s="431">
        <v>33941.109375</v>
      </c>
      <c r="J3266" s="431">
        <v>2</v>
      </c>
      <c r="K3266" s="432">
        <v>67882.2109375</v>
      </c>
    </row>
    <row r="3267" spans="1:11" ht="14.45" customHeight="1" x14ac:dyDescent="0.2">
      <c r="A3267" s="426" t="s">
        <v>576</v>
      </c>
      <c r="B3267" s="427" t="s">
        <v>577</v>
      </c>
      <c r="C3267" s="428" t="s">
        <v>1728</v>
      </c>
      <c r="D3267" s="429" t="s">
        <v>1729</v>
      </c>
      <c r="E3267" s="428" t="s">
        <v>5559</v>
      </c>
      <c r="F3267" s="429" t="s">
        <v>5560</v>
      </c>
      <c r="G3267" s="428" t="s">
        <v>7183</v>
      </c>
      <c r="H3267" s="428" t="s">
        <v>7184</v>
      </c>
      <c r="I3267" s="431">
        <v>111.57249927520752</v>
      </c>
      <c r="J3267" s="431">
        <v>258</v>
      </c>
      <c r="K3267" s="432">
        <v>28786.35986328125</v>
      </c>
    </row>
    <row r="3268" spans="1:11" ht="14.45" customHeight="1" x14ac:dyDescent="0.2">
      <c r="A3268" s="426" t="s">
        <v>576</v>
      </c>
      <c r="B3268" s="427" t="s">
        <v>577</v>
      </c>
      <c r="C3268" s="428" t="s">
        <v>1728</v>
      </c>
      <c r="D3268" s="429" t="s">
        <v>1729</v>
      </c>
      <c r="E3268" s="428" t="s">
        <v>5559</v>
      </c>
      <c r="F3268" s="429" t="s">
        <v>5560</v>
      </c>
      <c r="G3268" s="428" t="s">
        <v>7183</v>
      </c>
      <c r="H3268" s="428" t="s">
        <v>7185</v>
      </c>
      <c r="I3268" s="431">
        <v>111.57333374023438</v>
      </c>
      <c r="J3268" s="431">
        <v>90</v>
      </c>
      <c r="K3268" s="432">
        <v>10041.7900390625</v>
      </c>
    </row>
    <row r="3269" spans="1:11" ht="14.45" customHeight="1" x14ac:dyDescent="0.2">
      <c r="A3269" s="426" t="s">
        <v>576</v>
      </c>
      <c r="B3269" s="427" t="s">
        <v>577</v>
      </c>
      <c r="C3269" s="428" t="s">
        <v>1728</v>
      </c>
      <c r="D3269" s="429" t="s">
        <v>1729</v>
      </c>
      <c r="E3269" s="428" t="s">
        <v>5559</v>
      </c>
      <c r="F3269" s="429" t="s">
        <v>5560</v>
      </c>
      <c r="G3269" s="428" t="s">
        <v>7186</v>
      </c>
      <c r="H3269" s="428" t="s">
        <v>7187</v>
      </c>
      <c r="I3269" s="431">
        <v>7031.919921875</v>
      </c>
      <c r="J3269" s="431">
        <v>1</v>
      </c>
      <c r="K3269" s="432">
        <v>7031.919921875</v>
      </c>
    </row>
    <row r="3270" spans="1:11" ht="14.45" customHeight="1" x14ac:dyDescent="0.2">
      <c r="A3270" s="426" t="s">
        <v>576</v>
      </c>
      <c r="B3270" s="427" t="s">
        <v>577</v>
      </c>
      <c r="C3270" s="428" t="s">
        <v>1728</v>
      </c>
      <c r="D3270" s="429" t="s">
        <v>1729</v>
      </c>
      <c r="E3270" s="428" t="s">
        <v>5559</v>
      </c>
      <c r="F3270" s="429" t="s">
        <v>5560</v>
      </c>
      <c r="G3270" s="428" t="s">
        <v>7188</v>
      </c>
      <c r="H3270" s="428" t="s">
        <v>7189</v>
      </c>
      <c r="I3270" s="431">
        <v>791.34002685546875</v>
      </c>
      <c r="J3270" s="431">
        <v>18</v>
      </c>
      <c r="K3270" s="432">
        <v>14244.1201171875</v>
      </c>
    </row>
    <row r="3271" spans="1:11" ht="14.45" customHeight="1" x14ac:dyDescent="0.2">
      <c r="A3271" s="426" t="s">
        <v>576</v>
      </c>
      <c r="B3271" s="427" t="s">
        <v>577</v>
      </c>
      <c r="C3271" s="428" t="s">
        <v>1728</v>
      </c>
      <c r="D3271" s="429" t="s">
        <v>1729</v>
      </c>
      <c r="E3271" s="428" t="s">
        <v>5559</v>
      </c>
      <c r="F3271" s="429" t="s">
        <v>5560</v>
      </c>
      <c r="G3271" s="428" t="s">
        <v>7190</v>
      </c>
      <c r="H3271" s="428" t="s">
        <v>7191</v>
      </c>
      <c r="I3271" s="431">
        <v>4947.759765625</v>
      </c>
      <c r="J3271" s="431">
        <v>1</v>
      </c>
      <c r="K3271" s="432">
        <v>4947.759765625</v>
      </c>
    </row>
    <row r="3272" spans="1:11" ht="14.45" customHeight="1" x14ac:dyDescent="0.2">
      <c r="A3272" s="426" t="s">
        <v>576</v>
      </c>
      <c r="B3272" s="427" t="s">
        <v>577</v>
      </c>
      <c r="C3272" s="428" t="s">
        <v>1728</v>
      </c>
      <c r="D3272" s="429" t="s">
        <v>1729</v>
      </c>
      <c r="E3272" s="428" t="s">
        <v>3414</v>
      </c>
      <c r="F3272" s="429" t="s">
        <v>3415</v>
      </c>
      <c r="G3272" s="428" t="s">
        <v>3416</v>
      </c>
      <c r="H3272" s="428" t="s">
        <v>3417</v>
      </c>
      <c r="I3272" s="431">
        <v>0.48499999940395355</v>
      </c>
      <c r="J3272" s="431">
        <v>1200</v>
      </c>
      <c r="K3272" s="432">
        <v>582</v>
      </c>
    </row>
    <row r="3273" spans="1:11" ht="14.45" customHeight="1" x14ac:dyDescent="0.2">
      <c r="A3273" s="426" t="s">
        <v>576</v>
      </c>
      <c r="B3273" s="427" t="s">
        <v>577</v>
      </c>
      <c r="C3273" s="428" t="s">
        <v>1777</v>
      </c>
      <c r="D3273" s="429" t="s">
        <v>1778</v>
      </c>
      <c r="E3273" s="428" t="s">
        <v>2395</v>
      </c>
      <c r="F3273" s="429" t="s">
        <v>2396</v>
      </c>
      <c r="G3273" s="428" t="s">
        <v>7192</v>
      </c>
      <c r="H3273" s="428" t="s">
        <v>7193</v>
      </c>
      <c r="I3273" s="431">
        <v>74.75</v>
      </c>
      <c r="J3273" s="431">
        <v>550</v>
      </c>
      <c r="K3273" s="432">
        <v>41112.510009765625</v>
      </c>
    </row>
    <row r="3274" spans="1:11" ht="14.45" customHeight="1" x14ac:dyDescent="0.2">
      <c r="A3274" s="426" t="s">
        <v>576</v>
      </c>
      <c r="B3274" s="427" t="s">
        <v>577</v>
      </c>
      <c r="C3274" s="428" t="s">
        <v>1777</v>
      </c>
      <c r="D3274" s="429" t="s">
        <v>1778</v>
      </c>
      <c r="E3274" s="428" t="s">
        <v>2395</v>
      </c>
      <c r="F3274" s="429" t="s">
        <v>2396</v>
      </c>
      <c r="G3274" s="428" t="s">
        <v>7194</v>
      </c>
      <c r="H3274" s="428" t="s">
        <v>7195</v>
      </c>
      <c r="I3274" s="431">
        <v>74.75</v>
      </c>
      <c r="J3274" s="431">
        <v>400</v>
      </c>
      <c r="K3274" s="432">
        <v>29900</v>
      </c>
    </row>
    <row r="3275" spans="1:11" ht="14.45" customHeight="1" x14ac:dyDescent="0.2">
      <c r="A3275" s="426" t="s">
        <v>576</v>
      </c>
      <c r="B3275" s="427" t="s">
        <v>577</v>
      </c>
      <c r="C3275" s="428" t="s">
        <v>1777</v>
      </c>
      <c r="D3275" s="429" t="s">
        <v>1778</v>
      </c>
      <c r="E3275" s="428" t="s">
        <v>2395</v>
      </c>
      <c r="F3275" s="429" t="s">
        <v>2396</v>
      </c>
      <c r="G3275" s="428" t="s">
        <v>7196</v>
      </c>
      <c r="H3275" s="428" t="s">
        <v>7197</v>
      </c>
      <c r="I3275" s="431">
        <v>0.61000001430511475</v>
      </c>
      <c r="J3275" s="431">
        <v>1000</v>
      </c>
      <c r="K3275" s="432">
        <v>610</v>
      </c>
    </row>
    <row r="3276" spans="1:11" ht="14.45" customHeight="1" x14ac:dyDescent="0.2">
      <c r="A3276" s="426" t="s">
        <v>576</v>
      </c>
      <c r="B3276" s="427" t="s">
        <v>577</v>
      </c>
      <c r="C3276" s="428" t="s">
        <v>1777</v>
      </c>
      <c r="D3276" s="429" t="s">
        <v>1778</v>
      </c>
      <c r="E3276" s="428" t="s">
        <v>2395</v>
      </c>
      <c r="F3276" s="429" t="s">
        <v>2396</v>
      </c>
      <c r="G3276" s="428" t="s">
        <v>5850</v>
      </c>
      <c r="H3276" s="428" t="s">
        <v>5851</v>
      </c>
      <c r="I3276" s="431">
        <v>0.54000002145767212</v>
      </c>
      <c r="J3276" s="431">
        <v>2000</v>
      </c>
      <c r="K3276" s="432">
        <v>1080</v>
      </c>
    </row>
    <row r="3277" spans="1:11" ht="14.45" customHeight="1" x14ac:dyDescent="0.2">
      <c r="A3277" s="426" t="s">
        <v>576</v>
      </c>
      <c r="B3277" s="427" t="s">
        <v>577</v>
      </c>
      <c r="C3277" s="428" t="s">
        <v>1777</v>
      </c>
      <c r="D3277" s="429" t="s">
        <v>1778</v>
      </c>
      <c r="E3277" s="428" t="s">
        <v>2395</v>
      </c>
      <c r="F3277" s="429" t="s">
        <v>2396</v>
      </c>
      <c r="G3277" s="428" t="s">
        <v>7198</v>
      </c>
      <c r="H3277" s="428" t="s">
        <v>7199</v>
      </c>
      <c r="I3277" s="431">
        <v>36.279998779296875</v>
      </c>
      <c r="J3277" s="431">
        <v>100</v>
      </c>
      <c r="K3277" s="432">
        <v>3627.56005859375</v>
      </c>
    </row>
    <row r="3278" spans="1:11" ht="14.45" customHeight="1" x14ac:dyDescent="0.2">
      <c r="A3278" s="426" t="s">
        <v>576</v>
      </c>
      <c r="B3278" s="427" t="s">
        <v>577</v>
      </c>
      <c r="C3278" s="428" t="s">
        <v>1777</v>
      </c>
      <c r="D3278" s="429" t="s">
        <v>1778</v>
      </c>
      <c r="E3278" s="428" t="s">
        <v>2395</v>
      </c>
      <c r="F3278" s="429" t="s">
        <v>2396</v>
      </c>
      <c r="G3278" s="428" t="s">
        <v>5858</v>
      </c>
      <c r="H3278" s="428" t="s">
        <v>5859</v>
      </c>
      <c r="I3278" s="431">
        <v>2.5409999608993532</v>
      </c>
      <c r="J3278" s="431">
        <v>5950</v>
      </c>
      <c r="K3278" s="432">
        <v>15117.200073242188</v>
      </c>
    </row>
    <row r="3279" spans="1:11" ht="14.45" customHeight="1" x14ac:dyDescent="0.2">
      <c r="A3279" s="426" t="s">
        <v>576</v>
      </c>
      <c r="B3279" s="427" t="s">
        <v>577</v>
      </c>
      <c r="C3279" s="428" t="s">
        <v>1777</v>
      </c>
      <c r="D3279" s="429" t="s">
        <v>1778</v>
      </c>
      <c r="E3279" s="428" t="s">
        <v>2395</v>
      </c>
      <c r="F3279" s="429" t="s">
        <v>2396</v>
      </c>
      <c r="G3279" s="428" t="s">
        <v>4808</v>
      </c>
      <c r="H3279" s="428" t="s">
        <v>4809</v>
      </c>
      <c r="I3279" s="431">
        <v>2.8888889683617487</v>
      </c>
      <c r="J3279" s="431">
        <v>450</v>
      </c>
      <c r="K3279" s="432">
        <v>1300</v>
      </c>
    </row>
    <row r="3280" spans="1:11" ht="14.45" customHeight="1" x14ac:dyDescent="0.2">
      <c r="A3280" s="426" t="s">
        <v>576</v>
      </c>
      <c r="B3280" s="427" t="s">
        <v>577</v>
      </c>
      <c r="C3280" s="428" t="s">
        <v>1777</v>
      </c>
      <c r="D3280" s="429" t="s">
        <v>1778</v>
      </c>
      <c r="E3280" s="428" t="s">
        <v>2395</v>
      </c>
      <c r="F3280" s="429" t="s">
        <v>2396</v>
      </c>
      <c r="G3280" s="428" t="s">
        <v>7200</v>
      </c>
      <c r="H3280" s="428" t="s">
        <v>7201</v>
      </c>
      <c r="I3280" s="431">
        <v>599.1500244140625</v>
      </c>
      <c r="J3280" s="431">
        <v>8</v>
      </c>
      <c r="K3280" s="432">
        <v>4793.2001953125</v>
      </c>
    </row>
    <row r="3281" spans="1:11" ht="14.45" customHeight="1" x14ac:dyDescent="0.2">
      <c r="A3281" s="426" t="s">
        <v>576</v>
      </c>
      <c r="B3281" s="427" t="s">
        <v>577</v>
      </c>
      <c r="C3281" s="428" t="s">
        <v>1777</v>
      </c>
      <c r="D3281" s="429" t="s">
        <v>1778</v>
      </c>
      <c r="E3281" s="428" t="s">
        <v>2395</v>
      </c>
      <c r="F3281" s="429" t="s">
        <v>2396</v>
      </c>
      <c r="G3281" s="428" t="s">
        <v>6160</v>
      </c>
      <c r="H3281" s="428" t="s">
        <v>6161</v>
      </c>
      <c r="I3281" s="431">
        <v>26.020000457763672</v>
      </c>
      <c r="J3281" s="431">
        <v>70</v>
      </c>
      <c r="K3281" s="432">
        <v>1821.0699768066406</v>
      </c>
    </row>
    <row r="3282" spans="1:11" ht="14.45" customHeight="1" x14ac:dyDescent="0.2">
      <c r="A3282" s="426" t="s">
        <v>576</v>
      </c>
      <c r="B3282" s="427" t="s">
        <v>577</v>
      </c>
      <c r="C3282" s="428" t="s">
        <v>1777</v>
      </c>
      <c r="D3282" s="429" t="s">
        <v>1778</v>
      </c>
      <c r="E3282" s="428" t="s">
        <v>2395</v>
      </c>
      <c r="F3282" s="429" t="s">
        <v>2396</v>
      </c>
      <c r="G3282" s="428" t="s">
        <v>6253</v>
      </c>
      <c r="H3282" s="428" t="s">
        <v>6254</v>
      </c>
      <c r="I3282" s="431">
        <v>14.609999656677246</v>
      </c>
      <c r="J3282" s="431">
        <v>2050</v>
      </c>
      <c r="K3282" s="432">
        <v>29950.07958984375</v>
      </c>
    </row>
    <row r="3283" spans="1:11" ht="14.45" customHeight="1" x14ac:dyDescent="0.2">
      <c r="A3283" s="426" t="s">
        <v>576</v>
      </c>
      <c r="B3283" s="427" t="s">
        <v>577</v>
      </c>
      <c r="C3283" s="428" t="s">
        <v>1777</v>
      </c>
      <c r="D3283" s="429" t="s">
        <v>1778</v>
      </c>
      <c r="E3283" s="428" t="s">
        <v>2395</v>
      </c>
      <c r="F3283" s="429" t="s">
        <v>2396</v>
      </c>
      <c r="G3283" s="428" t="s">
        <v>7202</v>
      </c>
      <c r="H3283" s="428" t="s">
        <v>7203</v>
      </c>
      <c r="I3283" s="431">
        <v>7.3000001907348633</v>
      </c>
      <c r="J3283" s="431">
        <v>400</v>
      </c>
      <c r="K3283" s="432">
        <v>2921.919921875</v>
      </c>
    </row>
    <row r="3284" spans="1:11" ht="14.45" customHeight="1" x14ac:dyDescent="0.2">
      <c r="A3284" s="426" t="s">
        <v>576</v>
      </c>
      <c r="B3284" s="427" t="s">
        <v>577</v>
      </c>
      <c r="C3284" s="428" t="s">
        <v>1777</v>
      </c>
      <c r="D3284" s="429" t="s">
        <v>1778</v>
      </c>
      <c r="E3284" s="428" t="s">
        <v>2395</v>
      </c>
      <c r="F3284" s="429" t="s">
        <v>2396</v>
      </c>
      <c r="G3284" s="428" t="s">
        <v>5911</v>
      </c>
      <c r="H3284" s="428" t="s">
        <v>5912</v>
      </c>
      <c r="I3284" s="431">
        <v>235.26000213623047</v>
      </c>
      <c r="J3284" s="431">
        <v>50</v>
      </c>
      <c r="K3284" s="432">
        <v>11763.02001953125</v>
      </c>
    </row>
    <row r="3285" spans="1:11" ht="14.45" customHeight="1" x14ac:dyDescent="0.2">
      <c r="A3285" s="426" t="s">
        <v>576</v>
      </c>
      <c r="B3285" s="427" t="s">
        <v>577</v>
      </c>
      <c r="C3285" s="428" t="s">
        <v>1777</v>
      </c>
      <c r="D3285" s="429" t="s">
        <v>1778</v>
      </c>
      <c r="E3285" s="428" t="s">
        <v>2395</v>
      </c>
      <c r="F3285" s="429" t="s">
        <v>2396</v>
      </c>
      <c r="G3285" s="428" t="s">
        <v>7204</v>
      </c>
      <c r="H3285" s="428" t="s">
        <v>7205</v>
      </c>
      <c r="I3285" s="431">
        <v>43.840000152587891</v>
      </c>
      <c r="J3285" s="431">
        <v>100</v>
      </c>
      <c r="K3285" s="432">
        <v>4383.7998046875</v>
      </c>
    </row>
    <row r="3286" spans="1:11" ht="14.45" customHeight="1" x14ac:dyDescent="0.2">
      <c r="A3286" s="426" t="s">
        <v>576</v>
      </c>
      <c r="B3286" s="427" t="s">
        <v>577</v>
      </c>
      <c r="C3286" s="428" t="s">
        <v>1777</v>
      </c>
      <c r="D3286" s="429" t="s">
        <v>1778</v>
      </c>
      <c r="E3286" s="428" t="s">
        <v>2395</v>
      </c>
      <c r="F3286" s="429" t="s">
        <v>2396</v>
      </c>
      <c r="G3286" s="428" t="s">
        <v>7206</v>
      </c>
      <c r="H3286" s="428" t="s">
        <v>7207</v>
      </c>
      <c r="I3286" s="431">
        <v>29.229999542236328</v>
      </c>
      <c r="J3286" s="431">
        <v>100</v>
      </c>
      <c r="K3286" s="432">
        <v>2922.840087890625</v>
      </c>
    </row>
    <row r="3287" spans="1:11" ht="14.45" customHeight="1" x14ac:dyDescent="0.2">
      <c r="A3287" s="426" t="s">
        <v>576</v>
      </c>
      <c r="B3287" s="427" t="s">
        <v>577</v>
      </c>
      <c r="C3287" s="428" t="s">
        <v>1777</v>
      </c>
      <c r="D3287" s="429" t="s">
        <v>1778</v>
      </c>
      <c r="E3287" s="428" t="s">
        <v>2395</v>
      </c>
      <c r="F3287" s="429" t="s">
        <v>2396</v>
      </c>
      <c r="G3287" s="428" t="s">
        <v>4866</v>
      </c>
      <c r="H3287" s="428" t="s">
        <v>4867</v>
      </c>
      <c r="I3287" s="431">
        <v>72.220001220703125</v>
      </c>
      <c r="J3287" s="431">
        <v>12</v>
      </c>
      <c r="K3287" s="432">
        <v>866.6400146484375</v>
      </c>
    </row>
    <row r="3288" spans="1:11" ht="14.45" customHeight="1" x14ac:dyDescent="0.2">
      <c r="A3288" s="426" t="s">
        <v>576</v>
      </c>
      <c r="B3288" s="427" t="s">
        <v>577</v>
      </c>
      <c r="C3288" s="428" t="s">
        <v>1777</v>
      </c>
      <c r="D3288" s="429" t="s">
        <v>1778</v>
      </c>
      <c r="E3288" s="428" t="s">
        <v>2395</v>
      </c>
      <c r="F3288" s="429" t="s">
        <v>2396</v>
      </c>
      <c r="G3288" s="428" t="s">
        <v>7198</v>
      </c>
      <c r="H3288" s="428" t="s">
        <v>7208</v>
      </c>
      <c r="I3288" s="431">
        <v>36.279998779296875</v>
      </c>
      <c r="J3288" s="431">
        <v>25</v>
      </c>
      <c r="K3288" s="432">
        <v>906.8900146484375</v>
      </c>
    </row>
    <row r="3289" spans="1:11" ht="14.45" customHeight="1" x14ac:dyDescent="0.2">
      <c r="A3289" s="426" t="s">
        <v>576</v>
      </c>
      <c r="B3289" s="427" t="s">
        <v>577</v>
      </c>
      <c r="C3289" s="428" t="s">
        <v>1777</v>
      </c>
      <c r="D3289" s="429" t="s">
        <v>1778</v>
      </c>
      <c r="E3289" s="428" t="s">
        <v>2395</v>
      </c>
      <c r="F3289" s="429" t="s">
        <v>2396</v>
      </c>
      <c r="G3289" s="428" t="s">
        <v>5937</v>
      </c>
      <c r="H3289" s="428" t="s">
        <v>5938</v>
      </c>
      <c r="I3289" s="431">
        <v>0.78749999403953552</v>
      </c>
      <c r="J3289" s="431">
        <v>4000</v>
      </c>
      <c r="K3289" s="432">
        <v>3150</v>
      </c>
    </row>
    <row r="3290" spans="1:11" ht="14.45" customHeight="1" x14ac:dyDescent="0.2">
      <c r="A3290" s="426" t="s">
        <v>576</v>
      </c>
      <c r="B3290" s="427" t="s">
        <v>577</v>
      </c>
      <c r="C3290" s="428" t="s">
        <v>1777</v>
      </c>
      <c r="D3290" s="429" t="s">
        <v>1778</v>
      </c>
      <c r="E3290" s="428" t="s">
        <v>2417</v>
      </c>
      <c r="F3290" s="429" t="s">
        <v>2418</v>
      </c>
      <c r="G3290" s="428" t="s">
        <v>7209</v>
      </c>
      <c r="H3290" s="428" t="s">
        <v>7210</v>
      </c>
      <c r="I3290" s="431">
        <v>282.92999267578125</v>
      </c>
      <c r="J3290" s="431">
        <v>25</v>
      </c>
      <c r="K3290" s="432">
        <v>7073.35986328125</v>
      </c>
    </row>
    <row r="3291" spans="1:11" ht="14.45" customHeight="1" x14ac:dyDescent="0.2">
      <c r="A3291" s="426" t="s">
        <v>576</v>
      </c>
      <c r="B3291" s="427" t="s">
        <v>577</v>
      </c>
      <c r="C3291" s="428" t="s">
        <v>1777</v>
      </c>
      <c r="D3291" s="429" t="s">
        <v>1778</v>
      </c>
      <c r="E3291" s="428" t="s">
        <v>2417</v>
      </c>
      <c r="F3291" s="429" t="s">
        <v>2418</v>
      </c>
      <c r="G3291" s="428" t="s">
        <v>5959</v>
      </c>
      <c r="H3291" s="428" t="s">
        <v>5960</v>
      </c>
      <c r="I3291" s="431">
        <v>4.3575000762939453</v>
      </c>
      <c r="J3291" s="431">
        <v>1800</v>
      </c>
      <c r="K3291" s="432">
        <v>7839.900146484375</v>
      </c>
    </row>
    <row r="3292" spans="1:11" ht="14.45" customHeight="1" x14ac:dyDescent="0.2">
      <c r="A3292" s="426" t="s">
        <v>576</v>
      </c>
      <c r="B3292" s="427" t="s">
        <v>577</v>
      </c>
      <c r="C3292" s="428" t="s">
        <v>1777</v>
      </c>
      <c r="D3292" s="429" t="s">
        <v>1778</v>
      </c>
      <c r="E3292" s="428" t="s">
        <v>2417</v>
      </c>
      <c r="F3292" s="429" t="s">
        <v>2418</v>
      </c>
      <c r="G3292" s="428" t="s">
        <v>5963</v>
      </c>
      <c r="H3292" s="428" t="s">
        <v>5964</v>
      </c>
      <c r="I3292" s="431">
        <v>11.144999980926514</v>
      </c>
      <c r="J3292" s="431">
        <v>250</v>
      </c>
      <c r="K3292" s="432">
        <v>2786</v>
      </c>
    </row>
    <row r="3293" spans="1:11" ht="14.45" customHeight="1" x14ac:dyDescent="0.2">
      <c r="A3293" s="426" t="s">
        <v>576</v>
      </c>
      <c r="B3293" s="427" t="s">
        <v>577</v>
      </c>
      <c r="C3293" s="428" t="s">
        <v>1777</v>
      </c>
      <c r="D3293" s="429" t="s">
        <v>1778</v>
      </c>
      <c r="E3293" s="428" t="s">
        <v>2417</v>
      </c>
      <c r="F3293" s="429" t="s">
        <v>2418</v>
      </c>
      <c r="G3293" s="428" t="s">
        <v>7211</v>
      </c>
      <c r="H3293" s="428" t="s">
        <v>7212</v>
      </c>
      <c r="I3293" s="431">
        <v>290.6400146484375</v>
      </c>
      <c r="J3293" s="431">
        <v>10</v>
      </c>
      <c r="K3293" s="432">
        <v>2906.419921875</v>
      </c>
    </row>
    <row r="3294" spans="1:11" ht="14.45" customHeight="1" x14ac:dyDescent="0.2">
      <c r="A3294" s="426" t="s">
        <v>576</v>
      </c>
      <c r="B3294" s="427" t="s">
        <v>577</v>
      </c>
      <c r="C3294" s="428" t="s">
        <v>1777</v>
      </c>
      <c r="D3294" s="429" t="s">
        <v>1778</v>
      </c>
      <c r="E3294" s="428" t="s">
        <v>2417</v>
      </c>
      <c r="F3294" s="429" t="s">
        <v>2418</v>
      </c>
      <c r="G3294" s="428" t="s">
        <v>7213</v>
      </c>
      <c r="H3294" s="428" t="s">
        <v>7214</v>
      </c>
      <c r="I3294" s="431">
        <v>1.2100000381469727</v>
      </c>
      <c r="J3294" s="431">
        <v>20</v>
      </c>
      <c r="K3294" s="432">
        <v>24.200000762939453</v>
      </c>
    </row>
    <row r="3295" spans="1:11" ht="14.45" customHeight="1" x14ac:dyDescent="0.2">
      <c r="A3295" s="426" t="s">
        <v>576</v>
      </c>
      <c r="B3295" s="427" t="s">
        <v>577</v>
      </c>
      <c r="C3295" s="428" t="s">
        <v>1777</v>
      </c>
      <c r="D3295" s="429" t="s">
        <v>1778</v>
      </c>
      <c r="E3295" s="428" t="s">
        <v>2417</v>
      </c>
      <c r="F3295" s="429" t="s">
        <v>2418</v>
      </c>
      <c r="G3295" s="428" t="s">
        <v>7215</v>
      </c>
      <c r="H3295" s="428" t="s">
        <v>7216</v>
      </c>
      <c r="I3295" s="431">
        <v>15.729999542236328</v>
      </c>
      <c r="J3295" s="431">
        <v>850</v>
      </c>
      <c r="K3295" s="432">
        <v>13370.5</v>
      </c>
    </row>
    <row r="3296" spans="1:11" ht="14.45" customHeight="1" x14ac:dyDescent="0.2">
      <c r="A3296" s="426" t="s">
        <v>576</v>
      </c>
      <c r="B3296" s="427" t="s">
        <v>577</v>
      </c>
      <c r="C3296" s="428" t="s">
        <v>1777</v>
      </c>
      <c r="D3296" s="429" t="s">
        <v>1778</v>
      </c>
      <c r="E3296" s="428" t="s">
        <v>2417</v>
      </c>
      <c r="F3296" s="429" t="s">
        <v>2418</v>
      </c>
      <c r="G3296" s="428" t="s">
        <v>6378</v>
      </c>
      <c r="H3296" s="428" t="s">
        <v>6379</v>
      </c>
      <c r="I3296" s="431">
        <v>5.2600002288818359</v>
      </c>
      <c r="J3296" s="431">
        <v>200</v>
      </c>
      <c r="K3296" s="432">
        <v>1052.8399658203125</v>
      </c>
    </row>
    <row r="3297" spans="1:11" ht="14.45" customHeight="1" x14ac:dyDescent="0.2">
      <c r="A3297" s="426" t="s">
        <v>576</v>
      </c>
      <c r="B3297" s="427" t="s">
        <v>577</v>
      </c>
      <c r="C3297" s="428" t="s">
        <v>1777</v>
      </c>
      <c r="D3297" s="429" t="s">
        <v>1778</v>
      </c>
      <c r="E3297" s="428" t="s">
        <v>2417</v>
      </c>
      <c r="F3297" s="429" t="s">
        <v>2418</v>
      </c>
      <c r="G3297" s="428" t="s">
        <v>6033</v>
      </c>
      <c r="H3297" s="428" t="s">
        <v>6034</v>
      </c>
      <c r="I3297" s="431">
        <v>1.5</v>
      </c>
      <c r="J3297" s="431">
        <v>200</v>
      </c>
      <c r="K3297" s="432">
        <v>300</v>
      </c>
    </row>
    <row r="3298" spans="1:11" ht="14.45" customHeight="1" x14ac:dyDescent="0.2">
      <c r="A3298" s="426" t="s">
        <v>576</v>
      </c>
      <c r="B3298" s="427" t="s">
        <v>577</v>
      </c>
      <c r="C3298" s="428" t="s">
        <v>1777</v>
      </c>
      <c r="D3298" s="429" t="s">
        <v>1778</v>
      </c>
      <c r="E3298" s="428" t="s">
        <v>2417</v>
      </c>
      <c r="F3298" s="429" t="s">
        <v>2418</v>
      </c>
      <c r="G3298" s="428" t="s">
        <v>3328</v>
      </c>
      <c r="H3298" s="428" t="s">
        <v>3329</v>
      </c>
      <c r="I3298" s="431">
        <v>0.82666665315628052</v>
      </c>
      <c r="J3298" s="431">
        <v>500</v>
      </c>
      <c r="K3298" s="432">
        <v>413</v>
      </c>
    </row>
    <row r="3299" spans="1:11" ht="14.45" customHeight="1" x14ac:dyDescent="0.2">
      <c r="A3299" s="426" t="s">
        <v>576</v>
      </c>
      <c r="B3299" s="427" t="s">
        <v>577</v>
      </c>
      <c r="C3299" s="428" t="s">
        <v>1777</v>
      </c>
      <c r="D3299" s="429" t="s">
        <v>1778</v>
      </c>
      <c r="E3299" s="428" t="s">
        <v>2417</v>
      </c>
      <c r="F3299" s="429" t="s">
        <v>2418</v>
      </c>
      <c r="G3299" s="428" t="s">
        <v>3328</v>
      </c>
      <c r="H3299" s="428" t="s">
        <v>3330</v>
      </c>
      <c r="I3299" s="431">
        <v>0.81999999284744263</v>
      </c>
      <c r="J3299" s="431">
        <v>200</v>
      </c>
      <c r="K3299" s="432">
        <v>164</v>
      </c>
    </row>
    <row r="3300" spans="1:11" ht="14.45" customHeight="1" x14ac:dyDescent="0.2">
      <c r="A3300" s="426" t="s">
        <v>576</v>
      </c>
      <c r="B3300" s="427" t="s">
        <v>577</v>
      </c>
      <c r="C3300" s="428" t="s">
        <v>1777</v>
      </c>
      <c r="D3300" s="429" t="s">
        <v>1778</v>
      </c>
      <c r="E3300" s="428" t="s">
        <v>2417</v>
      </c>
      <c r="F3300" s="429" t="s">
        <v>2418</v>
      </c>
      <c r="G3300" s="428" t="s">
        <v>5665</v>
      </c>
      <c r="H3300" s="428" t="s">
        <v>5666</v>
      </c>
      <c r="I3300" s="431">
        <v>6.320000171661377</v>
      </c>
      <c r="J3300" s="431">
        <v>200</v>
      </c>
      <c r="K3300" s="432">
        <v>1263.3800048828125</v>
      </c>
    </row>
    <row r="3301" spans="1:11" ht="14.45" customHeight="1" x14ac:dyDescent="0.2">
      <c r="A3301" s="426" t="s">
        <v>576</v>
      </c>
      <c r="B3301" s="427" t="s">
        <v>577</v>
      </c>
      <c r="C3301" s="428" t="s">
        <v>1777</v>
      </c>
      <c r="D3301" s="429" t="s">
        <v>1778</v>
      </c>
      <c r="E3301" s="428" t="s">
        <v>2417</v>
      </c>
      <c r="F3301" s="429" t="s">
        <v>2418</v>
      </c>
      <c r="G3301" s="428" t="s">
        <v>5678</v>
      </c>
      <c r="H3301" s="428" t="s">
        <v>5679</v>
      </c>
      <c r="I3301" s="431">
        <v>8.7600002288818359</v>
      </c>
      <c r="J3301" s="431">
        <v>50</v>
      </c>
      <c r="K3301" s="432">
        <v>438</v>
      </c>
    </row>
    <row r="3302" spans="1:11" ht="14.45" customHeight="1" x14ac:dyDescent="0.2">
      <c r="A3302" s="426" t="s">
        <v>576</v>
      </c>
      <c r="B3302" s="427" t="s">
        <v>577</v>
      </c>
      <c r="C3302" s="428" t="s">
        <v>1777</v>
      </c>
      <c r="D3302" s="429" t="s">
        <v>1778</v>
      </c>
      <c r="E3302" s="428" t="s">
        <v>2417</v>
      </c>
      <c r="F3302" s="429" t="s">
        <v>2418</v>
      </c>
      <c r="G3302" s="428" t="s">
        <v>5963</v>
      </c>
      <c r="H3302" s="428" t="s">
        <v>6077</v>
      </c>
      <c r="I3302" s="431">
        <v>11.140000343322754</v>
      </c>
      <c r="J3302" s="431">
        <v>100</v>
      </c>
      <c r="K3302" s="432">
        <v>1114</v>
      </c>
    </row>
    <row r="3303" spans="1:11" ht="14.45" customHeight="1" x14ac:dyDescent="0.2">
      <c r="A3303" s="426" t="s">
        <v>576</v>
      </c>
      <c r="B3303" s="427" t="s">
        <v>577</v>
      </c>
      <c r="C3303" s="428" t="s">
        <v>1777</v>
      </c>
      <c r="D3303" s="429" t="s">
        <v>1778</v>
      </c>
      <c r="E3303" s="428" t="s">
        <v>2417</v>
      </c>
      <c r="F3303" s="429" t="s">
        <v>2418</v>
      </c>
      <c r="G3303" s="428" t="s">
        <v>7217</v>
      </c>
      <c r="H3303" s="428" t="s">
        <v>7218</v>
      </c>
      <c r="I3303" s="431">
        <v>724.78997802734375</v>
      </c>
      <c r="J3303" s="431">
        <v>5</v>
      </c>
      <c r="K3303" s="432">
        <v>3623.949951171875</v>
      </c>
    </row>
    <row r="3304" spans="1:11" ht="14.45" customHeight="1" x14ac:dyDescent="0.2">
      <c r="A3304" s="426" t="s">
        <v>576</v>
      </c>
      <c r="B3304" s="427" t="s">
        <v>577</v>
      </c>
      <c r="C3304" s="428" t="s">
        <v>1777</v>
      </c>
      <c r="D3304" s="429" t="s">
        <v>1778</v>
      </c>
      <c r="E3304" s="428" t="s">
        <v>3361</v>
      </c>
      <c r="F3304" s="429" t="s">
        <v>3362</v>
      </c>
      <c r="G3304" s="428" t="s">
        <v>7219</v>
      </c>
      <c r="H3304" s="428" t="s">
        <v>7220</v>
      </c>
      <c r="I3304" s="431">
        <v>140</v>
      </c>
      <c r="J3304" s="431">
        <v>15</v>
      </c>
      <c r="K3304" s="432">
        <v>2099.9599609375</v>
      </c>
    </row>
    <row r="3305" spans="1:11" ht="14.45" customHeight="1" x14ac:dyDescent="0.2">
      <c r="A3305" s="426" t="s">
        <v>576</v>
      </c>
      <c r="B3305" s="427" t="s">
        <v>577</v>
      </c>
      <c r="C3305" s="428" t="s">
        <v>1777</v>
      </c>
      <c r="D3305" s="429" t="s">
        <v>1778</v>
      </c>
      <c r="E3305" s="428" t="s">
        <v>3369</v>
      </c>
      <c r="F3305" s="429" t="s">
        <v>3370</v>
      </c>
      <c r="G3305" s="428" t="s">
        <v>7221</v>
      </c>
      <c r="H3305" s="428" t="s">
        <v>7222</v>
      </c>
      <c r="I3305" s="431">
        <v>13.729999542236328</v>
      </c>
      <c r="J3305" s="431">
        <v>250</v>
      </c>
      <c r="K3305" s="432">
        <v>3432.5</v>
      </c>
    </row>
    <row r="3306" spans="1:11" ht="14.45" customHeight="1" x14ac:dyDescent="0.2">
      <c r="A3306" s="426" t="s">
        <v>576</v>
      </c>
      <c r="B3306" s="427" t="s">
        <v>577</v>
      </c>
      <c r="C3306" s="428" t="s">
        <v>1777</v>
      </c>
      <c r="D3306" s="429" t="s">
        <v>1778</v>
      </c>
      <c r="E3306" s="428" t="s">
        <v>3369</v>
      </c>
      <c r="F3306" s="429" t="s">
        <v>3370</v>
      </c>
      <c r="G3306" s="428" t="s">
        <v>7223</v>
      </c>
      <c r="H3306" s="428" t="s">
        <v>7224</v>
      </c>
      <c r="I3306" s="431">
        <v>1.7000000476837158</v>
      </c>
      <c r="J3306" s="431">
        <v>100</v>
      </c>
      <c r="K3306" s="432">
        <v>170</v>
      </c>
    </row>
    <row r="3307" spans="1:11" ht="14.45" customHeight="1" x14ac:dyDescent="0.2">
      <c r="A3307" s="426" t="s">
        <v>576</v>
      </c>
      <c r="B3307" s="427" t="s">
        <v>577</v>
      </c>
      <c r="C3307" s="428" t="s">
        <v>1777</v>
      </c>
      <c r="D3307" s="429" t="s">
        <v>1778</v>
      </c>
      <c r="E3307" s="428" t="s">
        <v>3369</v>
      </c>
      <c r="F3307" s="429" t="s">
        <v>3370</v>
      </c>
      <c r="G3307" s="428" t="s">
        <v>3379</v>
      </c>
      <c r="H3307" s="428" t="s">
        <v>3380</v>
      </c>
      <c r="I3307" s="431">
        <v>2.880000114440918</v>
      </c>
      <c r="J3307" s="431">
        <v>1200</v>
      </c>
      <c r="K3307" s="432">
        <v>3456</v>
      </c>
    </row>
    <row r="3308" spans="1:11" ht="14.45" customHeight="1" x14ac:dyDescent="0.2">
      <c r="A3308" s="426" t="s">
        <v>576</v>
      </c>
      <c r="B3308" s="427" t="s">
        <v>577</v>
      </c>
      <c r="C3308" s="428" t="s">
        <v>1777</v>
      </c>
      <c r="D3308" s="429" t="s">
        <v>1778</v>
      </c>
      <c r="E3308" s="428" t="s">
        <v>3369</v>
      </c>
      <c r="F3308" s="429" t="s">
        <v>3370</v>
      </c>
      <c r="G3308" s="428" t="s">
        <v>3381</v>
      </c>
      <c r="H3308" s="428" t="s">
        <v>3382</v>
      </c>
      <c r="I3308" s="431">
        <v>2.8900001049041748</v>
      </c>
      <c r="J3308" s="431">
        <v>600</v>
      </c>
      <c r="K3308" s="432">
        <v>1734</v>
      </c>
    </row>
    <row r="3309" spans="1:11" ht="14.45" customHeight="1" x14ac:dyDescent="0.2">
      <c r="A3309" s="426" t="s">
        <v>576</v>
      </c>
      <c r="B3309" s="427" t="s">
        <v>577</v>
      </c>
      <c r="C3309" s="428" t="s">
        <v>1777</v>
      </c>
      <c r="D3309" s="429" t="s">
        <v>1778</v>
      </c>
      <c r="E3309" s="428" t="s">
        <v>3369</v>
      </c>
      <c r="F3309" s="429" t="s">
        <v>3370</v>
      </c>
      <c r="G3309" s="428" t="s">
        <v>3383</v>
      </c>
      <c r="H3309" s="428" t="s">
        <v>3384</v>
      </c>
      <c r="I3309" s="431">
        <v>2.2999999523162842</v>
      </c>
      <c r="J3309" s="431">
        <v>1000</v>
      </c>
      <c r="K3309" s="432">
        <v>2300</v>
      </c>
    </row>
    <row r="3310" spans="1:11" ht="14.45" customHeight="1" x14ac:dyDescent="0.2">
      <c r="A3310" s="426" t="s">
        <v>576</v>
      </c>
      <c r="B3310" s="427" t="s">
        <v>577</v>
      </c>
      <c r="C3310" s="428" t="s">
        <v>1777</v>
      </c>
      <c r="D3310" s="429" t="s">
        <v>1778</v>
      </c>
      <c r="E3310" s="428" t="s">
        <v>3369</v>
      </c>
      <c r="F3310" s="429" t="s">
        <v>3370</v>
      </c>
      <c r="G3310" s="428" t="s">
        <v>3383</v>
      </c>
      <c r="H3310" s="428" t="s">
        <v>4463</v>
      </c>
      <c r="I3310" s="431">
        <v>2.2999999523162842</v>
      </c>
      <c r="J3310" s="431">
        <v>1000</v>
      </c>
      <c r="K3310" s="432">
        <v>2300</v>
      </c>
    </row>
    <row r="3311" spans="1:11" ht="14.45" customHeight="1" x14ac:dyDescent="0.2">
      <c r="A3311" s="426" t="s">
        <v>576</v>
      </c>
      <c r="B3311" s="427" t="s">
        <v>577</v>
      </c>
      <c r="C3311" s="428" t="s">
        <v>1777</v>
      </c>
      <c r="D3311" s="429" t="s">
        <v>1778</v>
      </c>
      <c r="E3311" s="428" t="s">
        <v>3369</v>
      </c>
      <c r="F3311" s="429" t="s">
        <v>3370</v>
      </c>
      <c r="G3311" s="428" t="s">
        <v>3389</v>
      </c>
      <c r="H3311" s="428" t="s">
        <v>3390</v>
      </c>
      <c r="I3311" s="431">
        <v>3.3900001049041748</v>
      </c>
      <c r="J3311" s="431">
        <v>1000</v>
      </c>
      <c r="K3311" s="432">
        <v>3390</v>
      </c>
    </row>
    <row r="3312" spans="1:11" ht="14.45" customHeight="1" x14ac:dyDescent="0.2">
      <c r="A3312" s="426" t="s">
        <v>576</v>
      </c>
      <c r="B3312" s="427" t="s">
        <v>577</v>
      </c>
      <c r="C3312" s="428" t="s">
        <v>1777</v>
      </c>
      <c r="D3312" s="429" t="s">
        <v>1778</v>
      </c>
      <c r="E3312" s="428" t="s">
        <v>3369</v>
      </c>
      <c r="F3312" s="429" t="s">
        <v>3370</v>
      </c>
      <c r="G3312" s="428" t="s">
        <v>3393</v>
      </c>
      <c r="H3312" s="428" t="s">
        <v>3394</v>
      </c>
      <c r="I3312" s="431">
        <v>4.1100001335144043</v>
      </c>
      <c r="J3312" s="431">
        <v>400</v>
      </c>
      <c r="K3312" s="432">
        <v>1644</v>
      </c>
    </row>
    <row r="3313" spans="1:11" ht="14.45" customHeight="1" x14ac:dyDescent="0.2">
      <c r="A3313" s="426" t="s">
        <v>576</v>
      </c>
      <c r="B3313" s="427" t="s">
        <v>577</v>
      </c>
      <c r="C3313" s="428" t="s">
        <v>1777</v>
      </c>
      <c r="D3313" s="429" t="s">
        <v>1778</v>
      </c>
      <c r="E3313" s="428" t="s">
        <v>3369</v>
      </c>
      <c r="F3313" s="429" t="s">
        <v>3370</v>
      </c>
      <c r="G3313" s="428" t="s">
        <v>6115</v>
      </c>
      <c r="H3313" s="428" t="s">
        <v>6116</v>
      </c>
      <c r="I3313" s="431">
        <v>4.130000114440918</v>
      </c>
      <c r="J3313" s="431">
        <v>1000</v>
      </c>
      <c r="K3313" s="432">
        <v>4130</v>
      </c>
    </row>
    <row r="3314" spans="1:11" ht="14.45" customHeight="1" x14ac:dyDescent="0.2">
      <c r="A3314" s="426" t="s">
        <v>576</v>
      </c>
      <c r="B3314" s="427" t="s">
        <v>577</v>
      </c>
      <c r="C3314" s="428" t="s">
        <v>1777</v>
      </c>
      <c r="D3314" s="429" t="s">
        <v>1778</v>
      </c>
      <c r="E3314" s="428" t="s">
        <v>3369</v>
      </c>
      <c r="F3314" s="429" t="s">
        <v>3370</v>
      </c>
      <c r="G3314" s="428" t="s">
        <v>6119</v>
      </c>
      <c r="H3314" s="428" t="s">
        <v>6120</v>
      </c>
      <c r="I3314" s="431">
        <v>4.690000057220459</v>
      </c>
      <c r="J3314" s="431">
        <v>1000</v>
      </c>
      <c r="K3314" s="432">
        <v>4690</v>
      </c>
    </row>
    <row r="3315" spans="1:11" ht="14.45" customHeight="1" x14ac:dyDescent="0.2">
      <c r="A3315" s="426" t="s">
        <v>576</v>
      </c>
      <c r="B3315" s="427" t="s">
        <v>577</v>
      </c>
      <c r="C3315" s="428" t="s">
        <v>1777</v>
      </c>
      <c r="D3315" s="429" t="s">
        <v>1778</v>
      </c>
      <c r="E3315" s="428" t="s">
        <v>7225</v>
      </c>
      <c r="F3315" s="429" t="s">
        <v>7226</v>
      </c>
      <c r="G3315" s="428" t="s">
        <v>7227</v>
      </c>
      <c r="H3315" s="428" t="s">
        <v>7228</v>
      </c>
      <c r="I3315" s="431">
        <v>2545.840087890625</v>
      </c>
      <c r="J3315" s="431">
        <v>5</v>
      </c>
      <c r="K3315" s="432">
        <v>12729.2001953125</v>
      </c>
    </row>
    <row r="3316" spans="1:11" ht="14.45" customHeight="1" x14ac:dyDescent="0.2">
      <c r="A3316" s="426" t="s">
        <v>576</v>
      </c>
      <c r="B3316" s="427" t="s">
        <v>577</v>
      </c>
      <c r="C3316" s="428" t="s">
        <v>1777</v>
      </c>
      <c r="D3316" s="429" t="s">
        <v>1778</v>
      </c>
      <c r="E3316" s="428" t="s">
        <v>7225</v>
      </c>
      <c r="F3316" s="429" t="s">
        <v>7226</v>
      </c>
      <c r="G3316" s="428" t="s">
        <v>7229</v>
      </c>
      <c r="H3316" s="428" t="s">
        <v>7230</v>
      </c>
      <c r="I3316" s="431">
        <v>4214.43017578125</v>
      </c>
      <c r="J3316" s="431">
        <v>8</v>
      </c>
      <c r="K3316" s="432">
        <v>33715.4404296875</v>
      </c>
    </row>
    <row r="3317" spans="1:11" ht="14.45" customHeight="1" x14ac:dyDescent="0.2">
      <c r="A3317" s="426" t="s">
        <v>576</v>
      </c>
      <c r="B3317" s="427" t="s">
        <v>577</v>
      </c>
      <c r="C3317" s="428" t="s">
        <v>1777</v>
      </c>
      <c r="D3317" s="429" t="s">
        <v>1778</v>
      </c>
      <c r="E3317" s="428" t="s">
        <v>7225</v>
      </c>
      <c r="F3317" s="429" t="s">
        <v>7226</v>
      </c>
      <c r="G3317" s="428" t="s">
        <v>7231</v>
      </c>
      <c r="H3317" s="428" t="s">
        <v>7232</v>
      </c>
      <c r="I3317" s="431">
        <v>968</v>
      </c>
      <c r="J3317" s="431">
        <v>60</v>
      </c>
      <c r="K3317" s="432">
        <v>58080</v>
      </c>
    </row>
    <row r="3318" spans="1:11" ht="14.45" customHeight="1" x14ac:dyDescent="0.2">
      <c r="A3318" s="426" t="s">
        <v>576</v>
      </c>
      <c r="B3318" s="427" t="s">
        <v>577</v>
      </c>
      <c r="C3318" s="428" t="s">
        <v>1777</v>
      </c>
      <c r="D3318" s="429" t="s">
        <v>1778</v>
      </c>
      <c r="E3318" s="428" t="s">
        <v>7225</v>
      </c>
      <c r="F3318" s="429" t="s">
        <v>7226</v>
      </c>
      <c r="G3318" s="428" t="s">
        <v>7233</v>
      </c>
      <c r="H3318" s="428" t="s">
        <v>7234</v>
      </c>
      <c r="I3318" s="431">
        <v>1549.9985700334821</v>
      </c>
      <c r="J3318" s="431">
        <v>50</v>
      </c>
      <c r="K3318" s="432">
        <v>77499.9404296875</v>
      </c>
    </row>
    <row r="3319" spans="1:11" ht="14.45" customHeight="1" x14ac:dyDescent="0.2">
      <c r="A3319" s="426" t="s">
        <v>576</v>
      </c>
      <c r="B3319" s="427" t="s">
        <v>577</v>
      </c>
      <c r="C3319" s="428" t="s">
        <v>1777</v>
      </c>
      <c r="D3319" s="429" t="s">
        <v>1778</v>
      </c>
      <c r="E3319" s="428" t="s">
        <v>7225</v>
      </c>
      <c r="F3319" s="429" t="s">
        <v>7226</v>
      </c>
      <c r="G3319" s="428" t="s">
        <v>7235</v>
      </c>
      <c r="H3319" s="428" t="s">
        <v>7236</v>
      </c>
      <c r="I3319" s="431">
        <v>2545.840087890625</v>
      </c>
      <c r="J3319" s="431">
        <v>260</v>
      </c>
      <c r="K3319" s="432">
        <v>661918.41796875</v>
      </c>
    </row>
    <row r="3320" spans="1:11" ht="14.45" customHeight="1" x14ac:dyDescent="0.2">
      <c r="A3320" s="426" t="s">
        <v>576</v>
      </c>
      <c r="B3320" s="427" t="s">
        <v>577</v>
      </c>
      <c r="C3320" s="428" t="s">
        <v>1777</v>
      </c>
      <c r="D3320" s="429" t="s">
        <v>1778</v>
      </c>
      <c r="E3320" s="428" t="s">
        <v>7225</v>
      </c>
      <c r="F3320" s="429" t="s">
        <v>7226</v>
      </c>
      <c r="G3320" s="428" t="s">
        <v>7237</v>
      </c>
      <c r="H3320" s="428" t="s">
        <v>7238</v>
      </c>
      <c r="I3320" s="431">
        <v>2250.4549560546875</v>
      </c>
      <c r="J3320" s="431">
        <v>40</v>
      </c>
      <c r="K3320" s="432">
        <v>90018.169921875</v>
      </c>
    </row>
    <row r="3321" spans="1:11" ht="14.45" customHeight="1" x14ac:dyDescent="0.2">
      <c r="A3321" s="426" t="s">
        <v>576</v>
      </c>
      <c r="B3321" s="427" t="s">
        <v>577</v>
      </c>
      <c r="C3321" s="428" t="s">
        <v>1777</v>
      </c>
      <c r="D3321" s="429" t="s">
        <v>1778</v>
      </c>
      <c r="E3321" s="428" t="s">
        <v>7225</v>
      </c>
      <c r="F3321" s="429" t="s">
        <v>7226</v>
      </c>
      <c r="G3321" s="428" t="s">
        <v>7239</v>
      </c>
      <c r="H3321" s="428" t="s">
        <v>7240</v>
      </c>
      <c r="I3321" s="431">
        <v>3680</v>
      </c>
      <c r="J3321" s="431">
        <v>10</v>
      </c>
      <c r="K3321" s="432">
        <v>36800</v>
      </c>
    </row>
    <row r="3322" spans="1:11" ht="14.45" customHeight="1" x14ac:dyDescent="0.2">
      <c r="A3322" s="426" t="s">
        <v>576</v>
      </c>
      <c r="B3322" s="427" t="s">
        <v>577</v>
      </c>
      <c r="C3322" s="428" t="s">
        <v>1777</v>
      </c>
      <c r="D3322" s="429" t="s">
        <v>1778</v>
      </c>
      <c r="E3322" s="428" t="s">
        <v>7225</v>
      </c>
      <c r="F3322" s="429" t="s">
        <v>7226</v>
      </c>
      <c r="G3322" s="428" t="s">
        <v>7241</v>
      </c>
      <c r="H3322" s="428" t="s">
        <v>7242</v>
      </c>
      <c r="I3322" s="431">
        <v>3519</v>
      </c>
      <c r="J3322" s="431">
        <v>10</v>
      </c>
      <c r="K3322" s="432">
        <v>35190</v>
      </c>
    </row>
    <row r="3323" spans="1:11" ht="14.45" customHeight="1" x14ac:dyDescent="0.2">
      <c r="A3323" s="426" t="s">
        <v>576</v>
      </c>
      <c r="B3323" s="427" t="s">
        <v>577</v>
      </c>
      <c r="C3323" s="428" t="s">
        <v>1777</v>
      </c>
      <c r="D3323" s="429" t="s">
        <v>1778</v>
      </c>
      <c r="E3323" s="428" t="s">
        <v>7225</v>
      </c>
      <c r="F3323" s="429" t="s">
        <v>7226</v>
      </c>
      <c r="G3323" s="428" t="s">
        <v>7243</v>
      </c>
      <c r="H3323" s="428" t="s">
        <v>7244</v>
      </c>
      <c r="I3323" s="431">
        <v>3933</v>
      </c>
      <c r="J3323" s="431">
        <v>2</v>
      </c>
      <c r="K3323" s="432">
        <v>7866</v>
      </c>
    </row>
    <row r="3324" spans="1:11" ht="14.45" customHeight="1" x14ac:dyDescent="0.2">
      <c r="A3324" s="426" t="s">
        <v>576</v>
      </c>
      <c r="B3324" s="427" t="s">
        <v>577</v>
      </c>
      <c r="C3324" s="428" t="s">
        <v>1777</v>
      </c>
      <c r="D3324" s="429" t="s">
        <v>1778</v>
      </c>
      <c r="E3324" s="428" t="s">
        <v>7225</v>
      </c>
      <c r="F3324" s="429" t="s">
        <v>7226</v>
      </c>
      <c r="G3324" s="428" t="s">
        <v>7243</v>
      </c>
      <c r="H3324" s="428" t="s">
        <v>7245</v>
      </c>
      <c r="I3324" s="431">
        <v>3933</v>
      </c>
      <c r="J3324" s="431">
        <v>18</v>
      </c>
      <c r="K3324" s="432">
        <v>70794</v>
      </c>
    </row>
    <row r="3325" spans="1:11" ht="14.45" customHeight="1" x14ac:dyDescent="0.2">
      <c r="A3325" s="426" t="s">
        <v>576</v>
      </c>
      <c r="B3325" s="427" t="s">
        <v>577</v>
      </c>
      <c r="C3325" s="428" t="s">
        <v>1777</v>
      </c>
      <c r="D3325" s="429" t="s">
        <v>1778</v>
      </c>
      <c r="E3325" s="428" t="s">
        <v>7225</v>
      </c>
      <c r="F3325" s="429" t="s">
        <v>7226</v>
      </c>
      <c r="G3325" s="428" t="s">
        <v>7246</v>
      </c>
      <c r="H3325" s="428" t="s">
        <v>7247</v>
      </c>
      <c r="I3325" s="431">
        <v>2545.840087890625</v>
      </c>
      <c r="J3325" s="431">
        <v>175</v>
      </c>
      <c r="K3325" s="432">
        <v>445522.009765625</v>
      </c>
    </row>
    <row r="3326" spans="1:11" ht="14.45" customHeight="1" x14ac:dyDescent="0.2">
      <c r="A3326" s="426" t="s">
        <v>576</v>
      </c>
      <c r="B3326" s="427" t="s">
        <v>577</v>
      </c>
      <c r="C3326" s="428" t="s">
        <v>1777</v>
      </c>
      <c r="D3326" s="429" t="s">
        <v>1778</v>
      </c>
      <c r="E3326" s="428" t="s">
        <v>7225</v>
      </c>
      <c r="F3326" s="429" t="s">
        <v>7226</v>
      </c>
      <c r="G3326" s="428" t="s">
        <v>7248</v>
      </c>
      <c r="H3326" s="428" t="s">
        <v>7249</v>
      </c>
      <c r="I3326" s="431">
        <v>4999.086588541667</v>
      </c>
      <c r="J3326" s="431">
        <v>15</v>
      </c>
      <c r="K3326" s="432">
        <v>74986.298828125</v>
      </c>
    </row>
    <row r="3327" spans="1:11" ht="14.45" customHeight="1" x14ac:dyDescent="0.2">
      <c r="A3327" s="426" t="s">
        <v>576</v>
      </c>
      <c r="B3327" s="427" t="s">
        <v>577</v>
      </c>
      <c r="C3327" s="428" t="s">
        <v>1777</v>
      </c>
      <c r="D3327" s="429" t="s">
        <v>1778</v>
      </c>
      <c r="E3327" s="428" t="s">
        <v>7225</v>
      </c>
      <c r="F3327" s="429" t="s">
        <v>7226</v>
      </c>
      <c r="G3327" s="428" t="s">
        <v>7250</v>
      </c>
      <c r="H3327" s="428" t="s">
        <v>7251</v>
      </c>
      <c r="I3327" s="431">
        <v>325.5</v>
      </c>
      <c r="J3327" s="431">
        <v>25</v>
      </c>
      <c r="K3327" s="432">
        <v>8137.5</v>
      </c>
    </row>
    <row r="3328" spans="1:11" ht="14.45" customHeight="1" x14ac:dyDescent="0.2">
      <c r="A3328" s="426" t="s">
        <v>576</v>
      </c>
      <c r="B3328" s="427" t="s">
        <v>577</v>
      </c>
      <c r="C3328" s="428" t="s">
        <v>1777</v>
      </c>
      <c r="D3328" s="429" t="s">
        <v>1778</v>
      </c>
      <c r="E3328" s="428" t="s">
        <v>7225</v>
      </c>
      <c r="F3328" s="429" t="s">
        <v>7226</v>
      </c>
      <c r="G3328" s="428" t="s">
        <v>7252</v>
      </c>
      <c r="H3328" s="428" t="s">
        <v>7253</v>
      </c>
      <c r="I3328" s="431">
        <v>325.5</v>
      </c>
      <c r="J3328" s="431">
        <v>25</v>
      </c>
      <c r="K3328" s="432">
        <v>8137.5</v>
      </c>
    </row>
    <row r="3329" spans="1:11" ht="14.45" customHeight="1" x14ac:dyDescent="0.2">
      <c r="A3329" s="426" t="s">
        <v>576</v>
      </c>
      <c r="B3329" s="427" t="s">
        <v>577</v>
      </c>
      <c r="C3329" s="428" t="s">
        <v>1777</v>
      </c>
      <c r="D3329" s="429" t="s">
        <v>1778</v>
      </c>
      <c r="E3329" s="428" t="s">
        <v>7225</v>
      </c>
      <c r="F3329" s="429" t="s">
        <v>7226</v>
      </c>
      <c r="G3329" s="428" t="s">
        <v>7254</v>
      </c>
      <c r="H3329" s="428" t="s">
        <v>7255</v>
      </c>
      <c r="I3329" s="431">
        <v>4869.139892578125</v>
      </c>
      <c r="J3329" s="431">
        <v>10</v>
      </c>
      <c r="K3329" s="432">
        <v>48691.359375</v>
      </c>
    </row>
    <row r="3330" spans="1:11" ht="14.45" customHeight="1" x14ac:dyDescent="0.2">
      <c r="A3330" s="426" t="s">
        <v>576</v>
      </c>
      <c r="B3330" s="427" t="s">
        <v>577</v>
      </c>
      <c r="C3330" s="428" t="s">
        <v>1777</v>
      </c>
      <c r="D3330" s="429" t="s">
        <v>1778</v>
      </c>
      <c r="E3330" s="428" t="s">
        <v>7225</v>
      </c>
      <c r="F3330" s="429" t="s">
        <v>7226</v>
      </c>
      <c r="G3330" s="428" t="s">
        <v>7256</v>
      </c>
      <c r="H3330" s="428" t="s">
        <v>7257</v>
      </c>
      <c r="I3330" s="431">
        <v>3593.780029296875</v>
      </c>
      <c r="J3330" s="431">
        <v>5</v>
      </c>
      <c r="K3330" s="432">
        <v>17968.919921875</v>
      </c>
    </row>
    <row r="3331" spans="1:11" ht="14.45" customHeight="1" x14ac:dyDescent="0.2">
      <c r="A3331" s="426" t="s">
        <v>576</v>
      </c>
      <c r="B3331" s="427" t="s">
        <v>577</v>
      </c>
      <c r="C3331" s="428" t="s">
        <v>1777</v>
      </c>
      <c r="D3331" s="429" t="s">
        <v>1778</v>
      </c>
      <c r="E3331" s="428" t="s">
        <v>7225</v>
      </c>
      <c r="F3331" s="429" t="s">
        <v>7226</v>
      </c>
      <c r="G3331" s="428" t="s">
        <v>7258</v>
      </c>
      <c r="H3331" s="428" t="s">
        <v>7259</v>
      </c>
      <c r="I3331" s="431">
        <v>479.70001220703125</v>
      </c>
      <c r="J3331" s="431">
        <v>667</v>
      </c>
      <c r="K3331" s="432">
        <v>319959.61669921875</v>
      </c>
    </row>
    <row r="3332" spans="1:11" ht="14.45" customHeight="1" x14ac:dyDescent="0.2">
      <c r="A3332" s="426" t="s">
        <v>576</v>
      </c>
      <c r="B3332" s="427" t="s">
        <v>577</v>
      </c>
      <c r="C3332" s="428" t="s">
        <v>1777</v>
      </c>
      <c r="D3332" s="429" t="s">
        <v>1778</v>
      </c>
      <c r="E3332" s="428" t="s">
        <v>7225</v>
      </c>
      <c r="F3332" s="429" t="s">
        <v>7226</v>
      </c>
      <c r="G3332" s="428" t="s">
        <v>7260</v>
      </c>
      <c r="H3332" s="428" t="s">
        <v>7261</v>
      </c>
      <c r="I3332" s="431">
        <v>404.23001098632813</v>
      </c>
      <c r="J3332" s="431">
        <v>20</v>
      </c>
      <c r="K3332" s="432">
        <v>8084.5</v>
      </c>
    </row>
    <row r="3333" spans="1:11" ht="14.45" customHeight="1" thickBot="1" x14ac:dyDescent="0.25">
      <c r="A3333" s="433" t="s">
        <v>7262</v>
      </c>
      <c r="B3333" s="434" t="s">
        <v>7263</v>
      </c>
      <c r="C3333" s="435" t="s">
        <v>7264</v>
      </c>
      <c r="D3333" s="436" t="s">
        <v>7265</v>
      </c>
      <c r="E3333" s="435" t="s">
        <v>2417</v>
      </c>
      <c r="F3333" s="436" t="s">
        <v>2418</v>
      </c>
      <c r="G3333" s="435" t="s">
        <v>7266</v>
      </c>
      <c r="H3333" s="435" t="s">
        <v>7267</v>
      </c>
      <c r="I3333" s="438">
        <v>5599.93994140625</v>
      </c>
      <c r="J3333" s="438">
        <v>25</v>
      </c>
      <c r="K3333" s="439">
        <v>139998.5625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5D666B7-4A1A-4F4F-8838-ED0EA3FEF6A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44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8" customWidth="1"/>
    <col min="18" max="18" width="7.28515625" style="243" customWidth="1"/>
    <col min="19" max="19" width="8" style="198" customWidth="1"/>
    <col min="21" max="21" width="11.28515625" bestFit="1" customWidth="1"/>
  </cols>
  <sheetData>
    <row r="1" spans="1:19" ht="19.5" thickBot="1" x14ac:dyDescent="0.35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.75" thickBot="1" x14ac:dyDescent="0.3">
      <c r="A2" s="199" t="s">
        <v>234</v>
      </c>
      <c r="B2" s="200"/>
    </row>
    <row r="3" spans="1:19" x14ac:dyDescent="0.25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206</v>
      </c>
      <c r="Q3" s="362"/>
      <c r="R3" s="362"/>
      <c r="S3" s="363"/>
    </row>
    <row r="4" spans="1:19" ht="15.75" thickBot="1" x14ac:dyDescent="0.3">
      <c r="A4" s="375">
        <v>2021</v>
      </c>
      <c r="B4" s="376"/>
      <c r="C4" s="377" t="s">
        <v>205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204</v>
      </c>
      <c r="J4" s="373" t="s">
        <v>148</v>
      </c>
      <c r="K4" s="351" t="s">
        <v>203</v>
      </c>
      <c r="L4" s="352"/>
      <c r="M4" s="352"/>
      <c r="N4" s="353"/>
      <c r="O4" s="354" t="s">
        <v>202</v>
      </c>
      <c r="P4" s="343" t="s">
        <v>201</v>
      </c>
      <c r="Q4" s="343" t="s">
        <v>158</v>
      </c>
      <c r="R4" s="345" t="s">
        <v>60</v>
      </c>
      <c r="S4" s="347" t="s">
        <v>157</v>
      </c>
    </row>
    <row r="5" spans="1:19" s="278" customFormat="1" ht="19.149999999999999" customHeight="1" x14ac:dyDescent="0.25">
      <c r="A5" s="349" t="s">
        <v>200</v>
      </c>
      <c r="B5" s="350"/>
      <c r="C5" s="378"/>
      <c r="D5" s="380"/>
      <c r="E5" s="380"/>
      <c r="F5" s="355"/>
      <c r="G5" s="370"/>
      <c r="H5" s="372"/>
      <c r="I5" s="372"/>
      <c r="J5" s="374"/>
      <c r="K5" s="281" t="s">
        <v>149</v>
      </c>
      <c r="L5" s="280" t="s">
        <v>150</v>
      </c>
      <c r="M5" s="280" t="s">
        <v>199</v>
      </c>
      <c r="N5" s="279" t="s">
        <v>3</v>
      </c>
      <c r="O5" s="355"/>
      <c r="P5" s="344"/>
      <c r="Q5" s="344"/>
      <c r="R5" s="346"/>
      <c r="S5" s="348"/>
    </row>
    <row r="6" spans="1:19" ht="15.75" thickBot="1" x14ac:dyDescent="0.3">
      <c r="A6" s="367" t="s">
        <v>144</v>
      </c>
      <c r="B6" s="368"/>
      <c r="C6" s="277">
        <f ca="1">SUM(Tabulka[01 uv_sk])/2</f>
        <v>12.109090909090908</v>
      </c>
      <c r="D6" s="275"/>
      <c r="E6" s="275"/>
      <c r="F6" s="274"/>
      <c r="G6" s="276">
        <f ca="1">SUM(Tabulka[05 h_vram])/2</f>
        <v>20078.25</v>
      </c>
      <c r="H6" s="275">
        <f ca="1">SUM(Tabulka[06 h_naduv])/2</f>
        <v>0</v>
      </c>
      <c r="I6" s="275">
        <f ca="1">SUM(Tabulka[07 h_nadzk])/2</f>
        <v>0</v>
      </c>
      <c r="J6" s="274">
        <f ca="1">SUM(Tabulka[08 h_oon])/2</f>
        <v>0</v>
      </c>
      <c r="K6" s="276">
        <f ca="1">SUM(Tabulka[09 m_kl])/2</f>
        <v>0</v>
      </c>
      <c r="L6" s="275">
        <f ca="1">SUM(Tabulka[10 m_gr])/2</f>
        <v>35000</v>
      </c>
      <c r="M6" s="275">
        <f ca="1">SUM(Tabulka[11 m_jo])/2</f>
        <v>370963</v>
      </c>
      <c r="N6" s="275">
        <f ca="1">SUM(Tabulka[12 m_oc])/2</f>
        <v>405963</v>
      </c>
      <c r="O6" s="274">
        <f ca="1">SUM(Tabulka[13 m_sk])/2</f>
        <v>7238592</v>
      </c>
      <c r="P6" s="273">
        <f ca="1">SUM(Tabulka[14_vzsk])/2</f>
        <v>57250</v>
      </c>
      <c r="Q6" s="273">
        <f ca="1">SUM(Tabulka[15_vzpl])/2</f>
        <v>77895.840026245423</v>
      </c>
      <c r="R6" s="272">
        <f ca="1">IF(Q6=0,0,P6/Q6)</f>
        <v>0.73495580740525779</v>
      </c>
      <c r="S6" s="271">
        <f ca="1">Q6-P6</f>
        <v>20645.840026245423</v>
      </c>
    </row>
    <row r="7" spans="1:19" hidden="1" x14ac:dyDescent="0.25">
      <c r="A7" s="270" t="s">
        <v>198</v>
      </c>
      <c r="B7" s="269" t="s">
        <v>197</v>
      </c>
      <c r="C7" s="268" t="s">
        <v>196</v>
      </c>
      <c r="D7" s="267" t="s">
        <v>195</v>
      </c>
      <c r="E7" s="266" t="s">
        <v>194</v>
      </c>
      <c r="F7" s="265" t="s">
        <v>193</v>
      </c>
      <c r="G7" s="264" t="s">
        <v>192</v>
      </c>
      <c r="H7" s="262" t="s">
        <v>191</v>
      </c>
      <c r="I7" s="262" t="s">
        <v>190</v>
      </c>
      <c r="J7" s="261" t="s">
        <v>189</v>
      </c>
      <c r="K7" s="263" t="s">
        <v>188</v>
      </c>
      <c r="L7" s="262" t="s">
        <v>187</v>
      </c>
      <c r="M7" s="262" t="s">
        <v>186</v>
      </c>
      <c r="N7" s="261" t="s">
        <v>185</v>
      </c>
      <c r="O7" s="260" t="s">
        <v>184</v>
      </c>
      <c r="P7" s="259" t="s">
        <v>183</v>
      </c>
      <c r="Q7" s="258" t="s">
        <v>182</v>
      </c>
      <c r="R7" s="257" t="s">
        <v>181</v>
      </c>
      <c r="S7" s="256" t="s">
        <v>180</v>
      </c>
    </row>
    <row r="8" spans="1:19" x14ac:dyDescent="0.25">
      <c r="A8" s="253" t="s">
        <v>7269</v>
      </c>
      <c r="B8" s="252"/>
      <c r="C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11.109090909090908</v>
      </c>
      <c r="D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18426.25</v>
      </c>
      <c r="H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M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347795</v>
      </c>
      <c r="N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382795</v>
      </c>
      <c r="O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6899651</v>
      </c>
      <c r="P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55750</v>
      </c>
      <c r="Q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77895.840026245423</v>
      </c>
      <c r="R8" s="255">
        <f ca="1">IF(Tabulka[[#This Row],[15_vzpl]]=0,"",Tabulka[[#This Row],[14_vzsk]]/Tabulka[[#This Row],[15_vzpl]])</f>
        <v>0.71569932336843878</v>
      </c>
      <c r="S8" s="254">
        <f ca="1">IF(Tabulka[[#This Row],[15_vzpl]]-Tabulka[[#This Row],[14_vzsk]]=0,"",Tabulka[[#This Row],[15_vzpl]]-Tabulka[[#This Row],[14_vzsk]])</f>
        <v>22145.840026245423</v>
      </c>
    </row>
    <row r="9" spans="1:19" x14ac:dyDescent="0.25">
      <c r="A9" s="253">
        <v>520</v>
      </c>
      <c r="B9" s="252" t="s">
        <v>7284</v>
      </c>
      <c r="C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4.1636363636363631</v>
      </c>
      <c r="D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7009.35</v>
      </c>
      <c r="H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112593</v>
      </c>
      <c r="N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112593</v>
      </c>
      <c r="O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2212747</v>
      </c>
      <c r="P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55" t="str">
        <f ca="1">IF(Tabulka[[#This Row],[15_vzpl]]=0,"",Tabulka[[#This Row],[14_vzsk]]/Tabulka[[#This Row],[15_vzpl]])</f>
        <v/>
      </c>
      <c r="S9" s="254" t="str">
        <f ca="1">IF(Tabulka[[#This Row],[15_vzpl]]-Tabulka[[#This Row],[14_vzsk]]=0,"",Tabulka[[#This Row],[15_vzpl]]-Tabulka[[#This Row],[14_vzsk]])</f>
        <v/>
      </c>
    </row>
    <row r="10" spans="1:19" x14ac:dyDescent="0.25">
      <c r="A10" s="253">
        <v>521</v>
      </c>
      <c r="B10" s="252" t="s">
        <v>7285</v>
      </c>
      <c r="C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5.9454545454545444</v>
      </c>
      <c r="D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9788.9</v>
      </c>
      <c r="H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M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188997</v>
      </c>
      <c r="N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223997</v>
      </c>
      <c r="O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3725288</v>
      </c>
      <c r="P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5" t="str">
        <f ca="1">IF(Tabulka[[#This Row],[15_vzpl]]=0,"",Tabulka[[#This Row],[14_vzsk]]/Tabulka[[#This Row],[15_vzpl]])</f>
        <v/>
      </c>
      <c r="S10" s="254" t="str">
        <f ca="1">IF(Tabulka[[#This Row],[15_vzpl]]-Tabulka[[#This Row],[14_vzsk]]=0,"",Tabulka[[#This Row],[15_vzpl]]-Tabulka[[#This Row],[14_vzsk]])</f>
        <v/>
      </c>
    </row>
    <row r="11" spans="1:19" x14ac:dyDescent="0.25">
      <c r="A11" s="253">
        <v>522</v>
      </c>
      <c r="B11" s="252" t="s">
        <v>7286</v>
      </c>
      <c r="C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</v>
      </c>
      <c r="H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46205</v>
      </c>
      <c r="N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46205</v>
      </c>
      <c r="O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961616</v>
      </c>
      <c r="P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5" t="str">
        <f ca="1">IF(Tabulka[[#This Row],[15_vzpl]]=0,"",Tabulka[[#This Row],[14_vzsk]]/Tabulka[[#This Row],[15_vzpl]])</f>
        <v/>
      </c>
      <c r="S11" s="254" t="str">
        <f ca="1">IF(Tabulka[[#This Row],[15_vzpl]]-Tabulka[[#This Row],[14_vzsk]]=0,"",Tabulka[[#This Row],[15_vzpl]]-Tabulka[[#This Row],[14_vzsk]])</f>
        <v/>
      </c>
    </row>
    <row r="12" spans="1:19" x14ac:dyDescent="0.25">
      <c r="A12" s="253">
        <v>526</v>
      </c>
      <c r="B12" s="252" t="s">
        <v>7287</v>
      </c>
      <c r="C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55750</v>
      </c>
      <c r="Q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77895.840026245423</v>
      </c>
      <c r="R12" s="255">
        <f ca="1">IF(Tabulka[[#This Row],[15_vzpl]]=0,"",Tabulka[[#This Row],[14_vzsk]]/Tabulka[[#This Row],[15_vzpl]])</f>
        <v>0.71569932336843878</v>
      </c>
      <c r="S12" s="254">
        <f ca="1">IF(Tabulka[[#This Row],[15_vzpl]]-Tabulka[[#This Row],[14_vzsk]]=0,"",Tabulka[[#This Row],[15_vzpl]]-Tabulka[[#This Row],[14_vzsk]])</f>
        <v>22145.840026245423</v>
      </c>
    </row>
    <row r="13" spans="1:19" x14ac:dyDescent="0.25">
      <c r="A13" s="253" t="s">
        <v>7281</v>
      </c>
      <c r="B13" s="252"/>
      <c r="C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Q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5" t="str">
        <f ca="1">IF(Tabulka[[#This Row],[15_vzpl]]=0,"",Tabulka[[#This Row],[14_vzsk]]/Tabulka[[#This Row],[15_vzpl]])</f>
        <v/>
      </c>
      <c r="S13" s="254">
        <f ca="1">IF(Tabulka[[#This Row],[15_vzpl]]-Tabulka[[#This Row],[14_vzsk]]=0,"",Tabulka[[#This Row],[15_vzpl]]-Tabulka[[#This Row],[14_vzsk]])</f>
        <v>-1500</v>
      </c>
    </row>
    <row r="14" spans="1:19" x14ac:dyDescent="0.25">
      <c r="A14" s="253">
        <v>303</v>
      </c>
      <c r="B14" s="252" t="s">
        <v>7288</v>
      </c>
      <c r="C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Q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5" t="str">
        <f ca="1">IF(Tabulka[[#This Row],[15_vzpl]]=0,"",Tabulka[[#This Row],[14_vzsk]]/Tabulka[[#This Row],[15_vzpl]])</f>
        <v/>
      </c>
      <c r="S14" s="254">
        <f ca="1">IF(Tabulka[[#This Row],[15_vzpl]]-Tabulka[[#This Row],[14_vzsk]]=0,"",Tabulka[[#This Row],[15_vzpl]]-Tabulka[[#This Row],[14_vzsk]])</f>
        <v>-1500</v>
      </c>
    </row>
    <row r="15" spans="1:19" x14ac:dyDescent="0.25">
      <c r="A15" s="253" t="s">
        <v>7270</v>
      </c>
      <c r="B15" s="252"/>
      <c r="C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1652</v>
      </c>
      <c r="H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23168</v>
      </c>
      <c r="N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23168</v>
      </c>
      <c r="O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338941</v>
      </c>
      <c r="P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5" t="str">
        <f ca="1">IF(Tabulka[[#This Row],[15_vzpl]]=0,"",Tabulka[[#This Row],[14_vzsk]]/Tabulka[[#This Row],[15_vzpl]])</f>
        <v/>
      </c>
      <c r="S15" s="254" t="str">
        <f ca="1">IF(Tabulka[[#This Row],[15_vzpl]]-Tabulka[[#This Row],[14_vzsk]]=0,"",Tabulka[[#This Row],[15_vzpl]]-Tabulka[[#This Row],[14_vzsk]])</f>
        <v/>
      </c>
    </row>
    <row r="16" spans="1:19" x14ac:dyDescent="0.25">
      <c r="A16" s="253">
        <v>30</v>
      </c>
      <c r="B16" s="252" t="s">
        <v>7289</v>
      </c>
      <c r="C16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1652</v>
      </c>
      <c r="H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23168</v>
      </c>
      <c r="N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23168</v>
      </c>
      <c r="O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338941</v>
      </c>
      <c r="P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5" t="str">
        <f ca="1">IF(Tabulka[[#This Row],[15_vzpl]]=0,"",Tabulka[[#This Row],[14_vzsk]]/Tabulka[[#This Row],[15_vzpl]])</f>
        <v/>
      </c>
      <c r="S16" s="254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208</v>
      </c>
    </row>
    <row r="18" spans="1:1" x14ac:dyDescent="0.25">
      <c r="A18" s="88" t="s">
        <v>127</v>
      </c>
    </row>
    <row r="19" spans="1:1" x14ac:dyDescent="0.25">
      <c r="A19" s="89" t="s">
        <v>179</v>
      </c>
    </row>
    <row r="20" spans="1:1" x14ac:dyDescent="0.25">
      <c r="A20" s="245" t="s">
        <v>178</v>
      </c>
    </row>
    <row r="21" spans="1:1" x14ac:dyDescent="0.25">
      <c r="A21" s="202" t="s">
        <v>154</v>
      </c>
    </row>
    <row r="22" spans="1:1" x14ac:dyDescent="0.25">
      <c r="A22" s="204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A0DFDDC-F609-439F-8008-C974F48E777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7283</v>
      </c>
    </row>
    <row r="2" spans="1:19" x14ac:dyDescent="0.25">
      <c r="A2" s="199" t="s">
        <v>234</v>
      </c>
    </row>
    <row r="3" spans="1:19" x14ac:dyDescent="0.25">
      <c r="A3" s="291" t="s">
        <v>131</v>
      </c>
      <c r="B3" s="290">
        <v>2021</v>
      </c>
      <c r="C3" t="s">
        <v>207</v>
      </c>
      <c r="D3" t="s">
        <v>198</v>
      </c>
      <c r="E3" t="s">
        <v>196</v>
      </c>
      <c r="F3" t="s">
        <v>195</v>
      </c>
      <c r="G3" t="s">
        <v>194</v>
      </c>
      <c r="H3" t="s">
        <v>193</v>
      </c>
      <c r="I3" t="s">
        <v>192</v>
      </c>
      <c r="J3" t="s">
        <v>191</v>
      </c>
      <c r="K3" t="s">
        <v>190</v>
      </c>
      <c r="L3" t="s">
        <v>189</v>
      </c>
      <c r="M3" t="s">
        <v>188</v>
      </c>
      <c r="N3" t="s">
        <v>187</v>
      </c>
      <c r="O3" t="s">
        <v>186</v>
      </c>
      <c r="P3" t="s">
        <v>185</v>
      </c>
      <c r="Q3" t="s">
        <v>184</v>
      </c>
      <c r="R3" t="s">
        <v>183</v>
      </c>
      <c r="S3" t="s">
        <v>182</v>
      </c>
    </row>
    <row r="4" spans="1:19" x14ac:dyDescent="0.25">
      <c r="A4" s="289" t="s">
        <v>132</v>
      </c>
      <c r="B4" s="288">
        <v>1</v>
      </c>
      <c r="C4" s="283">
        <v>1</v>
      </c>
      <c r="D4" s="283" t="s">
        <v>7269</v>
      </c>
      <c r="E4" s="282">
        <v>11.399999999999999</v>
      </c>
      <c r="F4" s="282"/>
      <c r="G4" s="282"/>
      <c r="H4" s="282"/>
      <c r="I4" s="282">
        <v>1548.3</v>
      </c>
      <c r="J4" s="282"/>
      <c r="K4" s="282"/>
      <c r="L4" s="282"/>
      <c r="M4" s="282"/>
      <c r="N4" s="282"/>
      <c r="O4" s="282">
        <v>7208</v>
      </c>
      <c r="P4" s="282">
        <v>7208</v>
      </c>
      <c r="Q4" s="282">
        <v>519010</v>
      </c>
      <c r="R4" s="282"/>
      <c r="S4" s="282">
        <v>7081.4400023859462</v>
      </c>
    </row>
    <row r="5" spans="1:19" x14ac:dyDescent="0.25">
      <c r="A5" s="287" t="s">
        <v>133</v>
      </c>
      <c r="B5" s="286">
        <v>2</v>
      </c>
      <c r="C5">
        <v>1</v>
      </c>
      <c r="D5">
        <v>520</v>
      </c>
      <c r="E5">
        <v>4.8</v>
      </c>
      <c r="I5">
        <v>759.4</v>
      </c>
      <c r="Q5">
        <v>200257</v>
      </c>
    </row>
    <row r="6" spans="1:19" x14ac:dyDescent="0.25">
      <c r="A6" s="289" t="s">
        <v>134</v>
      </c>
      <c r="B6" s="288">
        <v>3</v>
      </c>
      <c r="C6">
        <v>1</v>
      </c>
      <c r="D6">
        <v>521</v>
      </c>
      <c r="E6">
        <v>5.6</v>
      </c>
      <c r="I6">
        <v>692.9</v>
      </c>
      <c r="O6">
        <v>6003</v>
      </c>
      <c r="P6">
        <v>6003</v>
      </c>
      <c r="Q6">
        <v>259545</v>
      </c>
    </row>
    <row r="7" spans="1:19" x14ac:dyDescent="0.25">
      <c r="A7" s="287" t="s">
        <v>135</v>
      </c>
      <c r="B7" s="286">
        <v>4</v>
      </c>
      <c r="C7">
        <v>1</v>
      </c>
      <c r="D7">
        <v>522</v>
      </c>
      <c r="E7">
        <v>1</v>
      </c>
      <c r="I7">
        <v>96</v>
      </c>
      <c r="O7">
        <v>1205</v>
      </c>
      <c r="P7">
        <v>1205</v>
      </c>
      <c r="Q7">
        <v>59208</v>
      </c>
    </row>
    <row r="8" spans="1:19" x14ac:dyDescent="0.25">
      <c r="A8" s="289" t="s">
        <v>136</v>
      </c>
      <c r="B8" s="288">
        <v>5</v>
      </c>
      <c r="C8">
        <v>1</v>
      </c>
      <c r="D8">
        <v>526</v>
      </c>
      <c r="S8">
        <v>7081.4400023859462</v>
      </c>
    </row>
    <row r="9" spans="1:19" x14ac:dyDescent="0.25">
      <c r="A9" s="287" t="s">
        <v>137</v>
      </c>
      <c r="B9" s="286">
        <v>6</v>
      </c>
      <c r="C9">
        <v>1</v>
      </c>
      <c r="D9" t="s">
        <v>7270</v>
      </c>
      <c r="E9">
        <v>1</v>
      </c>
      <c r="I9">
        <v>168</v>
      </c>
      <c r="Q9">
        <v>27130</v>
      </c>
    </row>
    <row r="10" spans="1:19" x14ac:dyDescent="0.25">
      <c r="A10" s="289" t="s">
        <v>138</v>
      </c>
      <c r="B10" s="288">
        <v>7</v>
      </c>
      <c r="C10">
        <v>1</v>
      </c>
      <c r="D10">
        <v>30</v>
      </c>
      <c r="E10">
        <v>1</v>
      </c>
      <c r="I10">
        <v>168</v>
      </c>
      <c r="Q10">
        <v>27130</v>
      </c>
    </row>
    <row r="11" spans="1:19" x14ac:dyDescent="0.25">
      <c r="A11" s="287" t="s">
        <v>139</v>
      </c>
      <c r="B11" s="286">
        <v>8</v>
      </c>
      <c r="C11" t="s">
        <v>7271</v>
      </c>
      <c r="E11">
        <v>12.399999999999999</v>
      </c>
      <c r="I11">
        <v>1716.3</v>
      </c>
      <c r="O11">
        <v>7208</v>
      </c>
      <c r="P11">
        <v>7208</v>
      </c>
      <c r="Q11">
        <v>546140</v>
      </c>
      <c r="S11">
        <v>7081.4400023859462</v>
      </c>
    </row>
    <row r="12" spans="1:19" x14ac:dyDescent="0.25">
      <c r="A12" s="289" t="s">
        <v>140</v>
      </c>
      <c r="B12" s="288">
        <v>9</v>
      </c>
      <c r="C12">
        <v>2</v>
      </c>
      <c r="D12" t="s">
        <v>7269</v>
      </c>
      <c r="E12">
        <v>11.399999999999999</v>
      </c>
      <c r="I12">
        <v>1620</v>
      </c>
      <c r="Q12">
        <v>535962</v>
      </c>
      <c r="R12">
        <v>12000</v>
      </c>
      <c r="S12">
        <v>7081.4400023859462</v>
      </c>
    </row>
    <row r="13" spans="1:19" x14ac:dyDescent="0.25">
      <c r="A13" s="287" t="s">
        <v>141</v>
      </c>
      <c r="B13" s="286">
        <v>10</v>
      </c>
      <c r="C13">
        <v>2</v>
      </c>
      <c r="D13">
        <v>520</v>
      </c>
      <c r="E13">
        <v>4.8</v>
      </c>
      <c r="I13">
        <v>628</v>
      </c>
      <c r="Q13">
        <v>173337</v>
      </c>
    </row>
    <row r="14" spans="1:19" x14ac:dyDescent="0.25">
      <c r="A14" s="289" t="s">
        <v>142</v>
      </c>
      <c r="B14" s="288">
        <v>11</v>
      </c>
      <c r="C14">
        <v>2</v>
      </c>
      <c r="D14">
        <v>521</v>
      </c>
      <c r="E14">
        <v>5.6</v>
      </c>
      <c r="I14">
        <v>840</v>
      </c>
      <c r="Q14">
        <v>283965</v>
      </c>
    </row>
    <row r="15" spans="1:19" x14ac:dyDescent="0.25">
      <c r="A15" s="287" t="s">
        <v>143</v>
      </c>
      <c r="B15" s="286">
        <v>12</v>
      </c>
      <c r="C15">
        <v>2</v>
      </c>
      <c r="D15">
        <v>522</v>
      </c>
      <c r="E15">
        <v>1</v>
      </c>
      <c r="I15">
        <v>152</v>
      </c>
      <c r="Q15">
        <v>78660</v>
      </c>
    </row>
    <row r="16" spans="1:19" x14ac:dyDescent="0.25">
      <c r="A16" s="285" t="s">
        <v>131</v>
      </c>
      <c r="B16" s="284">
        <v>2021</v>
      </c>
      <c r="C16">
        <v>2</v>
      </c>
      <c r="D16">
        <v>526</v>
      </c>
      <c r="R16">
        <v>12000</v>
      </c>
      <c r="S16">
        <v>7081.4400023859462</v>
      </c>
    </row>
    <row r="17" spans="3:19" x14ac:dyDescent="0.25">
      <c r="C17">
        <v>2</v>
      </c>
      <c r="D17" t="s">
        <v>7270</v>
      </c>
      <c r="E17">
        <v>1</v>
      </c>
      <c r="I17">
        <v>156</v>
      </c>
      <c r="Q17">
        <v>27177</v>
      </c>
    </row>
    <row r="18" spans="3:19" x14ac:dyDescent="0.25">
      <c r="C18">
        <v>2</v>
      </c>
      <c r="D18">
        <v>30</v>
      </c>
      <c r="E18">
        <v>1</v>
      </c>
      <c r="I18">
        <v>156</v>
      </c>
      <c r="Q18">
        <v>27177</v>
      </c>
    </row>
    <row r="19" spans="3:19" x14ac:dyDescent="0.25">
      <c r="C19" t="s">
        <v>7272</v>
      </c>
      <c r="E19">
        <v>12.399999999999999</v>
      </c>
      <c r="I19">
        <v>1776</v>
      </c>
      <c r="Q19">
        <v>563139</v>
      </c>
      <c r="R19">
        <v>12000</v>
      </c>
      <c r="S19">
        <v>7081.4400023859462</v>
      </c>
    </row>
    <row r="20" spans="3:19" x14ac:dyDescent="0.25">
      <c r="C20">
        <v>3</v>
      </c>
      <c r="D20" t="s">
        <v>7269</v>
      </c>
      <c r="E20">
        <v>10.6</v>
      </c>
      <c r="I20">
        <v>1843.2</v>
      </c>
      <c r="Q20">
        <v>527073</v>
      </c>
      <c r="R20">
        <v>6400</v>
      </c>
      <c r="S20">
        <v>7081.4400023859462</v>
      </c>
    </row>
    <row r="21" spans="3:19" x14ac:dyDescent="0.25">
      <c r="C21">
        <v>3</v>
      </c>
      <c r="D21">
        <v>520</v>
      </c>
      <c r="E21">
        <v>3.8</v>
      </c>
      <c r="I21">
        <v>659.2</v>
      </c>
      <c r="Q21">
        <v>160120</v>
      </c>
    </row>
    <row r="22" spans="3:19" x14ac:dyDescent="0.25">
      <c r="C22">
        <v>3</v>
      </c>
      <c r="D22">
        <v>521</v>
      </c>
      <c r="E22">
        <v>5.8</v>
      </c>
      <c r="I22">
        <v>1016</v>
      </c>
      <c r="Q22">
        <v>287286</v>
      </c>
    </row>
    <row r="23" spans="3:19" x14ac:dyDescent="0.25">
      <c r="C23">
        <v>3</v>
      </c>
      <c r="D23">
        <v>522</v>
      </c>
      <c r="E23">
        <v>1</v>
      </c>
      <c r="I23">
        <v>168</v>
      </c>
      <c r="Q23">
        <v>79667</v>
      </c>
    </row>
    <row r="24" spans="3:19" x14ac:dyDescent="0.25">
      <c r="C24">
        <v>3</v>
      </c>
      <c r="D24">
        <v>526</v>
      </c>
      <c r="R24">
        <v>6400</v>
      </c>
      <c r="S24">
        <v>7081.4400023859462</v>
      </c>
    </row>
    <row r="25" spans="3:19" x14ac:dyDescent="0.25">
      <c r="C25">
        <v>3</v>
      </c>
      <c r="D25" t="s">
        <v>7270</v>
      </c>
      <c r="E25">
        <v>1</v>
      </c>
      <c r="I25">
        <v>136</v>
      </c>
      <c r="Q25">
        <v>20053</v>
      </c>
    </row>
    <row r="26" spans="3:19" x14ac:dyDescent="0.25">
      <c r="C26">
        <v>3</v>
      </c>
      <c r="D26">
        <v>30</v>
      </c>
      <c r="E26">
        <v>1</v>
      </c>
      <c r="I26">
        <v>136</v>
      </c>
      <c r="Q26">
        <v>20053</v>
      </c>
    </row>
    <row r="27" spans="3:19" x14ac:dyDescent="0.25">
      <c r="C27" t="s">
        <v>7273</v>
      </c>
      <c r="E27">
        <v>11.6</v>
      </c>
      <c r="I27">
        <v>1979.2</v>
      </c>
      <c r="Q27">
        <v>547126</v>
      </c>
      <c r="R27">
        <v>6400</v>
      </c>
      <c r="S27">
        <v>7081.4400023859462</v>
      </c>
    </row>
    <row r="28" spans="3:19" x14ac:dyDescent="0.25">
      <c r="C28">
        <v>4</v>
      </c>
      <c r="D28" t="s">
        <v>7269</v>
      </c>
      <c r="E28">
        <v>10.6</v>
      </c>
      <c r="I28">
        <v>1765</v>
      </c>
      <c r="Q28">
        <v>1200925</v>
      </c>
      <c r="R28">
        <v>3500</v>
      </c>
      <c r="S28">
        <v>7081.4400023859462</v>
      </c>
    </row>
    <row r="29" spans="3:19" x14ac:dyDescent="0.25">
      <c r="C29">
        <v>4</v>
      </c>
      <c r="D29">
        <v>520</v>
      </c>
      <c r="E29">
        <v>3.8</v>
      </c>
      <c r="I29">
        <v>653</v>
      </c>
      <c r="Q29">
        <v>424256</v>
      </c>
    </row>
    <row r="30" spans="3:19" x14ac:dyDescent="0.25">
      <c r="C30">
        <v>4</v>
      </c>
      <c r="D30">
        <v>521</v>
      </c>
      <c r="E30">
        <v>5.8</v>
      </c>
      <c r="I30">
        <v>944</v>
      </c>
      <c r="Q30">
        <v>632853</v>
      </c>
    </row>
    <row r="31" spans="3:19" x14ac:dyDescent="0.25">
      <c r="C31">
        <v>4</v>
      </c>
      <c r="D31">
        <v>522</v>
      </c>
      <c r="E31">
        <v>1</v>
      </c>
      <c r="I31">
        <v>168</v>
      </c>
      <c r="Q31">
        <v>143816</v>
      </c>
    </row>
    <row r="32" spans="3:19" x14ac:dyDescent="0.25">
      <c r="C32">
        <v>4</v>
      </c>
      <c r="D32">
        <v>526</v>
      </c>
      <c r="R32">
        <v>3500</v>
      </c>
      <c r="S32">
        <v>7081.4400023859462</v>
      </c>
    </row>
    <row r="33" spans="3:19" x14ac:dyDescent="0.25">
      <c r="C33">
        <v>4</v>
      </c>
      <c r="D33" t="s">
        <v>7270</v>
      </c>
      <c r="E33">
        <v>1</v>
      </c>
      <c r="I33">
        <v>148</v>
      </c>
      <c r="Q33">
        <v>50836</v>
      </c>
    </row>
    <row r="34" spans="3:19" x14ac:dyDescent="0.25">
      <c r="C34">
        <v>4</v>
      </c>
      <c r="D34">
        <v>30</v>
      </c>
      <c r="E34">
        <v>1</v>
      </c>
      <c r="I34">
        <v>148</v>
      </c>
      <c r="Q34">
        <v>50836</v>
      </c>
    </row>
    <row r="35" spans="3:19" x14ac:dyDescent="0.25">
      <c r="C35" t="s">
        <v>7274</v>
      </c>
      <c r="E35">
        <v>11.6</v>
      </c>
      <c r="I35">
        <v>1913</v>
      </c>
      <c r="Q35">
        <v>1251761</v>
      </c>
      <c r="R35">
        <v>3500</v>
      </c>
      <c r="S35">
        <v>7081.4400023859462</v>
      </c>
    </row>
    <row r="36" spans="3:19" x14ac:dyDescent="0.25">
      <c r="C36">
        <v>5</v>
      </c>
      <c r="D36" t="s">
        <v>7269</v>
      </c>
      <c r="E36">
        <v>10.6</v>
      </c>
      <c r="I36">
        <v>1650.9</v>
      </c>
      <c r="Q36">
        <v>525094</v>
      </c>
      <c r="R36">
        <v>7500</v>
      </c>
      <c r="S36">
        <v>7081.4400023859462</v>
      </c>
    </row>
    <row r="37" spans="3:19" x14ac:dyDescent="0.25">
      <c r="C37">
        <v>5</v>
      </c>
      <c r="D37">
        <v>520</v>
      </c>
      <c r="E37">
        <v>3.8</v>
      </c>
      <c r="I37">
        <v>570.9</v>
      </c>
      <c r="Q37">
        <v>154209</v>
      </c>
    </row>
    <row r="38" spans="3:19" x14ac:dyDescent="0.25">
      <c r="C38">
        <v>5</v>
      </c>
      <c r="D38">
        <v>521</v>
      </c>
      <c r="E38">
        <v>5.8</v>
      </c>
      <c r="I38">
        <v>920</v>
      </c>
      <c r="Q38">
        <v>291724</v>
      </c>
    </row>
    <row r="39" spans="3:19" x14ac:dyDescent="0.25">
      <c r="C39">
        <v>5</v>
      </c>
      <c r="D39">
        <v>522</v>
      </c>
      <c r="E39">
        <v>1</v>
      </c>
      <c r="I39">
        <v>160</v>
      </c>
      <c r="Q39">
        <v>79161</v>
      </c>
    </row>
    <row r="40" spans="3:19" x14ac:dyDescent="0.25">
      <c r="C40">
        <v>5</v>
      </c>
      <c r="D40">
        <v>526</v>
      </c>
      <c r="R40">
        <v>7500</v>
      </c>
      <c r="S40">
        <v>7081.4400023859462</v>
      </c>
    </row>
    <row r="41" spans="3:19" x14ac:dyDescent="0.25">
      <c r="C41">
        <v>5</v>
      </c>
      <c r="D41" t="s">
        <v>7270</v>
      </c>
      <c r="E41">
        <v>1</v>
      </c>
      <c r="I41">
        <v>164</v>
      </c>
      <c r="Q41">
        <v>27171</v>
      </c>
    </row>
    <row r="42" spans="3:19" x14ac:dyDescent="0.25">
      <c r="C42">
        <v>5</v>
      </c>
      <c r="D42">
        <v>30</v>
      </c>
      <c r="E42">
        <v>1</v>
      </c>
      <c r="I42">
        <v>164</v>
      </c>
      <c r="Q42">
        <v>27171</v>
      </c>
    </row>
    <row r="43" spans="3:19" x14ac:dyDescent="0.25">
      <c r="C43" t="s">
        <v>7275</v>
      </c>
      <c r="E43">
        <v>11.6</v>
      </c>
      <c r="I43">
        <v>1814.9</v>
      </c>
      <c r="Q43">
        <v>552265</v>
      </c>
      <c r="R43">
        <v>7500</v>
      </c>
      <c r="S43">
        <v>7081.4400023859462</v>
      </c>
    </row>
    <row r="44" spans="3:19" x14ac:dyDescent="0.25">
      <c r="C44">
        <v>6</v>
      </c>
      <c r="D44" t="s">
        <v>7269</v>
      </c>
      <c r="E44">
        <v>10.6</v>
      </c>
      <c r="I44">
        <v>1625</v>
      </c>
      <c r="Q44">
        <v>535381</v>
      </c>
      <c r="R44">
        <v>900</v>
      </c>
      <c r="S44">
        <v>7081.4400023859462</v>
      </c>
    </row>
    <row r="45" spans="3:19" x14ac:dyDescent="0.25">
      <c r="C45">
        <v>6</v>
      </c>
      <c r="D45">
        <v>520</v>
      </c>
      <c r="E45">
        <v>3.8</v>
      </c>
      <c r="I45">
        <v>581</v>
      </c>
      <c r="Q45">
        <v>155573</v>
      </c>
    </row>
    <row r="46" spans="3:19" x14ac:dyDescent="0.25">
      <c r="C46">
        <v>6</v>
      </c>
      <c r="D46">
        <v>521</v>
      </c>
      <c r="E46">
        <v>5.8</v>
      </c>
      <c r="I46">
        <v>900</v>
      </c>
      <c r="Q46">
        <v>298526</v>
      </c>
    </row>
    <row r="47" spans="3:19" x14ac:dyDescent="0.25">
      <c r="C47">
        <v>6</v>
      </c>
      <c r="D47">
        <v>522</v>
      </c>
      <c r="E47">
        <v>1</v>
      </c>
      <c r="I47">
        <v>144</v>
      </c>
      <c r="Q47">
        <v>81282</v>
      </c>
    </row>
    <row r="48" spans="3:19" x14ac:dyDescent="0.25">
      <c r="C48">
        <v>6</v>
      </c>
      <c r="D48">
        <v>526</v>
      </c>
      <c r="R48">
        <v>900</v>
      </c>
      <c r="S48">
        <v>7081.4400023859462</v>
      </c>
    </row>
    <row r="49" spans="3:19" x14ac:dyDescent="0.25">
      <c r="C49">
        <v>6</v>
      </c>
      <c r="D49" t="s">
        <v>7270</v>
      </c>
      <c r="E49">
        <v>1</v>
      </c>
      <c r="I49">
        <v>172</v>
      </c>
      <c r="Q49">
        <v>27200</v>
      </c>
    </row>
    <row r="50" spans="3:19" x14ac:dyDescent="0.25">
      <c r="C50">
        <v>6</v>
      </c>
      <c r="D50">
        <v>30</v>
      </c>
      <c r="E50">
        <v>1</v>
      </c>
      <c r="I50">
        <v>172</v>
      </c>
      <c r="Q50">
        <v>27200</v>
      </c>
    </row>
    <row r="51" spans="3:19" x14ac:dyDescent="0.25">
      <c r="C51" t="s">
        <v>7276</v>
      </c>
      <c r="E51">
        <v>11.6</v>
      </c>
      <c r="I51">
        <v>1797</v>
      </c>
      <c r="Q51">
        <v>562581</v>
      </c>
      <c r="R51">
        <v>900</v>
      </c>
      <c r="S51">
        <v>7081.4400023859462</v>
      </c>
    </row>
    <row r="52" spans="3:19" x14ac:dyDescent="0.25">
      <c r="C52">
        <v>7</v>
      </c>
      <c r="D52" t="s">
        <v>7269</v>
      </c>
      <c r="E52">
        <v>11.6</v>
      </c>
      <c r="I52">
        <v>1635.1</v>
      </c>
      <c r="O52">
        <v>196284</v>
      </c>
      <c r="P52">
        <v>196284</v>
      </c>
      <c r="Q52">
        <v>748915</v>
      </c>
      <c r="R52">
        <v>2100</v>
      </c>
      <c r="S52">
        <v>7081.4400023859462</v>
      </c>
    </row>
    <row r="53" spans="3:19" x14ac:dyDescent="0.25">
      <c r="C53">
        <v>7</v>
      </c>
      <c r="D53">
        <v>520</v>
      </c>
      <c r="E53">
        <v>3.8</v>
      </c>
      <c r="I53">
        <v>547.1</v>
      </c>
      <c r="O53">
        <v>56344</v>
      </c>
      <c r="P53">
        <v>56344</v>
      </c>
      <c r="Q53">
        <v>209992</v>
      </c>
    </row>
    <row r="54" spans="3:19" x14ac:dyDescent="0.25">
      <c r="C54">
        <v>7</v>
      </c>
      <c r="D54">
        <v>521</v>
      </c>
      <c r="E54">
        <v>6.8</v>
      </c>
      <c r="I54">
        <v>952</v>
      </c>
      <c r="O54">
        <v>94940</v>
      </c>
      <c r="P54">
        <v>94940</v>
      </c>
      <c r="Q54">
        <v>414894</v>
      </c>
    </row>
    <row r="55" spans="3:19" x14ac:dyDescent="0.25">
      <c r="C55">
        <v>7</v>
      </c>
      <c r="D55">
        <v>522</v>
      </c>
      <c r="E55">
        <v>1</v>
      </c>
      <c r="I55">
        <v>136</v>
      </c>
      <c r="O55">
        <v>45000</v>
      </c>
      <c r="P55">
        <v>45000</v>
      </c>
      <c r="Q55">
        <v>124029</v>
      </c>
    </row>
    <row r="56" spans="3:19" x14ac:dyDescent="0.25">
      <c r="C56">
        <v>7</v>
      </c>
      <c r="D56">
        <v>526</v>
      </c>
      <c r="R56">
        <v>2100</v>
      </c>
      <c r="S56">
        <v>7081.4400023859462</v>
      </c>
    </row>
    <row r="57" spans="3:19" x14ac:dyDescent="0.25">
      <c r="C57">
        <v>7</v>
      </c>
      <c r="D57" t="s">
        <v>7270</v>
      </c>
      <c r="E57">
        <v>1</v>
      </c>
      <c r="I57">
        <v>112</v>
      </c>
      <c r="O57">
        <v>11584</v>
      </c>
      <c r="P57">
        <v>11584</v>
      </c>
      <c r="Q57">
        <v>38875</v>
      </c>
    </row>
    <row r="58" spans="3:19" x14ac:dyDescent="0.25">
      <c r="C58">
        <v>7</v>
      </c>
      <c r="D58">
        <v>30</v>
      </c>
      <c r="E58">
        <v>1</v>
      </c>
      <c r="I58">
        <v>112</v>
      </c>
      <c r="O58">
        <v>11584</v>
      </c>
      <c r="P58">
        <v>11584</v>
      </c>
      <c r="Q58">
        <v>38875</v>
      </c>
    </row>
    <row r="59" spans="3:19" x14ac:dyDescent="0.25">
      <c r="C59" t="s">
        <v>7277</v>
      </c>
      <c r="E59">
        <v>12.6</v>
      </c>
      <c r="I59">
        <v>1747.1</v>
      </c>
      <c r="O59">
        <v>207868</v>
      </c>
      <c r="P59">
        <v>207868</v>
      </c>
      <c r="Q59">
        <v>787790</v>
      </c>
      <c r="R59">
        <v>2100</v>
      </c>
      <c r="S59">
        <v>7081.4400023859462</v>
      </c>
    </row>
    <row r="60" spans="3:19" x14ac:dyDescent="0.25">
      <c r="C60">
        <v>8</v>
      </c>
      <c r="D60" t="s">
        <v>7269</v>
      </c>
      <c r="E60">
        <v>12.1</v>
      </c>
      <c r="I60">
        <v>1682</v>
      </c>
      <c r="Q60">
        <v>583956</v>
      </c>
      <c r="R60">
        <v>900</v>
      </c>
      <c r="S60">
        <v>7081.4400023859462</v>
      </c>
    </row>
    <row r="61" spans="3:19" x14ac:dyDescent="0.25">
      <c r="C61">
        <v>8</v>
      </c>
      <c r="D61">
        <v>520</v>
      </c>
      <c r="E61">
        <v>4.3</v>
      </c>
      <c r="I61">
        <v>618</v>
      </c>
      <c r="Q61">
        <v>169382</v>
      </c>
    </row>
    <row r="62" spans="3:19" x14ac:dyDescent="0.25">
      <c r="C62">
        <v>8</v>
      </c>
      <c r="D62">
        <v>521</v>
      </c>
      <c r="E62">
        <v>6.8</v>
      </c>
      <c r="I62">
        <v>912</v>
      </c>
      <c r="Q62">
        <v>335685</v>
      </c>
    </row>
    <row r="63" spans="3:19" x14ac:dyDescent="0.25">
      <c r="C63">
        <v>8</v>
      </c>
      <c r="D63">
        <v>522</v>
      </c>
      <c r="E63">
        <v>1</v>
      </c>
      <c r="I63">
        <v>152</v>
      </c>
      <c r="Q63">
        <v>78889</v>
      </c>
    </row>
    <row r="64" spans="3:19" x14ac:dyDescent="0.25">
      <c r="C64">
        <v>8</v>
      </c>
      <c r="D64">
        <v>526</v>
      </c>
      <c r="R64">
        <v>900</v>
      </c>
      <c r="S64">
        <v>7081.4400023859462</v>
      </c>
    </row>
    <row r="65" spans="3:19" x14ac:dyDescent="0.25">
      <c r="C65">
        <v>8</v>
      </c>
      <c r="D65" t="s">
        <v>7270</v>
      </c>
      <c r="E65">
        <v>1</v>
      </c>
      <c r="I65">
        <v>116</v>
      </c>
      <c r="Q65">
        <v>27280</v>
      </c>
    </row>
    <row r="66" spans="3:19" x14ac:dyDescent="0.25">
      <c r="C66">
        <v>8</v>
      </c>
      <c r="D66">
        <v>30</v>
      </c>
      <c r="E66">
        <v>1</v>
      </c>
      <c r="I66">
        <v>116</v>
      </c>
      <c r="Q66">
        <v>27280</v>
      </c>
    </row>
    <row r="67" spans="3:19" x14ac:dyDescent="0.25">
      <c r="C67" t="s">
        <v>7278</v>
      </c>
      <c r="E67">
        <v>13.1</v>
      </c>
      <c r="I67">
        <v>1798</v>
      </c>
      <c r="Q67">
        <v>611236</v>
      </c>
      <c r="R67">
        <v>900</v>
      </c>
      <c r="S67">
        <v>7081.4400023859462</v>
      </c>
    </row>
    <row r="68" spans="3:19" x14ac:dyDescent="0.25">
      <c r="C68">
        <v>9</v>
      </c>
      <c r="D68" t="s">
        <v>7269</v>
      </c>
      <c r="E68">
        <v>11.1</v>
      </c>
      <c r="I68">
        <v>1601</v>
      </c>
      <c r="Q68">
        <v>517833</v>
      </c>
      <c r="R68">
        <v>5800</v>
      </c>
      <c r="S68">
        <v>7081.4400023859462</v>
      </c>
    </row>
    <row r="69" spans="3:19" x14ac:dyDescent="0.25">
      <c r="C69">
        <v>9</v>
      </c>
      <c r="D69">
        <v>520</v>
      </c>
      <c r="E69">
        <v>4.3</v>
      </c>
      <c r="I69">
        <v>649</v>
      </c>
      <c r="Q69">
        <v>169342</v>
      </c>
    </row>
    <row r="70" spans="3:19" x14ac:dyDescent="0.25">
      <c r="C70">
        <v>9</v>
      </c>
      <c r="D70">
        <v>521</v>
      </c>
      <c r="E70">
        <v>5.8</v>
      </c>
      <c r="I70">
        <v>836</v>
      </c>
      <c r="Q70">
        <v>269288</v>
      </c>
    </row>
    <row r="71" spans="3:19" x14ac:dyDescent="0.25">
      <c r="C71">
        <v>9</v>
      </c>
      <c r="D71">
        <v>522</v>
      </c>
      <c r="E71">
        <v>1</v>
      </c>
      <c r="I71">
        <v>116</v>
      </c>
      <c r="Q71">
        <v>79203</v>
      </c>
    </row>
    <row r="72" spans="3:19" x14ac:dyDescent="0.25">
      <c r="C72">
        <v>9</v>
      </c>
      <c r="D72">
        <v>526</v>
      </c>
      <c r="R72">
        <v>5800</v>
      </c>
      <c r="S72">
        <v>7081.4400023859462</v>
      </c>
    </row>
    <row r="73" spans="3:19" x14ac:dyDescent="0.25">
      <c r="C73">
        <v>9</v>
      </c>
      <c r="D73" t="s">
        <v>7270</v>
      </c>
      <c r="E73">
        <v>1</v>
      </c>
      <c r="I73">
        <v>160</v>
      </c>
      <c r="Q73">
        <v>27170</v>
      </c>
    </row>
    <row r="74" spans="3:19" x14ac:dyDescent="0.25">
      <c r="C74">
        <v>9</v>
      </c>
      <c r="D74">
        <v>30</v>
      </c>
      <c r="E74">
        <v>1</v>
      </c>
      <c r="I74">
        <v>160</v>
      </c>
      <c r="Q74">
        <v>27170</v>
      </c>
    </row>
    <row r="75" spans="3:19" x14ac:dyDescent="0.25">
      <c r="C75" t="s">
        <v>7279</v>
      </c>
      <c r="E75">
        <v>12.1</v>
      </c>
      <c r="I75">
        <v>1761</v>
      </c>
      <c r="Q75">
        <v>545003</v>
      </c>
      <c r="R75">
        <v>5800</v>
      </c>
      <c r="S75">
        <v>7081.4400023859462</v>
      </c>
    </row>
    <row r="76" spans="3:19" x14ac:dyDescent="0.25">
      <c r="C76">
        <v>10</v>
      </c>
      <c r="D76" t="s">
        <v>7269</v>
      </c>
      <c r="E76">
        <v>11.1</v>
      </c>
      <c r="I76">
        <v>1789.25</v>
      </c>
      <c r="Q76">
        <v>521568</v>
      </c>
      <c r="R76">
        <v>900</v>
      </c>
      <c r="S76">
        <v>7081.4400023859462</v>
      </c>
    </row>
    <row r="77" spans="3:19" x14ac:dyDescent="0.25">
      <c r="C77">
        <v>10</v>
      </c>
      <c r="D77">
        <v>520</v>
      </c>
      <c r="E77">
        <v>4.3</v>
      </c>
      <c r="I77">
        <v>669.25</v>
      </c>
      <c r="Q77">
        <v>168920</v>
      </c>
    </row>
    <row r="78" spans="3:19" x14ac:dyDescent="0.25">
      <c r="C78">
        <v>10</v>
      </c>
      <c r="D78">
        <v>521</v>
      </c>
      <c r="E78">
        <v>5.8</v>
      </c>
      <c r="I78">
        <v>952</v>
      </c>
      <c r="Q78">
        <v>273968</v>
      </c>
    </row>
    <row r="79" spans="3:19" x14ac:dyDescent="0.25">
      <c r="C79">
        <v>10</v>
      </c>
      <c r="D79">
        <v>522</v>
      </c>
      <c r="E79">
        <v>1</v>
      </c>
      <c r="I79">
        <v>168</v>
      </c>
      <c r="Q79">
        <v>78680</v>
      </c>
    </row>
    <row r="80" spans="3:19" x14ac:dyDescent="0.25">
      <c r="C80">
        <v>10</v>
      </c>
      <c r="D80">
        <v>526</v>
      </c>
      <c r="R80">
        <v>900</v>
      </c>
      <c r="S80">
        <v>7081.4400023859462</v>
      </c>
    </row>
    <row r="81" spans="3:19" x14ac:dyDescent="0.25">
      <c r="C81">
        <v>10</v>
      </c>
      <c r="D81" t="s">
        <v>7270</v>
      </c>
      <c r="E81">
        <v>1</v>
      </c>
      <c r="I81">
        <v>160</v>
      </c>
      <c r="Q81">
        <v>27160</v>
      </c>
    </row>
    <row r="82" spans="3:19" x14ac:dyDescent="0.25">
      <c r="C82">
        <v>10</v>
      </c>
      <c r="D82">
        <v>30</v>
      </c>
      <c r="E82">
        <v>1</v>
      </c>
      <c r="I82">
        <v>160</v>
      </c>
      <c r="Q82">
        <v>27160</v>
      </c>
    </row>
    <row r="83" spans="3:19" x14ac:dyDescent="0.25">
      <c r="C83" t="s">
        <v>7280</v>
      </c>
      <c r="E83">
        <v>12.1</v>
      </c>
      <c r="I83">
        <v>1949.25</v>
      </c>
      <c r="Q83">
        <v>548728</v>
      </c>
      <c r="R83">
        <v>900</v>
      </c>
      <c r="S83">
        <v>7081.4400023859462</v>
      </c>
    </row>
    <row r="84" spans="3:19" x14ac:dyDescent="0.25">
      <c r="C84">
        <v>11</v>
      </c>
      <c r="D84" t="s">
        <v>7269</v>
      </c>
      <c r="E84">
        <v>11.1</v>
      </c>
      <c r="I84">
        <v>1666.5</v>
      </c>
      <c r="N84">
        <v>35000</v>
      </c>
      <c r="O84">
        <v>144303</v>
      </c>
      <c r="P84">
        <v>179303</v>
      </c>
      <c r="Q84">
        <v>683934</v>
      </c>
      <c r="R84">
        <v>15750</v>
      </c>
      <c r="S84">
        <v>7081.4400023859462</v>
      </c>
    </row>
    <row r="85" spans="3:19" x14ac:dyDescent="0.25">
      <c r="C85">
        <v>11</v>
      </c>
      <c r="D85">
        <v>520</v>
      </c>
      <c r="E85">
        <v>4.3</v>
      </c>
      <c r="I85">
        <v>674.5</v>
      </c>
      <c r="O85">
        <v>56249</v>
      </c>
      <c r="P85">
        <v>56249</v>
      </c>
      <c r="Q85">
        <v>227359</v>
      </c>
    </row>
    <row r="86" spans="3:19" x14ac:dyDescent="0.25">
      <c r="C86">
        <v>11</v>
      </c>
      <c r="D86">
        <v>521</v>
      </c>
      <c r="E86">
        <v>5.8</v>
      </c>
      <c r="I86">
        <v>824</v>
      </c>
      <c r="N86">
        <v>35000</v>
      </c>
      <c r="O86">
        <v>88054</v>
      </c>
      <c r="P86">
        <v>123054</v>
      </c>
      <c r="Q86">
        <v>377554</v>
      </c>
    </row>
    <row r="87" spans="3:19" x14ac:dyDescent="0.25">
      <c r="C87">
        <v>11</v>
      </c>
      <c r="D87">
        <v>522</v>
      </c>
      <c r="E87">
        <v>1</v>
      </c>
      <c r="I87">
        <v>168</v>
      </c>
      <c r="Q87">
        <v>79021</v>
      </c>
    </row>
    <row r="88" spans="3:19" x14ac:dyDescent="0.25">
      <c r="C88">
        <v>11</v>
      </c>
      <c r="D88">
        <v>526</v>
      </c>
      <c r="R88">
        <v>15750</v>
      </c>
      <c r="S88">
        <v>7081.4400023859462</v>
      </c>
    </row>
    <row r="89" spans="3:19" x14ac:dyDescent="0.25">
      <c r="C89">
        <v>11</v>
      </c>
      <c r="D89" t="s">
        <v>7281</v>
      </c>
      <c r="R89">
        <v>1500</v>
      </c>
    </row>
    <row r="90" spans="3:19" x14ac:dyDescent="0.25">
      <c r="C90">
        <v>11</v>
      </c>
      <c r="D90">
        <v>303</v>
      </c>
      <c r="R90">
        <v>1500</v>
      </c>
    </row>
    <row r="91" spans="3:19" x14ac:dyDescent="0.25">
      <c r="C91">
        <v>11</v>
      </c>
      <c r="D91" t="s">
        <v>7270</v>
      </c>
      <c r="E91">
        <v>1</v>
      </c>
      <c r="I91">
        <v>160</v>
      </c>
      <c r="O91">
        <v>11584</v>
      </c>
      <c r="P91">
        <v>11584</v>
      </c>
      <c r="Q91">
        <v>38889</v>
      </c>
    </row>
    <row r="92" spans="3:19" x14ac:dyDescent="0.25">
      <c r="C92">
        <v>11</v>
      </c>
      <c r="D92">
        <v>30</v>
      </c>
      <c r="E92">
        <v>1</v>
      </c>
      <c r="I92">
        <v>160</v>
      </c>
      <c r="O92">
        <v>11584</v>
      </c>
      <c r="P92">
        <v>11584</v>
      </c>
      <c r="Q92">
        <v>38889</v>
      </c>
    </row>
    <row r="93" spans="3:19" x14ac:dyDescent="0.25">
      <c r="C93" t="s">
        <v>7282</v>
      </c>
      <c r="E93">
        <v>12.1</v>
      </c>
      <c r="I93">
        <v>1826.5</v>
      </c>
      <c r="N93">
        <v>35000</v>
      </c>
      <c r="O93">
        <v>155887</v>
      </c>
      <c r="P93">
        <v>190887</v>
      </c>
      <c r="Q93">
        <v>722823</v>
      </c>
      <c r="R93">
        <v>17250</v>
      </c>
      <c r="S93">
        <v>7081.4400023859462</v>
      </c>
    </row>
  </sheetData>
  <hyperlinks>
    <hyperlink ref="A2" location="Obsah!A1" display="Zpět na Obsah  KL 01  1.-4.měsíc" xr:uid="{0365DEDA-0031-4431-9887-A3449B3A2D29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2" hidden="1" customWidth="1" outlineLevel="1"/>
    <col min="10" max="10" width="7.7109375" style="182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2" hidden="1" customWidth="1" outlineLevel="1"/>
    <col min="19" max="19" width="7.7109375" style="182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2" hidden="1" customWidth="1" outlineLevel="1"/>
    <col min="28" max="28" width="7.7109375" style="182" customWidth="1" collapsed="1"/>
    <col min="29" max="16384" width="8.85546875" style="104"/>
  </cols>
  <sheetData>
    <row r="1" spans="1:28" ht="18.600000000000001" customHeight="1" thickBot="1" x14ac:dyDescent="0.35">
      <c r="A1" s="381" t="s">
        <v>7292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5" customHeight="1" thickBot="1" x14ac:dyDescent="0.25">
      <c r="A2" s="199" t="s">
        <v>234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5" customHeight="1" thickBot="1" x14ac:dyDescent="0.25">
      <c r="A3" s="187" t="s">
        <v>111</v>
      </c>
      <c r="B3" s="188">
        <f>SUBTOTAL(9,B6:B1048576)/4</f>
        <v>5102290.0100000007</v>
      </c>
      <c r="C3" s="189">
        <f t="shared" ref="C3:Z3" si="0">SUBTOTAL(9,C6:C1048576)</f>
        <v>0</v>
      </c>
      <c r="D3" s="189"/>
      <c r="E3" s="189">
        <f>SUBTOTAL(9,E6:E1048576)/4</f>
        <v>5379617.3399999999</v>
      </c>
      <c r="F3" s="189"/>
      <c r="G3" s="189">
        <f t="shared" si="0"/>
        <v>0</v>
      </c>
      <c r="H3" s="189">
        <f>SUBTOTAL(9,H6:H1048576)/4</f>
        <v>6754958.6299999999</v>
      </c>
      <c r="I3" s="192">
        <f>IF(B3&lt;&gt;0,H3/B3,"")</f>
        <v>1.3239072292560647</v>
      </c>
      <c r="J3" s="190">
        <f>IF(E3&lt;&gt;0,H3/E3,"")</f>
        <v>1.2556578290009006</v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5" customHeight="1" x14ac:dyDescent="0.2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5" customHeight="1" thickBot="1" x14ac:dyDescent="0.25">
      <c r="A5" s="459"/>
      <c r="B5" s="460">
        <v>2019</v>
      </c>
      <c r="C5" s="461"/>
      <c r="D5" s="461"/>
      <c r="E5" s="461">
        <v>2020</v>
      </c>
      <c r="F5" s="461"/>
      <c r="G5" s="461"/>
      <c r="H5" s="461">
        <v>2021</v>
      </c>
      <c r="I5" s="462" t="s">
        <v>233</v>
      </c>
      <c r="J5" s="463" t="s">
        <v>2</v>
      </c>
      <c r="K5" s="460">
        <v>2015</v>
      </c>
      <c r="L5" s="461"/>
      <c r="M5" s="461"/>
      <c r="N5" s="461">
        <v>2020</v>
      </c>
      <c r="O5" s="461"/>
      <c r="P5" s="461"/>
      <c r="Q5" s="461">
        <v>2021</v>
      </c>
      <c r="R5" s="462" t="s">
        <v>233</v>
      </c>
      <c r="S5" s="463" t="s">
        <v>2</v>
      </c>
      <c r="T5" s="460">
        <v>2015</v>
      </c>
      <c r="U5" s="461"/>
      <c r="V5" s="461"/>
      <c r="W5" s="461">
        <v>2020</v>
      </c>
      <c r="X5" s="461"/>
      <c r="Y5" s="461"/>
      <c r="Z5" s="461">
        <v>2021</v>
      </c>
      <c r="AA5" s="462" t="s">
        <v>233</v>
      </c>
      <c r="AB5" s="463" t="s">
        <v>2</v>
      </c>
    </row>
    <row r="6" spans="1:28" ht="14.45" customHeight="1" x14ac:dyDescent="0.25">
      <c r="A6" s="464" t="s">
        <v>7290</v>
      </c>
      <c r="B6" s="465">
        <v>5102290.01</v>
      </c>
      <c r="C6" s="466"/>
      <c r="D6" s="466"/>
      <c r="E6" s="465">
        <v>5379617.3399999989</v>
      </c>
      <c r="F6" s="466"/>
      <c r="G6" s="466"/>
      <c r="H6" s="465">
        <v>6754958.6299999999</v>
      </c>
      <c r="I6" s="466"/>
      <c r="J6" s="466"/>
      <c r="K6" s="465"/>
      <c r="L6" s="466"/>
      <c r="M6" s="466"/>
      <c r="N6" s="465"/>
      <c r="O6" s="466"/>
      <c r="P6" s="466"/>
      <c r="Q6" s="465"/>
      <c r="R6" s="466"/>
      <c r="S6" s="466"/>
      <c r="T6" s="465"/>
      <c r="U6" s="466"/>
      <c r="V6" s="466"/>
      <c r="W6" s="465"/>
      <c r="X6" s="466"/>
      <c r="Y6" s="466"/>
      <c r="Z6" s="465"/>
      <c r="AA6" s="466"/>
      <c r="AB6" s="467"/>
    </row>
    <row r="7" spans="1:28" ht="14.45" customHeight="1" thickBot="1" x14ac:dyDescent="0.3">
      <c r="A7" s="471" t="s">
        <v>7291</v>
      </c>
      <c r="B7" s="468">
        <v>5102290.01</v>
      </c>
      <c r="C7" s="469"/>
      <c r="D7" s="469"/>
      <c r="E7" s="468">
        <v>5379617.3399999989</v>
      </c>
      <c r="F7" s="469"/>
      <c r="G7" s="469"/>
      <c r="H7" s="468">
        <v>6754958.6299999999</v>
      </c>
      <c r="I7" s="469"/>
      <c r="J7" s="469"/>
      <c r="K7" s="468"/>
      <c r="L7" s="469"/>
      <c r="M7" s="469"/>
      <c r="N7" s="468"/>
      <c r="O7" s="469"/>
      <c r="P7" s="469"/>
      <c r="Q7" s="468"/>
      <c r="R7" s="469"/>
      <c r="S7" s="469"/>
      <c r="T7" s="468"/>
      <c r="U7" s="469"/>
      <c r="V7" s="469"/>
      <c r="W7" s="468"/>
      <c r="X7" s="469"/>
      <c r="Y7" s="469"/>
      <c r="Z7" s="468"/>
      <c r="AA7" s="469"/>
      <c r="AB7" s="470"/>
    </row>
    <row r="8" spans="1:28" ht="14.45" customHeight="1" thickBot="1" x14ac:dyDescent="0.25"/>
    <row r="9" spans="1:28" ht="14.45" customHeight="1" x14ac:dyDescent="0.25">
      <c r="A9" s="464" t="s">
        <v>398</v>
      </c>
      <c r="B9" s="465">
        <v>5102290.0100000007</v>
      </c>
      <c r="C9" s="466"/>
      <c r="D9" s="466"/>
      <c r="E9" s="465">
        <v>5379617.3399999999</v>
      </c>
      <c r="F9" s="466"/>
      <c r="G9" s="466"/>
      <c r="H9" s="465">
        <v>6754958.6299999999</v>
      </c>
      <c r="I9" s="466"/>
      <c r="J9" s="467"/>
    </row>
    <row r="10" spans="1:28" ht="14.45" customHeight="1" x14ac:dyDescent="0.25">
      <c r="A10" s="475" t="s">
        <v>7293</v>
      </c>
      <c r="B10" s="472"/>
      <c r="C10" s="473"/>
      <c r="D10" s="473"/>
      <c r="E10" s="472"/>
      <c r="F10" s="473"/>
      <c r="G10" s="473"/>
      <c r="H10" s="472">
        <v>679.56</v>
      </c>
      <c r="I10" s="473"/>
      <c r="J10" s="474"/>
    </row>
    <row r="11" spans="1:28" ht="14.45" customHeight="1" thickBot="1" x14ac:dyDescent="0.3">
      <c r="A11" s="471" t="s">
        <v>7294</v>
      </c>
      <c r="B11" s="468">
        <v>5102290.0100000007</v>
      </c>
      <c r="C11" s="469"/>
      <c r="D11" s="469"/>
      <c r="E11" s="468">
        <v>5379617.3399999999</v>
      </c>
      <c r="F11" s="469"/>
      <c r="G11" s="469"/>
      <c r="H11" s="468">
        <v>6754279.0700000003</v>
      </c>
      <c r="I11" s="469"/>
      <c r="J11" s="470"/>
    </row>
    <row r="12" spans="1:28" ht="14.45" customHeight="1" x14ac:dyDescent="0.2">
      <c r="A12" s="476" t="s">
        <v>208</v>
      </c>
    </row>
    <row r="13" spans="1:28" ht="14.45" customHeight="1" x14ac:dyDescent="0.2">
      <c r="A13" s="477" t="s">
        <v>7295</v>
      </c>
    </row>
    <row r="14" spans="1:28" ht="14.45" customHeight="1" x14ac:dyDescent="0.2">
      <c r="A14" s="476" t="s">
        <v>7296</v>
      </c>
    </row>
    <row r="15" spans="1:28" ht="14.45" customHeight="1" x14ac:dyDescent="0.2">
      <c r="A15" s="476" t="s">
        <v>7297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C38EC87B-5F1E-48FC-B9A1-949072F21E0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79" hidden="1" customWidth="1" outlineLevel="1"/>
    <col min="3" max="3" width="7.7109375" style="179" customWidth="1" collapsed="1"/>
    <col min="4" max="4" width="7.7109375" style="179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81" t="s">
        <v>7318</v>
      </c>
      <c r="B1" s="297"/>
      <c r="C1" s="297"/>
      <c r="D1" s="297"/>
      <c r="E1" s="297"/>
      <c r="F1" s="297"/>
      <c r="G1" s="297"/>
    </row>
    <row r="2" spans="1:7" ht="14.45" customHeight="1" thickBot="1" x14ac:dyDescent="0.25">
      <c r="A2" s="199" t="s">
        <v>234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40" t="s">
        <v>111</v>
      </c>
      <c r="B3" s="226">
        <f t="shared" ref="B3:G3" si="0">SUBTOTAL(9,B6:B1048576)</f>
        <v>13668</v>
      </c>
      <c r="C3" s="227">
        <f t="shared" si="0"/>
        <v>14215</v>
      </c>
      <c r="D3" s="239">
        <f t="shared" si="0"/>
        <v>16649</v>
      </c>
      <c r="E3" s="191">
        <f t="shared" si="0"/>
        <v>5102290.01</v>
      </c>
      <c r="F3" s="189">
        <f t="shared" si="0"/>
        <v>5379617.3399999999</v>
      </c>
      <c r="G3" s="228">
        <f t="shared" si="0"/>
        <v>6754958.6299999999</v>
      </c>
    </row>
    <row r="4" spans="1:7" ht="14.45" customHeight="1" x14ac:dyDescent="0.2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5" customHeight="1" thickBot="1" x14ac:dyDescent="0.25">
      <c r="A5" s="459"/>
      <c r="B5" s="460">
        <v>2019</v>
      </c>
      <c r="C5" s="461">
        <v>2020</v>
      </c>
      <c r="D5" s="478">
        <v>2021</v>
      </c>
      <c r="E5" s="460">
        <v>2019</v>
      </c>
      <c r="F5" s="461">
        <v>2020</v>
      </c>
      <c r="G5" s="478">
        <v>2021</v>
      </c>
    </row>
    <row r="6" spans="1:7" ht="14.45" customHeight="1" x14ac:dyDescent="0.2">
      <c r="A6" s="446" t="s">
        <v>7293</v>
      </c>
      <c r="B6" s="424"/>
      <c r="C6" s="424"/>
      <c r="D6" s="424">
        <v>2</v>
      </c>
      <c r="E6" s="479"/>
      <c r="F6" s="479"/>
      <c r="G6" s="480">
        <v>679.56</v>
      </c>
    </row>
    <row r="7" spans="1:7" ht="14.45" customHeight="1" x14ac:dyDescent="0.2">
      <c r="A7" s="485" t="s">
        <v>7298</v>
      </c>
      <c r="B7" s="431">
        <v>562</v>
      </c>
      <c r="C7" s="431">
        <v>767</v>
      </c>
      <c r="D7" s="431">
        <v>865</v>
      </c>
      <c r="E7" s="481">
        <v>219282</v>
      </c>
      <c r="F7" s="481">
        <v>306210.56</v>
      </c>
      <c r="G7" s="482">
        <v>380312</v>
      </c>
    </row>
    <row r="8" spans="1:7" ht="14.45" customHeight="1" x14ac:dyDescent="0.2">
      <c r="A8" s="485" t="s">
        <v>7299</v>
      </c>
      <c r="B8" s="431">
        <v>284</v>
      </c>
      <c r="C8" s="431"/>
      <c r="D8" s="431"/>
      <c r="E8" s="481">
        <v>99400</v>
      </c>
      <c r="F8" s="481"/>
      <c r="G8" s="482"/>
    </row>
    <row r="9" spans="1:7" ht="14.45" customHeight="1" x14ac:dyDescent="0.2">
      <c r="A9" s="485" t="s">
        <v>7300</v>
      </c>
      <c r="B9" s="431"/>
      <c r="C9" s="431">
        <v>1262</v>
      </c>
      <c r="D9" s="431">
        <v>110</v>
      </c>
      <c r="E9" s="481"/>
      <c r="F9" s="481">
        <v>467159.67999999988</v>
      </c>
      <c r="G9" s="482">
        <v>44526.229999999996</v>
      </c>
    </row>
    <row r="10" spans="1:7" ht="14.45" customHeight="1" x14ac:dyDescent="0.2">
      <c r="A10" s="485" t="s">
        <v>7301</v>
      </c>
      <c r="B10" s="431">
        <v>1882</v>
      </c>
      <c r="C10" s="431">
        <v>1946</v>
      </c>
      <c r="D10" s="431">
        <v>1883</v>
      </c>
      <c r="E10" s="481">
        <v>684391</v>
      </c>
      <c r="F10" s="481">
        <v>738977</v>
      </c>
      <c r="G10" s="482">
        <v>763137</v>
      </c>
    </row>
    <row r="11" spans="1:7" ht="14.45" customHeight="1" x14ac:dyDescent="0.2">
      <c r="A11" s="485" t="s">
        <v>7302</v>
      </c>
      <c r="B11" s="431">
        <v>56</v>
      </c>
      <c r="C11" s="431">
        <v>1324</v>
      </c>
      <c r="D11" s="431">
        <v>1635</v>
      </c>
      <c r="E11" s="481">
        <v>24491.339999999997</v>
      </c>
      <c r="F11" s="481">
        <v>524435.54</v>
      </c>
      <c r="G11" s="482">
        <v>663024.67999999993</v>
      </c>
    </row>
    <row r="12" spans="1:7" ht="14.45" customHeight="1" x14ac:dyDescent="0.2">
      <c r="A12" s="485" t="s">
        <v>7303</v>
      </c>
      <c r="B12" s="431">
        <v>1813</v>
      </c>
      <c r="C12" s="431">
        <v>1555</v>
      </c>
      <c r="D12" s="431">
        <v>2090</v>
      </c>
      <c r="E12" s="481">
        <v>655231.31000000006</v>
      </c>
      <c r="F12" s="481">
        <v>579654.88</v>
      </c>
      <c r="G12" s="482">
        <v>845451.81</v>
      </c>
    </row>
    <row r="13" spans="1:7" ht="14.45" customHeight="1" x14ac:dyDescent="0.2">
      <c r="A13" s="485" t="s">
        <v>7304</v>
      </c>
      <c r="B13" s="431">
        <v>1557</v>
      </c>
      <c r="C13" s="431">
        <v>1517</v>
      </c>
      <c r="D13" s="431">
        <v>1667</v>
      </c>
      <c r="E13" s="481">
        <v>643572</v>
      </c>
      <c r="F13" s="481">
        <v>626876</v>
      </c>
      <c r="G13" s="482">
        <v>732813</v>
      </c>
    </row>
    <row r="14" spans="1:7" ht="14.45" customHeight="1" x14ac:dyDescent="0.2">
      <c r="A14" s="485" t="s">
        <v>7305</v>
      </c>
      <c r="B14" s="431">
        <v>524</v>
      </c>
      <c r="C14" s="431">
        <v>768</v>
      </c>
      <c r="D14" s="431">
        <v>1365</v>
      </c>
      <c r="E14" s="481">
        <v>198980.01</v>
      </c>
      <c r="F14" s="481">
        <v>277078.8899999999</v>
      </c>
      <c r="G14" s="482">
        <v>529265.32999999996</v>
      </c>
    </row>
    <row r="15" spans="1:7" ht="14.45" customHeight="1" x14ac:dyDescent="0.2">
      <c r="A15" s="485" t="s">
        <v>7306</v>
      </c>
      <c r="B15" s="431">
        <v>6</v>
      </c>
      <c r="C15" s="431">
        <v>13</v>
      </c>
      <c r="D15" s="431">
        <v>8</v>
      </c>
      <c r="E15" s="481">
        <v>2100</v>
      </c>
      <c r="F15" s="481">
        <v>4576</v>
      </c>
      <c r="G15" s="482">
        <v>3040</v>
      </c>
    </row>
    <row r="16" spans="1:7" ht="14.45" customHeight="1" x14ac:dyDescent="0.2">
      <c r="A16" s="485" t="s">
        <v>7307</v>
      </c>
      <c r="B16" s="431"/>
      <c r="C16" s="431"/>
      <c r="D16" s="431">
        <v>573</v>
      </c>
      <c r="E16" s="481"/>
      <c r="F16" s="481"/>
      <c r="G16" s="482">
        <v>234725.33999999997</v>
      </c>
    </row>
    <row r="17" spans="1:7" ht="14.45" customHeight="1" x14ac:dyDescent="0.2">
      <c r="A17" s="485" t="s">
        <v>7308</v>
      </c>
      <c r="B17" s="431"/>
      <c r="C17" s="431"/>
      <c r="D17" s="431">
        <v>358</v>
      </c>
      <c r="E17" s="481"/>
      <c r="F17" s="481"/>
      <c r="G17" s="482">
        <v>140129.33999999997</v>
      </c>
    </row>
    <row r="18" spans="1:7" ht="14.45" customHeight="1" x14ac:dyDescent="0.2">
      <c r="A18" s="485" t="s">
        <v>7309</v>
      </c>
      <c r="B18" s="431">
        <v>1844</v>
      </c>
      <c r="C18" s="431">
        <v>1601</v>
      </c>
      <c r="D18" s="431">
        <v>1567</v>
      </c>
      <c r="E18" s="481">
        <v>609074.32999999996</v>
      </c>
      <c r="F18" s="481">
        <v>538329.99</v>
      </c>
      <c r="G18" s="482">
        <v>555051.34</v>
      </c>
    </row>
    <row r="19" spans="1:7" ht="14.45" customHeight="1" x14ac:dyDescent="0.2">
      <c r="A19" s="485" t="s">
        <v>7310</v>
      </c>
      <c r="B19" s="431">
        <v>1443</v>
      </c>
      <c r="C19" s="431"/>
      <c r="D19" s="431"/>
      <c r="E19" s="481">
        <v>531324.97</v>
      </c>
      <c r="F19" s="481"/>
      <c r="G19" s="482"/>
    </row>
    <row r="20" spans="1:7" ht="14.45" customHeight="1" x14ac:dyDescent="0.2">
      <c r="A20" s="485" t="s">
        <v>7311</v>
      </c>
      <c r="B20" s="431">
        <v>199</v>
      </c>
      <c r="C20" s="431">
        <v>563</v>
      </c>
      <c r="D20" s="431">
        <v>1272</v>
      </c>
      <c r="E20" s="481">
        <v>88390</v>
      </c>
      <c r="F20" s="481">
        <v>230788.00999999998</v>
      </c>
      <c r="G20" s="482">
        <v>548668.21999999986</v>
      </c>
    </row>
    <row r="21" spans="1:7" ht="14.45" customHeight="1" x14ac:dyDescent="0.2">
      <c r="A21" s="485" t="s">
        <v>7312</v>
      </c>
      <c r="B21" s="431"/>
      <c r="C21" s="431"/>
      <c r="D21" s="431">
        <v>124</v>
      </c>
      <c r="E21" s="481"/>
      <c r="F21" s="481"/>
      <c r="G21" s="482">
        <v>47120</v>
      </c>
    </row>
    <row r="22" spans="1:7" ht="14.45" customHeight="1" x14ac:dyDescent="0.2">
      <c r="A22" s="485" t="s">
        <v>7313</v>
      </c>
      <c r="B22" s="431">
        <v>345</v>
      </c>
      <c r="C22" s="431">
        <v>280</v>
      </c>
      <c r="D22" s="431">
        <v>336</v>
      </c>
      <c r="E22" s="481">
        <v>118864.67</v>
      </c>
      <c r="F22" s="481">
        <v>100472</v>
      </c>
      <c r="G22" s="482">
        <v>125886</v>
      </c>
    </row>
    <row r="23" spans="1:7" ht="14.45" customHeight="1" x14ac:dyDescent="0.2">
      <c r="A23" s="485" t="s">
        <v>7314</v>
      </c>
      <c r="B23" s="431">
        <v>366</v>
      </c>
      <c r="C23" s="431"/>
      <c r="D23" s="431"/>
      <c r="E23" s="481">
        <v>160124.69</v>
      </c>
      <c r="F23" s="481"/>
      <c r="G23" s="482"/>
    </row>
    <row r="24" spans="1:7" ht="14.45" customHeight="1" x14ac:dyDescent="0.2">
      <c r="A24" s="485" t="s">
        <v>7315</v>
      </c>
      <c r="B24" s="431">
        <v>1300</v>
      </c>
      <c r="C24" s="431">
        <v>1405</v>
      </c>
      <c r="D24" s="431">
        <v>1616</v>
      </c>
      <c r="E24" s="481">
        <v>509744.68999999989</v>
      </c>
      <c r="F24" s="481">
        <v>537897.78999999992</v>
      </c>
      <c r="G24" s="482">
        <v>668243.78</v>
      </c>
    </row>
    <row r="25" spans="1:7" ht="14.45" customHeight="1" x14ac:dyDescent="0.2">
      <c r="A25" s="485" t="s">
        <v>7316</v>
      </c>
      <c r="B25" s="431">
        <v>7</v>
      </c>
      <c r="C25" s="431"/>
      <c r="D25" s="431"/>
      <c r="E25" s="481">
        <v>4116</v>
      </c>
      <c r="F25" s="481"/>
      <c r="G25" s="482"/>
    </row>
    <row r="26" spans="1:7" ht="14.45" customHeight="1" thickBot="1" x14ac:dyDescent="0.25">
      <c r="A26" s="486" t="s">
        <v>7317</v>
      </c>
      <c r="B26" s="438">
        <v>1480</v>
      </c>
      <c r="C26" s="438">
        <v>1214</v>
      </c>
      <c r="D26" s="438">
        <v>1178</v>
      </c>
      <c r="E26" s="483">
        <v>553203</v>
      </c>
      <c r="F26" s="483">
        <v>447161</v>
      </c>
      <c r="G26" s="484">
        <v>472885</v>
      </c>
    </row>
    <row r="27" spans="1:7" ht="14.45" customHeight="1" x14ac:dyDescent="0.2">
      <c r="A27" s="476" t="s">
        <v>208</v>
      </c>
    </row>
    <row r="28" spans="1:7" ht="14.45" customHeight="1" x14ac:dyDescent="0.2">
      <c r="A28" s="477" t="s">
        <v>7295</v>
      </c>
    </row>
    <row r="29" spans="1:7" ht="14.45" customHeight="1" x14ac:dyDescent="0.2">
      <c r="A29" s="476" t="s">
        <v>7296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5BD0BB1-F585-468A-844E-97AA1EFB74F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79" hidden="1" customWidth="1" outlineLevel="1"/>
    <col min="9" max="10" width="9.28515625" style="104" hidden="1" customWidth="1"/>
    <col min="11" max="12" width="11.140625" style="179" customWidth="1"/>
    <col min="13" max="14" width="9.28515625" style="104" hidden="1" customWidth="1"/>
    <col min="15" max="16" width="11.140625" style="179" customWidth="1"/>
    <col min="17" max="17" width="11.140625" style="182" customWidth="1"/>
    <col min="18" max="18" width="11.140625" style="179" customWidth="1"/>
    <col min="19" max="16384" width="8.85546875" style="104"/>
  </cols>
  <sheetData>
    <row r="1" spans="1:18" ht="18.600000000000001" customHeight="1" thickBot="1" x14ac:dyDescent="0.35">
      <c r="A1" s="297" t="s">
        <v>7348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5" customHeight="1" thickBot="1" x14ac:dyDescent="0.25">
      <c r="A2" s="199" t="s">
        <v>234</v>
      </c>
      <c r="B2" s="169"/>
      <c r="C2" s="169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5" customHeight="1" thickBot="1" x14ac:dyDescent="0.25">
      <c r="F3" s="63" t="s">
        <v>111</v>
      </c>
      <c r="G3" s="77">
        <f t="shared" ref="G3:P3" si="0">SUBTOTAL(9,G6:G1048576)</f>
        <v>13668</v>
      </c>
      <c r="H3" s="78">
        <f t="shared" si="0"/>
        <v>5102290.01</v>
      </c>
      <c r="I3" s="58"/>
      <c r="J3" s="58"/>
      <c r="K3" s="78">
        <f t="shared" si="0"/>
        <v>14215</v>
      </c>
      <c r="L3" s="78">
        <f t="shared" si="0"/>
        <v>5379617.3399999999</v>
      </c>
      <c r="M3" s="58"/>
      <c r="N3" s="58"/>
      <c r="O3" s="78">
        <f t="shared" si="0"/>
        <v>16649</v>
      </c>
      <c r="P3" s="78">
        <f t="shared" si="0"/>
        <v>6754958.6299999999</v>
      </c>
      <c r="Q3" s="59">
        <f>IF(L3=0,0,P3/L3)</f>
        <v>1.2556578290009006</v>
      </c>
      <c r="R3" s="79">
        <f>IF(O3=0,0,P3/O3)</f>
        <v>405.72758904438706</v>
      </c>
    </row>
    <row r="4" spans="1:18" ht="14.45" customHeight="1" x14ac:dyDescent="0.2">
      <c r="A4" s="389" t="s">
        <v>176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2019</v>
      </c>
      <c r="H4" s="394"/>
      <c r="I4" s="76"/>
      <c r="J4" s="76"/>
      <c r="K4" s="393">
        <v>2020</v>
      </c>
      <c r="L4" s="394"/>
      <c r="M4" s="76"/>
      <c r="N4" s="76"/>
      <c r="O4" s="393">
        <v>2021</v>
      </c>
      <c r="P4" s="394"/>
      <c r="Q4" s="395" t="s">
        <v>2</v>
      </c>
      <c r="R4" s="390" t="s">
        <v>83</v>
      </c>
    </row>
    <row r="5" spans="1:18" ht="14.45" customHeight="1" thickBot="1" x14ac:dyDescent="0.25">
      <c r="A5" s="487"/>
      <c r="B5" s="487"/>
      <c r="C5" s="488"/>
      <c r="D5" s="489"/>
      <c r="E5" s="490"/>
      <c r="F5" s="491"/>
      <c r="G5" s="492" t="s">
        <v>57</v>
      </c>
      <c r="H5" s="493" t="s">
        <v>14</v>
      </c>
      <c r="I5" s="494"/>
      <c r="J5" s="494"/>
      <c r="K5" s="492" t="s">
        <v>57</v>
      </c>
      <c r="L5" s="493" t="s">
        <v>14</v>
      </c>
      <c r="M5" s="494"/>
      <c r="N5" s="494"/>
      <c r="O5" s="492" t="s">
        <v>57</v>
      </c>
      <c r="P5" s="493" t="s">
        <v>14</v>
      </c>
      <c r="Q5" s="495"/>
      <c r="R5" s="496"/>
    </row>
    <row r="6" spans="1:18" ht="14.45" customHeight="1" x14ac:dyDescent="0.2">
      <c r="A6" s="419" t="s">
        <v>7319</v>
      </c>
      <c r="B6" s="420" t="s">
        <v>7320</v>
      </c>
      <c r="C6" s="420" t="s">
        <v>398</v>
      </c>
      <c r="D6" s="420" t="s">
        <v>7321</v>
      </c>
      <c r="E6" s="420" t="s">
        <v>7322</v>
      </c>
      <c r="F6" s="420" t="s">
        <v>7323</v>
      </c>
      <c r="G6" s="424">
        <v>202</v>
      </c>
      <c r="H6" s="424">
        <v>15150</v>
      </c>
      <c r="I6" s="420"/>
      <c r="J6" s="420">
        <v>75</v>
      </c>
      <c r="K6" s="424">
        <v>167</v>
      </c>
      <c r="L6" s="424">
        <v>12692</v>
      </c>
      <c r="M6" s="420"/>
      <c r="N6" s="420">
        <v>76</v>
      </c>
      <c r="O6" s="424">
        <v>252</v>
      </c>
      <c r="P6" s="424">
        <v>20412</v>
      </c>
      <c r="Q6" s="447"/>
      <c r="R6" s="425">
        <v>81</v>
      </c>
    </row>
    <row r="7" spans="1:18" ht="14.45" customHeight="1" x14ac:dyDescent="0.2">
      <c r="A7" s="426" t="s">
        <v>7319</v>
      </c>
      <c r="B7" s="427" t="s">
        <v>7320</v>
      </c>
      <c r="C7" s="427" t="s">
        <v>398</v>
      </c>
      <c r="D7" s="427" t="s">
        <v>7321</v>
      </c>
      <c r="E7" s="427" t="s">
        <v>7324</v>
      </c>
      <c r="F7" s="427" t="s">
        <v>7325</v>
      </c>
      <c r="G7" s="431">
        <v>9033</v>
      </c>
      <c r="H7" s="431">
        <v>3161550</v>
      </c>
      <c r="I7" s="427"/>
      <c r="J7" s="427">
        <v>350</v>
      </c>
      <c r="K7" s="431">
        <v>9070</v>
      </c>
      <c r="L7" s="431">
        <v>3192640</v>
      </c>
      <c r="M7" s="427"/>
      <c r="N7" s="427">
        <v>352</v>
      </c>
      <c r="O7" s="431">
        <v>11547</v>
      </c>
      <c r="P7" s="431">
        <v>4387860</v>
      </c>
      <c r="Q7" s="497"/>
      <c r="R7" s="432">
        <v>380</v>
      </c>
    </row>
    <row r="8" spans="1:18" ht="14.45" customHeight="1" x14ac:dyDescent="0.2">
      <c r="A8" s="426" t="s">
        <v>7319</v>
      </c>
      <c r="B8" s="427" t="s">
        <v>7320</v>
      </c>
      <c r="C8" s="427" t="s">
        <v>398</v>
      </c>
      <c r="D8" s="427" t="s">
        <v>7321</v>
      </c>
      <c r="E8" s="427" t="s">
        <v>7326</v>
      </c>
      <c r="F8" s="427" t="s">
        <v>7327</v>
      </c>
      <c r="G8" s="431">
        <v>78</v>
      </c>
      <c r="H8" s="431">
        <v>18174</v>
      </c>
      <c r="I8" s="427"/>
      <c r="J8" s="427">
        <v>233</v>
      </c>
      <c r="K8" s="431">
        <v>22</v>
      </c>
      <c r="L8" s="431">
        <v>5170</v>
      </c>
      <c r="M8" s="427"/>
      <c r="N8" s="427">
        <v>235</v>
      </c>
      <c r="O8" s="431"/>
      <c r="P8" s="431"/>
      <c r="Q8" s="497"/>
      <c r="R8" s="432"/>
    </row>
    <row r="9" spans="1:18" ht="14.45" customHeight="1" x14ac:dyDescent="0.2">
      <c r="A9" s="426" t="s">
        <v>7319</v>
      </c>
      <c r="B9" s="427" t="s">
        <v>7320</v>
      </c>
      <c r="C9" s="427" t="s">
        <v>398</v>
      </c>
      <c r="D9" s="427" t="s">
        <v>7321</v>
      </c>
      <c r="E9" s="427" t="s">
        <v>7328</v>
      </c>
      <c r="F9" s="427" t="s">
        <v>7329</v>
      </c>
      <c r="G9" s="431">
        <v>1778</v>
      </c>
      <c r="H9" s="431">
        <v>622300</v>
      </c>
      <c r="I9" s="427"/>
      <c r="J9" s="427">
        <v>350</v>
      </c>
      <c r="K9" s="431">
        <v>1550</v>
      </c>
      <c r="L9" s="431">
        <v>545600</v>
      </c>
      <c r="M9" s="427"/>
      <c r="N9" s="427">
        <v>352</v>
      </c>
      <c r="O9" s="431">
        <v>1668</v>
      </c>
      <c r="P9" s="431">
        <v>633840</v>
      </c>
      <c r="Q9" s="497"/>
      <c r="R9" s="432">
        <v>380</v>
      </c>
    </row>
    <row r="10" spans="1:18" ht="14.45" customHeight="1" x14ac:dyDescent="0.2">
      <c r="A10" s="426" t="s">
        <v>7319</v>
      </c>
      <c r="B10" s="427" t="s">
        <v>7320</v>
      </c>
      <c r="C10" s="427" t="s">
        <v>398</v>
      </c>
      <c r="D10" s="427" t="s">
        <v>7321</v>
      </c>
      <c r="E10" s="427" t="s">
        <v>7330</v>
      </c>
      <c r="F10" s="427" t="s">
        <v>7331</v>
      </c>
      <c r="G10" s="431">
        <v>80</v>
      </c>
      <c r="H10" s="431">
        <v>28000</v>
      </c>
      <c r="I10" s="427"/>
      <c r="J10" s="427">
        <v>350</v>
      </c>
      <c r="K10" s="431">
        <v>528</v>
      </c>
      <c r="L10" s="431">
        <v>185856</v>
      </c>
      <c r="M10" s="427"/>
      <c r="N10" s="427">
        <v>352</v>
      </c>
      <c r="O10" s="431">
        <v>141</v>
      </c>
      <c r="P10" s="431">
        <v>53580</v>
      </c>
      <c r="Q10" s="497"/>
      <c r="R10" s="432">
        <v>380</v>
      </c>
    </row>
    <row r="11" spans="1:18" ht="14.45" customHeight="1" x14ac:dyDescent="0.2">
      <c r="A11" s="426" t="s">
        <v>7319</v>
      </c>
      <c r="B11" s="427" t="s">
        <v>7320</v>
      </c>
      <c r="C11" s="427" t="s">
        <v>398</v>
      </c>
      <c r="D11" s="427" t="s">
        <v>7321</v>
      </c>
      <c r="E11" s="427" t="s">
        <v>7332</v>
      </c>
      <c r="F11" s="427" t="s">
        <v>7333</v>
      </c>
      <c r="G11" s="431">
        <v>354</v>
      </c>
      <c r="H11" s="431">
        <v>11800.01</v>
      </c>
      <c r="I11" s="427"/>
      <c r="J11" s="427">
        <v>33.333361581920904</v>
      </c>
      <c r="K11" s="431">
        <v>445</v>
      </c>
      <c r="L11" s="431">
        <v>16983.34</v>
      </c>
      <c r="M11" s="427"/>
      <c r="N11" s="427">
        <v>38.164808988764044</v>
      </c>
      <c r="O11" s="431">
        <v>441</v>
      </c>
      <c r="P11" s="431">
        <v>18495.630000000008</v>
      </c>
      <c r="Q11" s="497"/>
      <c r="R11" s="432">
        <v>41.940204081632672</v>
      </c>
    </row>
    <row r="12" spans="1:18" ht="14.45" customHeight="1" x14ac:dyDescent="0.2">
      <c r="A12" s="426" t="s">
        <v>7319</v>
      </c>
      <c r="B12" s="427" t="s">
        <v>7320</v>
      </c>
      <c r="C12" s="427" t="s">
        <v>398</v>
      </c>
      <c r="D12" s="427" t="s">
        <v>7321</v>
      </c>
      <c r="E12" s="427" t="s">
        <v>7334</v>
      </c>
      <c r="F12" s="427" t="s">
        <v>7335</v>
      </c>
      <c r="G12" s="431">
        <v>981</v>
      </c>
      <c r="H12" s="431">
        <v>575847</v>
      </c>
      <c r="I12" s="427"/>
      <c r="J12" s="427">
        <v>587</v>
      </c>
      <c r="K12" s="431">
        <v>1193</v>
      </c>
      <c r="L12" s="431">
        <v>705063</v>
      </c>
      <c r="M12" s="427"/>
      <c r="N12" s="427">
        <v>591</v>
      </c>
      <c r="O12" s="431">
        <v>1189</v>
      </c>
      <c r="P12" s="431">
        <v>753826</v>
      </c>
      <c r="Q12" s="497"/>
      <c r="R12" s="432">
        <v>634</v>
      </c>
    </row>
    <row r="13" spans="1:18" ht="14.45" customHeight="1" x14ac:dyDescent="0.2">
      <c r="A13" s="426" t="s">
        <v>7319</v>
      </c>
      <c r="B13" s="427" t="s">
        <v>7320</v>
      </c>
      <c r="C13" s="427" t="s">
        <v>398</v>
      </c>
      <c r="D13" s="427" t="s">
        <v>7321</v>
      </c>
      <c r="E13" s="427" t="s">
        <v>7336</v>
      </c>
      <c r="F13" s="427" t="s">
        <v>7337</v>
      </c>
      <c r="G13" s="431">
        <v>559</v>
      </c>
      <c r="H13" s="431">
        <v>328692</v>
      </c>
      <c r="I13" s="427"/>
      <c r="J13" s="427">
        <v>588</v>
      </c>
      <c r="K13" s="431">
        <v>587</v>
      </c>
      <c r="L13" s="431">
        <v>347504</v>
      </c>
      <c r="M13" s="427"/>
      <c r="N13" s="427">
        <v>592</v>
      </c>
      <c r="O13" s="431">
        <v>608</v>
      </c>
      <c r="P13" s="431">
        <v>386080</v>
      </c>
      <c r="Q13" s="497"/>
      <c r="R13" s="432">
        <v>635</v>
      </c>
    </row>
    <row r="14" spans="1:18" ht="14.45" customHeight="1" x14ac:dyDescent="0.2">
      <c r="A14" s="426" t="s">
        <v>7319</v>
      </c>
      <c r="B14" s="427" t="s">
        <v>7320</v>
      </c>
      <c r="C14" s="427" t="s">
        <v>398</v>
      </c>
      <c r="D14" s="427" t="s">
        <v>7321</v>
      </c>
      <c r="E14" s="427" t="s">
        <v>7338</v>
      </c>
      <c r="F14" s="427" t="s">
        <v>7339</v>
      </c>
      <c r="G14" s="431">
        <v>4</v>
      </c>
      <c r="H14" s="431">
        <v>1176</v>
      </c>
      <c r="I14" s="427"/>
      <c r="J14" s="427">
        <v>294</v>
      </c>
      <c r="K14" s="431">
        <v>8</v>
      </c>
      <c r="L14" s="431">
        <v>2368</v>
      </c>
      <c r="M14" s="427"/>
      <c r="N14" s="427">
        <v>296</v>
      </c>
      <c r="O14" s="431">
        <v>4</v>
      </c>
      <c r="P14" s="431">
        <v>1264</v>
      </c>
      <c r="Q14" s="497"/>
      <c r="R14" s="432">
        <v>316</v>
      </c>
    </row>
    <row r="15" spans="1:18" ht="14.45" customHeight="1" x14ac:dyDescent="0.2">
      <c r="A15" s="426" t="s">
        <v>7319</v>
      </c>
      <c r="B15" s="427" t="s">
        <v>7320</v>
      </c>
      <c r="C15" s="427" t="s">
        <v>398</v>
      </c>
      <c r="D15" s="427" t="s">
        <v>7321</v>
      </c>
      <c r="E15" s="427" t="s">
        <v>7340</v>
      </c>
      <c r="F15" s="427" t="s">
        <v>7341</v>
      </c>
      <c r="G15" s="431">
        <v>294</v>
      </c>
      <c r="H15" s="431">
        <v>172872</v>
      </c>
      <c r="I15" s="427"/>
      <c r="J15" s="427">
        <v>588</v>
      </c>
      <c r="K15" s="431">
        <v>312</v>
      </c>
      <c r="L15" s="431">
        <v>184704</v>
      </c>
      <c r="M15" s="427"/>
      <c r="N15" s="427">
        <v>592</v>
      </c>
      <c r="O15" s="431">
        <v>313</v>
      </c>
      <c r="P15" s="431">
        <v>198755</v>
      </c>
      <c r="Q15" s="497"/>
      <c r="R15" s="432">
        <v>635</v>
      </c>
    </row>
    <row r="16" spans="1:18" ht="14.45" customHeight="1" x14ac:dyDescent="0.2">
      <c r="A16" s="426" t="s">
        <v>7319</v>
      </c>
      <c r="B16" s="427" t="s">
        <v>7320</v>
      </c>
      <c r="C16" s="427" t="s">
        <v>398</v>
      </c>
      <c r="D16" s="427" t="s">
        <v>7321</v>
      </c>
      <c r="E16" s="427" t="s">
        <v>7342</v>
      </c>
      <c r="F16" s="427" t="s">
        <v>7343</v>
      </c>
      <c r="G16" s="431">
        <v>263</v>
      </c>
      <c r="H16" s="431">
        <v>154381</v>
      </c>
      <c r="I16" s="427"/>
      <c r="J16" s="427">
        <v>587</v>
      </c>
      <c r="K16" s="431">
        <v>275</v>
      </c>
      <c r="L16" s="431">
        <v>162525</v>
      </c>
      <c r="M16" s="427"/>
      <c r="N16" s="427">
        <v>591</v>
      </c>
      <c r="O16" s="431">
        <v>463</v>
      </c>
      <c r="P16" s="431">
        <v>293542</v>
      </c>
      <c r="Q16" s="497"/>
      <c r="R16" s="432">
        <v>634</v>
      </c>
    </row>
    <row r="17" spans="1:18" ht="14.45" customHeight="1" x14ac:dyDescent="0.2">
      <c r="A17" s="426" t="s">
        <v>7319</v>
      </c>
      <c r="B17" s="427" t="s">
        <v>7320</v>
      </c>
      <c r="C17" s="427" t="s">
        <v>398</v>
      </c>
      <c r="D17" s="427" t="s">
        <v>7321</v>
      </c>
      <c r="E17" s="427" t="s">
        <v>7344</v>
      </c>
      <c r="F17" s="427" t="s">
        <v>7345</v>
      </c>
      <c r="G17" s="431">
        <v>42</v>
      </c>
      <c r="H17" s="431">
        <v>12348</v>
      </c>
      <c r="I17" s="427"/>
      <c r="J17" s="427">
        <v>294</v>
      </c>
      <c r="K17" s="431">
        <v>34</v>
      </c>
      <c r="L17" s="431">
        <v>10064</v>
      </c>
      <c r="M17" s="427"/>
      <c r="N17" s="427">
        <v>296</v>
      </c>
      <c r="O17" s="431">
        <v>22</v>
      </c>
      <c r="P17" s="431">
        <v>6952</v>
      </c>
      <c r="Q17" s="497"/>
      <c r="R17" s="432">
        <v>316</v>
      </c>
    </row>
    <row r="18" spans="1:18" ht="14.45" customHeight="1" thickBot="1" x14ac:dyDescent="0.25">
      <c r="A18" s="433" t="s">
        <v>7319</v>
      </c>
      <c r="B18" s="434" t="s">
        <v>7320</v>
      </c>
      <c r="C18" s="434" t="s">
        <v>398</v>
      </c>
      <c r="D18" s="434" t="s">
        <v>7321</v>
      </c>
      <c r="E18" s="434" t="s">
        <v>7346</v>
      </c>
      <c r="F18" s="434" t="s">
        <v>7347</v>
      </c>
      <c r="G18" s="438"/>
      <c r="H18" s="438"/>
      <c r="I18" s="434"/>
      <c r="J18" s="434"/>
      <c r="K18" s="438">
        <v>24</v>
      </c>
      <c r="L18" s="438">
        <v>8448</v>
      </c>
      <c r="M18" s="434"/>
      <c r="N18" s="434">
        <v>352</v>
      </c>
      <c r="O18" s="438">
        <v>1</v>
      </c>
      <c r="P18" s="438">
        <v>352</v>
      </c>
      <c r="Q18" s="449"/>
      <c r="R18" s="439">
        <v>352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410C46D-0028-4C29-B65B-FB47BF6D0187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79" hidden="1" customWidth="1" outlineLevel="1"/>
    <col min="10" max="11" width="9.28515625" style="104" hidden="1" customWidth="1"/>
    <col min="12" max="13" width="11.140625" style="179" customWidth="1"/>
    <col min="14" max="15" width="9.28515625" style="104" hidden="1" customWidth="1"/>
    <col min="16" max="17" width="11.140625" style="179" customWidth="1"/>
    <col min="18" max="18" width="11.140625" style="182" customWidth="1"/>
    <col min="19" max="19" width="11.140625" style="179" customWidth="1"/>
    <col min="20" max="16384" width="8.85546875" style="104"/>
  </cols>
  <sheetData>
    <row r="1" spans="1:19" ht="18.600000000000001" customHeight="1" thickBot="1" x14ac:dyDescent="0.35">
      <c r="A1" s="297" t="s">
        <v>7349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199" t="s">
        <v>234</v>
      </c>
      <c r="B2" s="169"/>
      <c r="C2" s="169"/>
      <c r="D2" s="169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5" customHeight="1" thickBot="1" x14ac:dyDescent="0.25">
      <c r="G3" s="63" t="s">
        <v>111</v>
      </c>
      <c r="H3" s="77">
        <f t="shared" ref="H3:Q3" si="0">SUBTOTAL(9,H6:H1048576)</f>
        <v>13668</v>
      </c>
      <c r="I3" s="78">
        <f t="shared" si="0"/>
        <v>5102290.01</v>
      </c>
      <c r="J3" s="58"/>
      <c r="K3" s="58"/>
      <c r="L3" s="78">
        <f t="shared" si="0"/>
        <v>14215</v>
      </c>
      <c r="M3" s="78">
        <f t="shared" si="0"/>
        <v>5379617.3399999999</v>
      </c>
      <c r="N3" s="58"/>
      <c r="O3" s="58"/>
      <c r="P3" s="78">
        <f t="shared" si="0"/>
        <v>16649</v>
      </c>
      <c r="Q3" s="78">
        <f t="shared" si="0"/>
        <v>6754958.6299999999</v>
      </c>
      <c r="R3" s="59">
        <f>IF(M3=0,0,Q3/M3)</f>
        <v>1.2556578290009006</v>
      </c>
      <c r="S3" s="79">
        <f>IF(P3=0,0,Q3/P3)</f>
        <v>405.72758904438706</v>
      </c>
    </row>
    <row r="4" spans="1:19" ht="14.45" customHeight="1" x14ac:dyDescent="0.2">
      <c r="A4" s="389" t="s">
        <v>176</v>
      </c>
      <c r="B4" s="389" t="s">
        <v>80</v>
      </c>
      <c r="C4" s="397" t="s">
        <v>0</v>
      </c>
      <c r="D4" s="233" t="s">
        <v>112</v>
      </c>
      <c r="E4" s="391" t="s">
        <v>81</v>
      </c>
      <c r="F4" s="396" t="s">
        <v>56</v>
      </c>
      <c r="G4" s="392" t="s">
        <v>55</v>
      </c>
      <c r="H4" s="393">
        <v>2019</v>
      </c>
      <c r="I4" s="394"/>
      <c r="J4" s="76"/>
      <c r="K4" s="76"/>
      <c r="L4" s="393">
        <v>2020</v>
      </c>
      <c r="M4" s="394"/>
      <c r="N4" s="76"/>
      <c r="O4" s="76"/>
      <c r="P4" s="393">
        <v>2021</v>
      </c>
      <c r="Q4" s="394"/>
      <c r="R4" s="395" t="s">
        <v>2</v>
      </c>
      <c r="S4" s="390" t="s">
        <v>83</v>
      </c>
    </row>
    <row r="5" spans="1:19" ht="14.45" customHeight="1" thickBot="1" x14ac:dyDescent="0.25">
      <c r="A5" s="487"/>
      <c r="B5" s="487"/>
      <c r="C5" s="488"/>
      <c r="D5" s="498"/>
      <c r="E5" s="489"/>
      <c r="F5" s="490"/>
      <c r="G5" s="491"/>
      <c r="H5" s="492" t="s">
        <v>57</v>
      </c>
      <c r="I5" s="493" t="s">
        <v>14</v>
      </c>
      <c r="J5" s="494"/>
      <c r="K5" s="494"/>
      <c r="L5" s="492" t="s">
        <v>57</v>
      </c>
      <c r="M5" s="493" t="s">
        <v>14</v>
      </c>
      <c r="N5" s="494"/>
      <c r="O5" s="494"/>
      <c r="P5" s="492" t="s">
        <v>57</v>
      </c>
      <c r="Q5" s="493" t="s">
        <v>14</v>
      </c>
      <c r="R5" s="495"/>
      <c r="S5" s="496"/>
    </row>
    <row r="6" spans="1:19" ht="14.45" customHeight="1" x14ac:dyDescent="0.2">
      <c r="A6" s="419" t="s">
        <v>7319</v>
      </c>
      <c r="B6" s="420" t="s">
        <v>7320</v>
      </c>
      <c r="C6" s="420" t="s">
        <v>398</v>
      </c>
      <c r="D6" s="420" t="s">
        <v>7293</v>
      </c>
      <c r="E6" s="420" t="s">
        <v>7321</v>
      </c>
      <c r="F6" s="420" t="s">
        <v>7332</v>
      </c>
      <c r="G6" s="420" t="s">
        <v>7333</v>
      </c>
      <c r="H6" s="424"/>
      <c r="I6" s="424"/>
      <c r="J6" s="420"/>
      <c r="K6" s="420"/>
      <c r="L6" s="424"/>
      <c r="M6" s="424"/>
      <c r="N6" s="420"/>
      <c r="O6" s="420"/>
      <c r="P6" s="424">
        <v>1</v>
      </c>
      <c r="Q6" s="424">
        <v>45.56</v>
      </c>
      <c r="R6" s="447"/>
      <c r="S6" s="425">
        <v>45.56</v>
      </c>
    </row>
    <row r="7" spans="1:19" ht="14.45" customHeight="1" x14ac:dyDescent="0.2">
      <c r="A7" s="426" t="s">
        <v>7319</v>
      </c>
      <c r="B7" s="427" t="s">
        <v>7320</v>
      </c>
      <c r="C7" s="427" t="s">
        <v>398</v>
      </c>
      <c r="D7" s="427" t="s">
        <v>7293</v>
      </c>
      <c r="E7" s="427" t="s">
        <v>7321</v>
      </c>
      <c r="F7" s="427" t="s">
        <v>7342</v>
      </c>
      <c r="G7" s="427" t="s">
        <v>7343</v>
      </c>
      <c r="H7" s="431"/>
      <c r="I7" s="431"/>
      <c r="J7" s="427"/>
      <c r="K7" s="427"/>
      <c r="L7" s="431"/>
      <c r="M7" s="431"/>
      <c r="N7" s="427"/>
      <c r="O7" s="427"/>
      <c r="P7" s="431">
        <v>1</v>
      </c>
      <c r="Q7" s="431">
        <v>634</v>
      </c>
      <c r="R7" s="497"/>
      <c r="S7" s="432">
        <v>634</v>
      </c>
    </row>
    <row r="8" spans="1:19" ht="14.45" customHeight="1" x14ac:dyDescent="0.2">
      <c r="A8" s="426" t="s">
        <v>7319</v>
      </c>
      <c r="B8" s="427" t="s">
        <v>7320</v>
      </c>
      <c r="C8" s="427" t="s">
        <v>398</v>
      </c>
      <c r="D8" s="427" t="s">
        <v>7298</v>
      </c>
      <c r="E8" s="427" t="s">
        <v>7321</v>
      </c>
      <c r="F8" s="427" t="s">
        <v>7322</v>
      </c>
      <c r="G8" s="427" t="s">
        <v>7323</v>
      </c>
      <c r="H8" s="431">
        <v>14</v>
      </c>
      <c r="I8" s="431">
        <v>1050</v>
      </c>
      <c r="J8" s="427"/>
      <c r="K8" s="427">
        <v>75</v>
      </c>
      <c r="L8" s="431">
        <v>6</v>
      </c>
      <c r="M8" s="431">
        <v>456</v>
      </c>
      <c r="N8" s="427"/>
      <c r="O8" s="427">
        <v>76</v>
      </c>
      <c r="P8" s="431">
        <v>26</v>
      </c>
      <c r="Q8" s="431">
        <v>2106</v>
      </c>
      <c r="R8" s="497"/>
      <c r="S8" s="432">
        <v>81</v>
      </c>
    </row>
    <row r="9" spans="1:19" ht="14.45" customHeight="1" x14ac:dyDescent="0.2">
      <c r="A9" s="426" t="s">
        <v>7319</v>
      </c>
      <c r="B9" s="427" t="s">
        <v>7320</v>
      </c>
      <c r="C9" s="427" t="s">
        <v>398</v>
      </c>
      <c r="D9" s="427" t="s">
        <v>7298</v>
      </c>
      <c r="E9" s="427" t="s">
        <v>7321</v>
      </c>
      <c r="F9" s="427" t="s">
        <v>7324</v>
      </c>
      <c r="G9" s="427" t="s">
        <v>7325</v>
      </c>
      <c r="H9" s="431">
        <v>80</v>
      </c>
      <c r="I9" s="431">
        <v>28000</v>
      </c>
      <c r="J9" s="427"/>
      <c r="K9" s="427">
        <v>350</v>
      </c>
      <c r="L9" s="431">
        <v>134</v>
      </c>
      <c r="M9" s="431">
        <v>47168</v>
      </c>
      <c r="N9" s="427"/>
      <c r="O9" s="427">
        <v>352</v>
      </c>
      <c r="P9" s="431">
        <v>148</v>
      </c>
      <c r="Q9" s="431">
        <v>56240</v>
      </c>
      <c r="R9" s="497"/>
      <c r="S9" s="432">
        <v>380</v>
      </c>
    </row>
    <row r="10" spans="1:19" ht="14.45" customHeight="1" x14ac:dyDescent="0.2">
      <c r="A10" s="426" t="s">
        <v>7319</v>
      </c>
      <c r="B10" s="427" t="s">
        <v>7320</v>
      </c>
      <c r="C10" s="427" t="s">
        <v>398</v>
      </c>
      <c r="D10" s="427" t="s">
        <v>7298</v>
      </c>
      <c r="E10" s="427" t="s">
        <v>7321</v>
      </c>
      <c r="F10" s="427" t="s">
        <v>7328</v>
      </c>
      <c r="G10" s="427" t="s">
        <v>7329</v>
      </c>
      <c r="H10" s="431">
        <v>352</v>
      </c>
      <c r="I10" s="431">
        <v>123200</v>
      </c>
      <c r="J10" s="427"/>
      <c r="K10" s="427">
        <v>350</v>
      </c>
      <c r="L10" s="431">
        <v>405</v>
      </c>
      <c r="M10" s="431">
        <v>142560</v>
      </c>
      <c r="N10" s="427"/>
      <c r="O10" s="427">
        <v>352</v>
      </c>
      <c r="P10" s="431">
        <v>452</v>
      </c>
      <c r="Q10" s="431">
        <v>171760</v>
      </c>
      <c r="R10" s="497"/>
      <c r="S10" s="432">
        <v>380</v>
      </c>
    </row>
    <row r="11" spans="1:19" ht="14.45" customHeight="1" x14ac:dyDescent="0.2">
      <c r="A11" s="426" t="s">
        <v>7319</v>
      </c>
      <c r="B11" s="427" t="s">
        <v>7320</v>
      </c>
      <c r="C11" s="427" t="s">
        <v>398</v>
      </c>
      <c r="D11" s="427" t="s">
        <v>7298</v>
      </c>
      <c r="E11" s="427" t="s">
        <v>7321</v>
      </c>
      <c r="F11" s="427" t="s">
        <v>7330</v>
      </c>
      <c r="G11" s="427" t="s">
        <v>7331</v>
      </c>
      <c r="H11" s="431"/>
      <c r="I11" s="431"/>
      <c r="J11" s="427"/>
      <c r="K11" s="427"/>
      <c r="L11" s="431">
        <v>52</v>
      </c>
      <c r="M11" s="431">
        <v>18304</v>
      </c>
      <c r="N11" s="427"/>
      <c r="O11" s="427">
        <v>352</v>
      </c>
      <c r="P11" s="431"/>
      <c r="Q11" s="431"/>
      <c r="R11" s="497"/>
      <c r="S11" s="432"/>
    </row>
    <row r="12" spans="1:19" ht="14.45" customHeight="1" x14ac:dyDescent="0.2">
      <c r="A12" s="426" t="s">
        <v>7319</v>
      </c>
      <c r="B12" s="427" t="s">
        <v>7320</v>
      </c>
      <c r="C12" s="427" t="s">
        <v>398</v>
      </c>
      <c r="D12" s="427" t="s">
        <v>7298</v>
      </c>
      <c r="E12" s="427" t="s">
        <v>7321</v>
      </c>
      <c r="F12" s="427" t="s">
        <v>7332</v>
      </c>
      <c r="G12" s="427" t="s">
        <v>7333</v>
      </c>
      <c r="H12" s="431"/>
      <c r="I12" s="431"/>
      <c r="J12" s="427"/>
      <c r="K12" s="427"/>
      <c r="L12" s="431">
        <v>1</v>
      </c>
      <c r="M12" s="431">
        <v>45.56</v>
      </c>
      <c r="N12" s="427"/>
      <c r="O12" s="427">
        <v>45.56</v>
      </c>
      <c r="P12" s="431"/>
      <c r="Q12" s="431"/>
      <c r="R12" s="497"/>
      <c r="S12" s="432"/>
    </row>
    <row r="13" spans="1:19" ht="14.45" customHeight="1" x14ac:dyDescent="0.2">
      <c r="A13" s="426" t="s">
        <v>7319</v>
      </c>
      <c r="B13" s="427" t="s">
        <v>7320</v>
      </c>
      <c r="C13" s="427" t="s">
        <v>398</v>
      </c>
      <c r="D13" s="427" t="s">
        <v>7298</v>
      </c>
      <c r="E13" s="427" t="s">
        <v>7321</v>
      </c>
      <c r="F13" s="427" t="s">
        <v>7334</v>
      </c>
      <c r="G13" s="427" t="s">
        <v>7335</v>
      </c>
      <c r="H13" s="431"/>
      <c r="I13" s="431"/>
      <c r="J13" s="427"/>
      <c r="K13" s="427"/>
      <c r="L13" s="431">
        <v>3</v>
      </c>
      <c r="M13" s="431">
        <v>1773</v>
      </c>
      <c r="N13" s="427"/>
      <c r="O13" s="427">
        <v>591</v>
      </c>
      <c r="P13" s="431"/>
      <c r="Q13" s="431"/>
      <c r="R13" s="497"/>
      <c r="S13" s="432"/>
    </row>
    <row r="14" spans="1:19" ht="14.45" customHeight="1" x14ac:dyDescent="0.2">
      <c r="A14" s="426" t="s">
        <v>7319</v>
      </c>
      <c r="B14" s="427" t="s">
        <v>7320</v>
      </c>
      <c r="C14" s="427" t="s">
        <v>398</v>
      </c>
      <c r="D14" s="427" t="s">
        <v>7298</v>
      </c>
      <c r="E14" s="427" t="s">
        <v>7321</v>
      </c>
      <c r="F14" s="427" t="s">
        <v>7336</v>
      </c>
      <c r="G14" s="427" t="s">
        <v>7337</v>
      </c>
      <c r="H14" s="431">
        <v>112</v>
      </c>
      <c r="I14" s="431">
        <v>65856</v>
      </c>
      <c r="J14" s="427"/>
      <c r="K14" s="427">
        <v>588</v>
      </c>
      <c r="L14" s="431">
        <v>158</v>
      </c>
      <c r="M14" s="431">
        <v>93536</v>
      </c>
      <c r="N14" s="427"/>
      <c r="O14" s="427">
        <v>592</v>
      </c>
      <c r="P14" s="431">
        <v>226</v>
      </c>
      <c r="Q14" s="431">
        <v>143510</v>
      </c>
      <c r="R14" s="497"/>
      <c r="S14" s="432">
        <v>635</v>
      </c>
    </row>
    <row r="15" spans="1:19" ht="14.45" customHeight="1" x14ac:dyDescent="0.2">
      <c r="A15" s="426" t="s">
        <v>7319</v>
      </c>
      <c r="B15" s="427" t="s">
        <v>7320</v>
      </c>
      <c r="C15" s="427" t="s">
        <v>398</v>
      </c>
      <c r="D15" s="427" t="s">
        <v>7298</v>
      </c>
      <c r="E15" s="427" t="s">
        <v>7321</v>
      </c>
      <c r="F15" s="427" t="s">
        <v>7338</v>
      </c>
      <c r="G15" s="427" t="s">
        <v>7339</v>
      </c>
      <c r="H15" s="431">
        <v>4</v>
      </c>
      <c r="I15" s="431">
        <v>1176</v>
      </c>
      <c r="J15" s="427"/>
      <c r="K15" s="427">
        <v>294</v>
      </c>
      <c r="L15" s="431">
        <v>8</v>
      </c>
      <c r="M15" s="431">
        <v>2368</v>
      </c>
      <c r="N15" s="427"/>
      <c r="O15" s="427">
        <v>296</v>
      </c>
      <c r="P15" s="431">
        <v>4</v>
      </c>
      <c r="Q15" s="431">
        <v>1264</v>
      </c>
      <c r="R15" s="497"/>
      <c r="S15" s="432">
        <v>316</v>
      </c>
    </row>
    <row r="16" spans="1:19" ht="14.45" customHeight="1" x14ac:dyDescent="0.2">
      <c r="A16" s="426" t="s">
        <v>7319</v>
      </c>
      <c r="B16" s="427" t="s">
        <v>7320</v>
      </c>
      <c r="C16" s="427" t="s">
        <v>398</v>
      </c>
      <c r="D16" s="427" t="s">
        <v>7298</v>
      </c>
      <c r="E16" s="427" t="s">
        <v>7321</v>
      </c>
      <c r="F16" s="427" t="s">
        <v>7340</v>
      </c>
      <c r="G16" s="427" t="s">
        <v>7341</v>
      </c>
      <c r="H16" s="431"/>
      <c r="I16" s="431"/>
      <c r="J16" s="427"/>
      <c r="K16" s="427"/>
      <c r="L16" s="431"/>
      <c r="M16" s="431"/>
      <c r="N16" s="427"/>
      <c r="O16" s="427"/>
      <c r="P16" s="431">
        <v>8</v>
      </c>
      <c r="Q16" s="431">
        <v>5080</v>
      </c>
      <c r="R16" s="497"/>
      <c r="S16" s="432">
        <v>635</v>
      </c>
    </row>
    <row r="17" spans="1:19" ht="14.45" customHeight="1" x14ac:dyDescent="0.2">
      <c r="A17" s="426" t="s">
        <v>7319</v>
      </c>
      <c r="B17" s="427" t="s">
        <v>7320</v>
      </c>
      <c r="C17" s="427" t="s">
        <v>398</v>
      </c>
      <c r="D17" s="427" t="s">
        <v>7298</v>
      </c>
      <c r="E17" s="427" t="s">
        <v>7321</v>
      </c>
      <c r="F17" s="427" t="s">
        <v>7346</v>
      </c>
      <c r="G17" s="427" t="s">
        <v>7347</v>
      </c>
      <c r="H17" s="431"/>
      <c r="I17" s="431"/>
      <c r="J17" s="427"/>
      <c r="K17" s="427"/>
      <c r="L17" s="431"/>
      <c r="M17" s="431"/>
      <c r="N17" s="427"/>
      <c r="O17" s="427"/>
      <c r="P17" s="431">
        <v>1</v>
      </c>
      <c r="Q17" s="431">
        <v>352</v>
      </c>
      <c r="R17" s="497"/>
      <c r="S17" s="432">
        <v>352</v>
      </c>
    </row>
    <row r="18" spans="1:19" ht="14.45" customHeight="1" x14ac:dyDescent="0.2">
      <c r="A18" s="426" t="s">
        <v>7319</v>
      </c>
      <c r="B18" s="427" t="s">
        <v>7320</v>
      </c>
      <c r="C18" s="427" t="s">
        <v>398</v>
      </c>
      <c r="D18" s="427" t="s">
        <v>7299</v>
      </c>
      <c r="E18" s="427" t="s">
        <v>7321</v>
      </c>
      <c r="F18" s="427" t="s">
        <v>7324</v>
      </c>
      <c r="G18" s="427" t="s">
        <v>7325</v>
      </c>
      <c r="H18" s="431">
        <v>272</v>
      </c>
      <c r="I18" s="431">
        <v>95200</v>
      </c>
      <c r="J18" s="427"/>
      <c r="K18" s="427">
        <v>350</v>
      </c>
      <c r="L18" s="431"/>
      <c r="M18" s="431"/>
      <c r="N18" s="427"/>
      <c r="O18" s="427"/>
      <c r="P18" s="431"/>
      <c r="Q18" s="431"/>
      <c r="R18" s="497"/>
      <c r="S18" s="432"/>
    </row>
    <row r="19" spans="1:19" ht="14.45" customHeight="1" x14ac:dyDescent="0.2">
      <c r="A19" s="426" t="s">
        <v>7319</v>
      </c>
      <c r="B19" s="427" t="s">
        <v>7320</v>
      </c>
      <c r="C19" s="427" t="s">
        <v>398</v>
      </c>
      <c r="D19" s="427" t="s">
        <v>7299</v>
      </c>
      <c r="E19" s="427" t="s">
        <v>7321</v>
      </c>
      <c r="F19" s="427" t="s">
        <v>7330</v>
      </c>
      <c r="G19" s="427" t="s">
        <v>7331</v>
      </c>
      <c r="H19" s="431">
        <v>12</v>
      </c>
      <c r="I19" s="431">
        <v>4200</v>
      </c>
      <c r="J19" s="427"/>
      <c r="K19" s="427">
        <v>350</v>
      </c>
      <c r="L19" s="431"/>
      <c r="M19" s="431"/>
      <c r="N19" s="427"/>
      <c r="O19" s="427"/>
      <c r="P19" s="431"/>
      <c r="Q19" s="431"/>
      <c r="R19" s="497"/>
      <c r="S19" s="432"/>
    </row>
    <row r="20" spans="1:19" ht="14.45" customHeight="1" x14ac:dyDescent="0.2">
      <c r="A20" s="426" t="s">
        <v>7319</v>
      </c>
      <c r="B20" s="427" t="s">
        <v>7320</v>
      </c>
      <c r="C20" s="427" t="s">
        <v>398</v>
      </c>
      <c r="D20" s="427" t="s">
        <v>7303</v>
      </c>
      <c r="E20" s="427" t="s">
        <v>7321</v>
      </c>
      <c r="F20" s="427" t="s">
        <v>7322</v>
      </c>
      <c r="G20" s="427" t="s">
        <v>7323</v>
      </c>
      <c r="H20" s="431">
        <v>8</v>
      </c>
      <c r="I20" s="431">
        <v>600</v>
      </c>
      <c r="J20" s="427"/>
      <c r="K20" s="427">
        <v>75</v>
      </c>
      <c r="L20" s="431"/>
      <c r="M20" s="431"/>
      <c r="N20" s="427"/>
      <c r="O20" s="427"/>
      <c r="P20" s="431">
        <v>4</v>
      </c>
      <c r="Q20" s="431">
        <v>324</v>
      </c>
      <c r="R20" s="497"/>
      <c r="S20" s="432">
        <v>81</v>
      </c>
    </row>
    <row r="21" spans="1:19" ht="14.45" customHeight="1" x14ac:dyDescent="0.2">
      <c r="A21" s="426" t="s">
        <v>7319</v>
      </c>
      <c r="B21" s="427" t="s">
        <v>7320</v>
      </c>
      <c r="C21" s="427" t="s">
        <v>398</v>
      </c>
      <c r="D21" s="427" t="s">
        <v>7303</v>
      </c>
      <c r="E21" s="427" t="s">
        <v>7321</v>
      </c>
      <c r="F21" s="427" t="s">
        <v>7324</v>
      </c>
      <c r="G21" s="427" t="s">
        <v>7325</v>
      </c>
      <c r="H21" s="431">
        <v>1607</v>
      </c>
      <c r="I21" s="431">
        <v>562450</v>
      </c>
      <c r="J21" s="427"/>
      <c r="K21" s="427">
        <v>350</v>
      </c>
      <c r="L21" s="431">
        <v>1278</v>
      </c>
      <c r="M21" s="431">
        <v>449856</v>
      </c>
      <c r="N21" s="427"/>
      <c r="O21" s="427">
        <v>352</v>
      </c>
      <c r="P21" s="431">
        <v>1695</v>
      </c>
      <c r="Q21" s="431">
        <v>644100</v>
      </c>
      <c r="R21" s="497"/>
      <c r="S21" s="432">
        <v>380</v>
      </c>
    </row>
    <row r="22" spans="1:19" ht="14.45" customHeight="1" x14ac:dyDescent="0.2">
      <c r="A22" s="426" t="s">
        <v>7319</v>
      </c>
      <c r="B22" s="427" t="s">
        <v>7320</v>
      </c>
      <c r="C22" s="427" t="s">
        <v>398</v>
      </c>
      <c r="D22" s="427" t="s">
        <v>7303</v>
      </c>
      <c r="E22" s="427" t="s">
        <v>7321</v>
      </c>
      <c r="F22" s="427" t="s">
        <v>7328</v>
      </c>
      <c r="G22" s="427" t="s">
        <v>7329</v>
      </c>
      <c r="H22" s="431">
        <v>1</v>
      </c>
      <c r="I22" s="431">
        <v>350</v>
      </c>
      <c r="J22" s="427"/>
      <c r="K22" s="427">
        <v>350</v>
      </c>
      <c r="L22" s="431">
        <v>12</v>
      </c>
      <c r="M22" s="431">
        <v>4224</v>
      </c>
      <c r="N22" s="427"/>
      <c r="O22" s="427">
        <v>352</v>
      </c>
      <c r="P22" s="431">
        <v>12</v>
      </c>
      <c r="Q22" s="431">
        <v>4560</v>
      </c>
      <c r="R22" s="497"/>
      <c r="S22" s="432">
        <v>380</v>
      </c>
    </row>
    <row r="23" spans="1:19" ht="14.45" customHeight="1" x14ac:dyDescent="0.2">
      <c r="A23" s="426" t="s">
        <v>7319</v>
      </c>
      <c r="B23" s="427" t="s">
        <v>7320</v>
      </c>
      <c r="C23" s="427" t="s">
        <v>398</v>
      </c>
      <c r="D23" s="427" t="s">
        <v>7303</v>
      </c>
      <c r="E23" s="427" t="s">
        <v>7321</v>
      </c>
      <c r="F23" s="427" t="s">
        <v>7330</v>
      </c>
      <c r="G23" s="427" t="s">
        <v>7331</v>
      </c>
      <c r="H23" s="431"/>
      <c r="I23" s="431"/>
      <c r="J23" s="427"/>
      <c r="K23" s="427"/>
      <c r="L23" s="431">
        <v>2</v>
      </c>
      <c r="M23" s="431">
        <v>704</v>
      </c>
      <c r="N23" s="427"/>
      <c r="O23" s="427">
        <v>352</v>
      </c>
      <c r="P23" s="431"/>
      <c r="Q23" s="431"/>
      <c r="R23" s="497"/>
      <c r="S23" s="432"/>
    </row>
    <row r="24" spans="1:19" ht="14.45" customHeight="1" x14ac:dyDescent="0.2">
      <c r="A24" s="426" t="s">
        <v>7319</v>
      </c>
      <c r="B24" s="427" t="s">
        <v>7320</v>
      </c>
      <c r="C24" s="427" t="s">
        <v>398</v>
      </c>
      <c r="D24" s="427" t="s">
        <v>7303</v>
      </c>
      <c r="E24" s="427" t="s">
        <v>7321</v>
      </c>
      <c r="F24" s="427" t="s">
        <v>7332</v>
      </c>
      <c r="G24" s="427" t="s">
        <v>7333</v>
      </c>
      <c r="H24" s="431">
        <v>43</v>
      </c>
      <c r="I24" s="431">
        <v>1433.3099999999997</v>
      </c>
      <c r="J24" s="427"/>
      <c r="K24" s="427">
        <v>33.332790697674412</v>
      </c>
      <c r="L24" s="431">
        <v>54</v>
      </c>
      <c r="M24" s="431">
        <v>2068.88</v>
      </c>
      <c r="N24" s="427"/>
      <c r="O24" s="427">
        <v>38.312592592592594</v>
      </c>
      <c r="P24" s="431">
        <v>74</v>
      </c>
      <c r="Q24" s="431">
        <v>3097.81</v>
      </c>
      <c r="R24" s="497"/>
      <c r="S24" s="432">
        <v>41.862297297297296</v>
      </c>
    </row>
    <row r="25" spans="1:19" ht="14.45" customHeight="1" x14ac:dyDescent="0.2">
      <c r="A25" s="426" t="s">
        <v>7319</v>
      </c>
      <c r="B25" s="427" t="s">
        <v>7320</v>
      </c>
      <c r="C25" s="427" t="s">
        <v>398</v>
      </c>
      <c r="D25" s="427" t="s">
        <v>7303</v>
      </c>
      <c r="E25" s="427" t="s">
        <v>7321</v>
      </c>
      <c r="F25" s="427" t="s">
        <v>7334</v>
      </c>
      <c r="G25" s="427" t="s">
        <v>7335</v>
      </c>
      <c r="H25" s="431">
        <v>49</v>
      </c>
      <c r="I25" s="431">
        <v>28763</v>
      </c>
      <c r="J25" s="427"/>
      <c r="K25" s="427">
        <v>587</v>
      </c>
      <c r="L25" s="431">
        <v>47</v>
      </c>
      <c r="M25" s="431">
        <v>27777</v>
      </c>
      <c r="N25" s="427"/>
      <c r="O25" s="427">
        <v>591</v>
      </c>
      <c r="P25" s="431">
        <v>46</v>
      </c>
      <c r="Q25" s="431">
        <v>29164</v>
      </c>
      <c r="R25" s="497"/>
      <c r="S25" s="432">
        <v>634</v>
      </c>
    </row>
    <row r="26" spans="1:19" ht="14.45" customHeight="1" x14ac:dyDescent="0.2">
      <c r="A26" s="426" t="s">
        <v>7319</v>
      </c>
      <c r="B26" s="427" t="s">
        <v>7320</v>
      </c>
      <c r="C26" s="427" t="s">
        <v>398</v>
      </c>
      <c r="D26" s="427" t="s">
        <v>7303</v>
      </c>
      <c r="E26" s="427" t="s">
        <v>7321</v>
      </c>
      <c r="F26" s="427" t="s">
        <v>7342</v>
      </c>
      <c r="G26" s="427" t="s">
        <v>7343</v>
      </c>
      <c r="H26" s="431">
        <v>105</v>
      </c>
      <c r="I26" s="431">
        <v>61635</v>
      </c>
      <c r="J26" s="427"/>
      <c r="K26" s="427">
        <v>587</v>
      </c>
      <c r="L26" s="431">
        <v>159</v>
      </c>
      <c r="M26" s="431">
        <v>93969</v>
      </c>
      <c r="N26" s="427"/>
      <c r="O26" s="427">
        <v>591</v>
      </c>
      <c r="P26" s="431">
        <v>259</v>
      </c>
      <c r="Q26" s="431">
        <v>164206</v>
      </c>
      <c r="R26" s="497"/>
      <c r="S26" s="432">
        <v>634</v>
      </c>
    </row>
    <row r="27" spans="1:19" ht="14.45" customHeight="1" x14ac:dyDescent="0.2">
      <c r="A27" s="426" t="s">
        <v>7319</v>
      </c>
      <c r="B27" s="427" t="s">
        <v>7320</v>
      </c>
      <c r="C27" s="427" t="s">
        <v>398</v>
      </c>
      <c r="D27" s="427" t="s">
        <v>7303</v>
      </c>
      <c r="E27" s="427" t="s">
        <v>7321</v>
      </c>
      <c r="F27" s="427" t="s">
        <v>7346</v>
      </c>
      <c r="G27" s="427" t="s">
        <v>7347</v>
      </c>
      <c r="H27" s="431"/>
      <c r="I27" s="431"/>
      <c r="J27" s="427"/>
      <c r="K27" s="427"/>
      <c r="L27" s="431">
        <v>3</v>
      </c>
      <c r="M27" s="431">
        <v>1056</v>
      </c>
      <c r="N27" s="427"/>
      <c r="O27" s="427">
        <v>352</v>
      </c>
      <c r="P27" s="431"/>
      <c r="Q27" s="431"/>
      <c r="R27" s="497"/>
      <c r="S27" s="432"/>
    </row>
    <row r="28" spans="1:19" ht="14.45" customHeight="1" x14ac:dyDescent="0.2">
      <c r="A28" s="426" t="s">
        <v>7319</v>
      </c>
      <c r="B28" s="427" t="s">
        <v>7320</v>
      </c>
      <c r="C28" s="427" t="s">
        <v>398</v>
      </c>
      <c r="D28" s="427" t="s">
        <v>7304</v>
      </c>
      <c r="E28" s="427" t="s">
        <v>7321</v>
      </c>
      <c r="F28" s="427" t="s">
        <v>7322</v>
      </c>
      <c r="G28" s="427" t="s">
        <v>7323</v>
      </c>
      <c r="H28" s="431">
        <v>4</v>
      </c>
      <c r="I28" s="431">
        <v>300</v>
      </c>
      <c r="J28" s="427"/>
      <c r="K28" s="427">
        <v>75</v>
      </c>
      <c r="L28" s="431">
        <v>13</v>
      </c>
      <c r="M28" s="431">
        <v>988</v>
      </c>
      <c r="N28" s="427"/>
      <c r="O28" s="427">
        <v>76</v>
      </c>
      <c r="P28" s="431">
        <v>8</v>
      </c>
      <c r="Q28" s="431">
        <v>648</v>
      </c>
      <c r="R28" s="497"/>
      <c r="S28" s="432">
        <v>81</v>
      </c>
    </row>
    <row r="29" spans="1:19" ht="14.45" customHeight="1" x14ac:dyDescent="0.2">
      <c r="A29" s="426" t="s">
        <v>7319</v>
      </c>
      <c r="B29" s="427" t="s">
        <v>7320</v>
      </c>
      <c r="C29" s="427" t="s">
        <v>398</v>
      </c>
      <c r="D29" s="427" t="s">
        <v>7304</v>
      </c>
      <c r="E29" s="427" t="s">
        <v>7321</v>
      </c>
      <c r="F29" s="427" t="s">
        <v>7324</v>
      </c>
      <c r="G29" s="427" t="s">
        <v>7325</v>
      </c>
      <c r="H29" s="431">
        <v>648</v>
      </c>
      <c r="I29" s="431">
        <v>226800</v>
      </c>
      <c r="J29" s="427"/>
      <c r="K29" s="427">
        <v>350</v>
      </c>
      <c r="L29" s="431">
        <v>721</v>
      </c>
      <c r="M29" s="431">
        <v>253792</v>
      </c>
      <c r="N29" s="427"/>
      <c r="O29" s="427">
        <v>352</v>
      </c>
      <c r="P29" s="431">
        <v>749</v>
      </c>
      <c r="Q29" s="431">
        <v>284620</v>
      </c>
      <c r="R29" s="497"/>
      <c r="S29" s="432">
        <v>380</v>
      </c>
    </row>
    <row r="30" spans="1:19" ht="14.45" customHeight="1" x14ac:dyDescent="0.2">
      <c r="A30" s="426" t="s">
        <v>7319</v>
      </c>
      <c r="B30" s="427" t="s">
        <v>7320</v>
      </c>
      <c r="C30" s="427" t="s">
        <v>398</v>
      </c>
      <c r="D30" s="427" t="s">
        <v>7304</v>
      </c>
      <c r="E30" s="427" t="s">
        <v>7321</v>
      </c>
      <c r="F30" s="427" t="s">
        <v>7328</v>
      </c>
      <c r="G30" s="427" t="s">
        <v>7329</v>
      </c>
      <c r="H30" s="431">
        <v>458</v>
      </c>
      <c r="I30" s="431">
        <v>160300</v>
      </c>
      <c r="J30" s="427"/>
      <c r="K30" s="427">
        <v>350</v>
      </c>
      <c r="L30" s="431">
        <v>340</v>
      </c>
      <c r="M30" s="431">
        <v>119680</v>
      </c>
      <c r="N30" s="427"/>
      <c r="O30" s="427">
        <v>352</v>
      </c>
      <c r="P30" s="431">
        <v>507</v>
      </c>
      <c r="Q30" s="431">
        <v>192660</v>
      </c>
      <c r="R30" s="497"/>
      <c r="S30" s="432">
        <v>380</v>
      </c>
    </row>
    <row r="31" spans="1:19" ht="14.45" customHeight="1" x14ac:dyDescent="0.2">
      <c r="A31" s="426" t="s">
        <v>7319</v>
      </c>
      <c r="B31" s="427" t="s">
        <v>7320</v>
      </c>
      <c r="C31" s="427" t="s">
        <v>398</v>
      </c>
      <c r="D31" s="427" t="s">
        <v>7304</v>
      </c>
      <c r="E31" s="427" t="s">
        <v>7321</v>
      </c>
      <c r="F31" s="427" t="s">
        <v>7330</v>
      </c>
      <c r="G31" s="427" t="s">
        <v>7331</v>
      </c>
      <c r="H31" s="431">
        <v>28</v>
      </c>
      <c r="I31" s="431">
        <v>9800</v>
      </c>
      <c r="J31" s="427"/>
      <c r="K31" s="427">
        <v>350</v>
      </c>
      <c r="L31" s="431">
        <v>41</v>
      </c>
      <c r="M31" s="431">
        <v>14432</v>
      </c>
      <c r="N31" s="427"/>
      <c r="O31" s="427">
        <v>352</v>
      </c>
      <c r="P31" s="431">
        <v>4</v>
      </c>
      <c r="Q31" s="431">
        <v>1520</v>
      </c>
      <c r="R31" s="497"/>
      <c r="S31" s="432">
        <v>380</v>
      </c>
    </row>
    <row r="32" spans="1:19" ht="14.45" customHeight="1" x14ac:dyDescent="0.2">
      <c r="A32" s="426" t="s">
        <v>7319</v>
      </c>
      <c r="B32" s="427" t="s">
        <v>7320</v>
      </c>
      <c r="C32" s="427" t="s">
        <v>398</v>
      </c>
      <c r="D32" s="427" t="s">
        <v>7304</v>
      </c>
      <c r="E32" s="427" t="s">
        <v>7321</v>
      </c>
      <c r="F32" s="427" t="s">
        <v>7336</v>
      </c>
      <c r="G32" s="427" t="s">
        <v>7337</v>
      </c>
      <c r="H32" s="431">
        <v>277</v>
      </c>
      <c r="I32" s="431">
        <v>162876</v>
      </c>
      <c r="J32" s="427"/>
      <c r="K32" s="427">
        <v>588</v>
      </c>
      <c r="L32" s="431">
        <v>270</v>
      </c>
      <c r="M32" s="431">
        <v>159840</v>
      </c>
      <c r="N32" s="427"/>
      <c r="O32" s="427">
        <v>592</v>
      </c>
      <c r="P32" s="431">
        <v>259</v>
      </c>
      <c r="Q32" s="431">
        <v>164465</v>
      </c>
      <c r="R32" s="497"/>
      <c r="S32" s="432">
        <v>635</v>
      </c>
    </row>
    <row r="33" spans="1:19" ht="14.45" customHeight="1" x14ac:dyDescent="0.2">
      <c r="A33" s="426" t="s">
        <v>7319</v>
      </c>
      <c r="B33" s="427" t="s">
        <v>7320</v>
      </c>
      <c r="C33" s="427" t="s">
        <v>398</v>
      </c>
      <c r="D33" s="427" t="s">
        <v>7304</v>
      </c>
      <c r="E33" s="427" t="s">
        <v>7321</v>
      </c>
      <c r="F33" s="427" t="s">
        <v>7340</v>
      </c>
      <c r="G33" s="427" t="s">
        <v>7341</v>
      </c>
      <c r="H33" s="431">
        <v>142</v>
      </c>
      <c r="I33" s="431">
        <v>83496</v>
      </c>
      <c r="J33" s="427"/>
      <c r="K33" s="427">
        <v>588</v>
      </c>
      <c r="L33" s="431">
        <v>132</v>
      </c>
      <c r="M33" s="431">
        <v>78144</v>
      </c>
      <c r="N33" s="427"/>
      <c r="O33" s="427">
        <v>592</v>
      </c>
      <c r="P33" s="431">
        <v>140</v>
      </c>
      <c r="Q33" s="431">
        <v>88900</v>
      </c>
      <c r="R33" s="497"/>
      <c r="S33" s="432">
        <v>635</v>
      </c>
    </row>
    <row r="34" spans="1:19" ht="14.45" customHeight="1" x14ac:dyDescent="0.2">
      <c r="A34" s="426" t="s">
        <v>7319</v>
      </c>
      <c r="B34" s="427" t="s">
        <v>7320</v>
      </c>
      <c r="C34" s="427" t="s">
        <v>398</v>
      </c>
      <c r="D34" s="427" t="s">
        <v>7305</v>
      </c>
      <c r="E34" s="427" t="s">
        <v>7321</v>
      </c>
      <c r="F34" s="427" t="s">
        <v>7322</v>
      </c>
      <c r="G34" s="427" t="s">
        <v>7323</v>
      </c>
      <c r="H34" s="431">
        <v>14</v>
      </c>
      <c r="I34" s="431">
        <v>1050</v>
      </c>
      <c r="J34" s="427"/>
      <c r="K34" s="427">
        <v>75</v>
      </c>
      <c r="L34" s="431">
        <v>44</v>
      </c>
      <c r="M34" s="431">
        <v>3344</v>
      </c>
      <c r="N34" s="427"/>
      <c r="O34" s="427">
        <v>76</v>
      </c>
      <c r="P34" s="431">
        <v>48</v>
      </c>
      <c r="Q34" s="431">
        <v>3888</v>
      </c>
      <c r="R34" s="497"/>
      <c r="S34" s="432">
        <v>81</v>
      </c>
    </row>
    <row r="35" spans="1:19" ht="14.45" customHeight="1" x14ac:dyDescent="0.2">
      <c r="A35" s="426" t="s">
        <v>7319</v>
      </c>
      <c r="B35" s="427" t="s">
        <v>7320</v>
      </c>
      <c r="C35" s="427" t="s">
        <v>398</v>
      </c>
      <c r="D35" s="427" t="s">
        <v>7305</v>
      </c>
      <c r="E35" s="427" t="s">
        <v>7321</v>
      </c>
      <c r="F35" s="427" t="s">
        <v>7324</v>
      </c>
      <c r="G35" s="427" t="s">
        <v>7325</v>
      </c>
      <c r="H35" s="431">
        <v>414</v>
      </c>
      <c r="I35" s="431">
        <v>144900</v>
      </c>
      <c r="J35" s="427"/>
      <c r="K35" s="427">
        <v>350</v>
      </c>
      <c r="L35" s="431">
        <v>588</v>
      </c>
      <c r="M35" s="431">
        <v>206976</v>
      </c>
      <c r="N35" s="427"/>
      <c r="O35" s="427">
        <v>352</v>
      </c>
      <c r="P35" s="431">
        <v>1197</v>
      </c>
      <c r="Q35" s="431">
        <v>454860</v>
      </c>
      <c r="R35" s="497"/>
      <c r="S35" s="432">
        <v>380</v>
      </c>
    </row>
    <row r="36" spans="1:19" ht="14.45" customHeight="1" x14ac:dyDescent="0.2">
      <c r="A36" s="426" t="s">
        <v>7319</v>
      </c>
      <c r="B36" s="427" t="s">
        <v>7320</v>
      </c>
      <c r="C36" s="427" t="s">
        <v>398</v>
      </c>
      <c r="D36" s="427" t="s">
        <v>7305</v>
      </c>
      <c r="E36" s="427" t="s">
        <v>7321</v>
      </c>
      <c r="F36" s="427" t="s">
        <v>7328</v>
      </c>
      <c r="G36" s="427" t="s">
        <v>7329</v>
      </c>
      <c r="H36" s="431"/>
      <c r="I36" s="431"/>
      <c r="J36" s="427"/>
      <c r="K36" s="427"/>
      <c r="L36" s="431">
        <v>8</v>
      </c>
      <c r="M36" s="431">
        <v>2816</v>
      </c>
      <c r="N36" s="427"/>
      <c r="O36" s="427">
        <v>352</v>
      </c>
      <c r="P36" s="431">
        <v>4</v>
      </c>
      <c r="Q36" s="431">
        <v>1520</v>
      </c>
      <c r="R36" s="497"/>
      <c r="S36" s="432">
        <v>380</v>
      </c>
    </row>
    <row r="37" spans="1:19" ht="14.45" customHeight="1" x14ac:dyDescent="0.2">
      <c r="A37" s="426" t="s">
        <v>7319</v>
      </c>
      <c r="B37" s="427" t="s">
        <v>7320</v>
      </c>
      <c r="C37" s="427" t="s">
        <v>398</v>
      </c>
      <c r="D37" s="427" t="s">
        <v>7305</v>
      </c>
      <c r="E37" s="427" t="s">
        <v>7321</v>
      </c>
      <c r="F37" s="427" t="s">
        <v>7330</v>
      </c>
      <c r="G37" s="427" t="s">
        <v>7331</v>
      </c>
      <c r="H37" s="431"/>
      <c r="I37" s="431"/>
      <c r="J37" s="427"/>
      <c r="K37" s="427"/>
      <c r="L37" s="431">
        <v>18</v>
      </c>
      <c r="M37" s="431">
        <v>6336</v>
      </c>
      <c r="N37" s="427"/>
      <c r="O37" s="427">
        <v>352</v>
      </c>
      <c r="P37" s="431">
        <v>4</v>
      </c>
      <c r="Q37" s="431">
        <v>1520</v>
      </c>
      <c r="R37" s="497"/>
      <c r="S37" s="432">
        <v>380</v>
      </c>
    </row>
    <row r="38" spans="1:19" ht="14.45" customHeight="1" x14ac:dyDescent="0.2">
      <c r="A38" s="426" t="s">
        <v>7319</v>
      </c>
      <c r="B38" s="427" t="s">
        <v>7320</v>
      </c>
      <c r="C38" s="427" t="s">
        <v>398</v>
      </c>
      <c r="D38" s="427" t="s">
        <v>7305</v>
      </c>
      <c r="E38" s="427" t="s">
        <v>7321</v>
      </c>
      <c r="F38" s="427" t="s">
        <v>7332</v>
      </c>
      <c r="G38" s="427" t="s">
        <v>7333</v>
      </c>
      <c r="H38" s="431">
        <v>6</v>
      </c>
      <c r="I38" s="431">
        <v>200.01</v>
      </c>
      <c r="J38" s="427"/>
      <c r="K38" s="427">
        <v>33.335000000000001</v>
      </c>
      <c r="L38" s="431">
        <v>13</v>
      </c>
      <c r="M38" s="431">
        <v>518.89</v>
      </c>
      <c r="N38" s="427"/>
      <c r="O38" s="427">
        <v>39.914615384615381</v>
      </c>
      <c r="P38" s="431">
        <v>6</v>
      </c>
      <c r="Q38" s="431">
        <v>273.33</v>
      </c>
      <c r="R38" s="497"/>
      <c r="S38" s="432">
        <v>45.555</v>
      </c>
    </row>
    <row r="39" spans="1:19" ht="14.45" customHeight="1" x14ac:dyDescent="0.2">
      <c r="A39" s="426" t="s">
        <v>7319</v>
      </c>
      <c r="B39" s="427" t="s">
        <v>7320</v>
      </c>
      <c r="C39" s="427" t="s">
        <v>398</v>
      </c>
      <c r="D39" s="427" t="s">
        <v>7305</v>
      </c>
      <c r="E39" s="427" t="s">
        <v>7321</v>
      </c>
      <c r="F39" s="427" t="s">
        <v>7334</v>
      </c>
      <c r="G39" s="427" t="s">
        <v>7335</v>
      </c>
      <c r="H39" s="431">
        <v>90</v>
      </c>
      <c r="I39" s="431">
        <v>52830</v>
      </c>
      <c r="J39" s="427"/>
      <c r="K39" s="427">
        <v>587</v>
      </c>
      <c r="L39" s="431">
        <v>96</v>
      </c>
      <c r="M39" s="431">
        <v>56736</v>
      </c>
      <c r="N39" s="427"/>
      <c r="O39" s="427">
        <v>591</v>
      </c>
      <c r="P39" s="431">
        <v>106</v>
      </c>
      <c r="Q39" s="431">
        <v>67204</v>
      </c>
      <c r="R39" s="497"/>
      <c r="S39" s="432">
        <v>634</v>
      </c>
    </row>
    <row r="40" spans="1:19" ht="14.45" customHeight="1" x14ac:dyDescent="0.2">
      <c r="A40" s="426" t="s">
        <v>7319</v>
      </c>
      <c r="B40" s="427" t="s">
        <v>7320</v>
      </c>
      <c r="C40" s="427" t="s">
        <v>398</v>
      </c>
      <c r="D40" s="427" t="s">
        <v>7305</v>
      </c>
      <c r="E40" s="427" t="s">
        <v>7321</v>
      </c>
      <c r="F40" s="427" t="s">
        <v>7346</v>
      </c>
      <c r="G40" s="427" t="s">
        <v>7347</v>
      </c>
      <c r="H40" s="431"/>
      <c r="I40" s="431"/>
      <c r="J40" s="427"/>
      <c r="K40" s="427"/>
      <c r="L40" s="431">
        <v>1</v>
      </c>
      <c r="M40" s="431">
        <v>352</v>
      </c>
      <c r="N40" s="427"/>
      <c r="O40" s="427">
        <v>352</v>
      </c>
      <c r="P40" s="431"/>
      <c r="Q40" s="431"/>
      <c r="R40" s="497"/>
      <c r="S40" s="432"/>
    </row>
    <row r="41" spans="1:19" ht="14.45" customHeight="1" x14ac:dyDescent="0.2">
      <c r="A41" s="426" t="s">
        <v>7319</v>
      </c>
      <c r="B41" s="427" t="s">
        <v>7320</v>
      </c>
      <c r="C41" s="427" t="s">
        <v>398</v>
      </c>
      <c r="D41" s="427" t="s">
        <v>7306</v>
      </c>
      <c r="E41" s="427" t="s">
        <v>7321</v>
      </c>
      <c r="F41" s="427" t="s">
        <v>7324</v>
      </c>
      <c r="G41" s="427" t="s">
        <v>7325</v>
      </c>
      <c r="H41" s="431">
        <v>6</v>
      </c>
      <c r="I41" s="431">
        <v>2100</v>
      </c>
      <c r="J41" s="427"/>
      <c r="K41" s="427">
        <v>350</v>
      </c>
      <c r="L41" s="431">
        <v>13</v>
      </c>
      <c r="M41" s="431">
        <v>4576</v>
      </c>
      <c r="N41" s="427"/>
      <c r="O41" s="427">
        <v>352</v>
      </c>
      <c r="P41" s="431">
        <v>8</v>
      </c>
      <c r="Q41" s="431">
        <v>3040</v>
      </c>
      <c r="R41" s="497"/>
      <c r="S41" s="432">
        <v>380</v>
      </c>
    </row>
    <row r="42" spans="1:19" ht="14.45" customHeight="1" x14ac:dyDescent="0.2">
      <c r="A42" s="426" t="s">
        <v>7319</v>
      </c>
      <c r="B42" s="427" t="s">
        <v>7320</v>
      </c>
      <c r="C42" s="427" t="s">
        <v>398</v>
      </c>
      <c r="D42" s="427" t="s">
        <v>7309</v>
      </c>
      <c r="E42" s="427" t="s">
        <v>7321</v>
      </c>
      <c r="F42" s="427" t="s">
        <v>7322</v>
      </c>
      <c r="G42" s="427" t="s">
        <v>7323</v>
      </c>
      <c r="H42" s="431">
        <v>136</v>
      </c>
      <c r="I42" s="431">
        <v>10200</v>
      </c>
      <c r="J42" s="427"/>
      <c r="K42" s="427">
        <v>75</v>
      </c>
      <c r="L42" s="431">
        <v>80</v>
      </c>
      <c r="M42" s="431">
        <v>6080</v>
      </c>
      <c r="N42" s="427"/>
      <c r="O42" s="427">
        <v>76</v>
      </c>
      <c r="P42" s="431">
        <v>140</v>
      </c>
      <c r="Q42" s="431">
        <v>11340</v>
      </c>
      <c r="R42" s="497"/>
      <c r="S42" s="432">
        <v>81</v>
      </c>
    </row>
    <row r="43" spans="1:19" ht="14.45" customHeight="1" x14ac:dyDescent="0.2">
      <c r="A43" s="426" t="s">
        <v>7319</v>
      </c>
      <c r="B43" s="427" t="s">
        <v>7320</v>
      </c>
      <c r="C43" s="427" t="s">
        <v>398</v>
      </c>
      <c r="D43" s="427" t="s">
        <v>7309</v>
      </c>
      <c r="E43" s="427" t="s">
        <v>7321</v>
      </c>
      <c r="F43" s="427" t="s">
        <v>7324</v>
      </c>
      <c r="G43" s="427" t="s">
        <v>7325</v>
      </c>
      <c r="H43" s="431">
        <v>1573</v>
      </c>
      <c r="I43" s="431">
        <v>550550</v>
      </c>
      <c r="J43" s="427"/>
      <c r="K43" s="427">
        <v>350</v>
      </c>
      <c r="L43" s="431">
        <v>1192</v>
      </c>
      <c r="M43" s="431">
        <v>419584</v>
      </c>
      <c r="N43" s="427"/>
      <c r="O43" s="427">
        <v>352</v>
      </c>
      <c r="P43" s="431">
        <v>1266</v>
      </c>
      <c r="Q43" s="431">
        <v>481080</v>
      </c>
      <c r="R43" s="497"/>
      <c r="S43" s="432">
        <v>380</v>
      </c>
    </row>
    <row r="44" spans="1:19" ht="14.45" customHeight="1" x14ac:dyDescent="0.2">
      <c r="A44" s="426" t="s">
        <v>7319</v>
      </c>
      <c r="B44" s="427" t="s">
        <v>7320</v>
      </c>
      <c r="C44" s="427" t="s">
        <v>398</v>
      </c>
      <c r="D44" s="427" t="s">
        <v>7309</v>
      </c>
      <c r="E44" s="427" t="s">
        <v>7321</v>
      </c>
      <c r="F44" s="427" t="s">
        <v>7328</v>
      </c>
      <c r="G44" s="427" t="s">
        <v>7329</v>
      </c>
      <c r="H44" s="431">
        <v>40</v>
      </c>
      <c r="I44" s="431">
        <v>14000</v>
      </c>
      <c r="J44" s="427"/>
      <c r="K44" s="427">
        <v>350</v>
      </c>
      <c r="L44" s="431">
        <v>28</v>
      </c>
      <c r="M44" s="431">
        <v>9856</v>
      </c>
      <c r="N44" s="427"/>
      <c r="O44" s="427">
        <v>352</v>
      </c>
      <c r="P44" s="431">
        <v>12</v>
      </c>
      <c r="Q44" s="431">
        <v>4560</v>
      </c>
      <c r="R44" s="497"/>
      <c r="S44" s="432">
        <v>380</v>
      </c>
    </row>
    <row r="45" spans="1:19" ht="14.45" customHeight="1" x14ac:dyDescent="0.2">
      <c r="A45" s="426" t="s">
        <v>7319</v>
      </c>
      <c r="B45" s="427" t="s">
        <v>7320</v>
      </c>
      <c r="C45" s="427" t="s">
        <v>398</v>
      </c>
      <c r="D45" s="427" t="s">
        <v>7309</v>
      </c>
      <c r="E45" s="427" t="s">
        <v>7321</v>
      </c>
      <c r="F45" s="427" t="s">
        <v>7330</v>
      </c>
      <c r="G45" s="427" t="s">
        <v>7331</v>
      </c>
      <c r="H45" s="431">
        <v>16</v>
      </c>
      <c r="I45" s="431">
        <v>5600</v>
      </c>
      <c r="J45" s="427"/>
      <c r="K45" s="427">
        <v>350</v>
      </c>
      <c r="L45" s="431">
        <v>201</v>
      </c>
      <c r="M45" s="431">
        <v>70752</v>
      </c>
      <c r="N45" s="427"/>
      <c r="O45" s="427">
        <v>352</v>
      </c>
      <c r="P45" s="431">
        <v>86</v>
      </c>
      <c r="Q45" s="431">
        <v>32680</v>
      </c>
      <c r="R45" s="497"/>
      <c r="S45" s="432">
        <v>380</v>
      </c>
    </row>
    <row r="46" spans="1:19" ht="14.45" customHeight="1" x14ac:dyDescent="0.2">
      <c r="A46" s="426" t="s">
        <v>7319</v>
      </c>
      <c r="B46" s="427" t="s">
        <v>7320</v>
      </c>
      <c r="C46" s="427" t="s">
        <v>398</v>
      </c>
      <c r="D46" s="427" t="s">
        <v>7309</v>
      </c>
      <c r="E46" s="427" t="s">
        <v>7321</v>
      </c>
      <c r="F46" s="427" t="s">
        <v>7332</v>
      </c>
      <c r="G46" s="427" t="s">
        <v>7333</v>
      </c>
      <c r="H46" s="431">
        <v>16</v>
      </c>
      <c r="I46" s="431">
        <v>533.33000000000004</v>
      </c>
      <c r="J46" s="427"/>
      <c r="K46" s="427">
        <v>33.333125000000003</v>
      </c>
      <c r="L46" s="431">
        <v>22</v>
      </c>
      <c r="M46" s="431">
        <v>769.99</v>
      </c>
      <c r="N46" s="427"/>
      <c r="O46" s="427">
        <v>34.999545454545455</v>
      </c>
      <c r="P46" s="431">
        <v>15</v>
      </c>
      <c r="Q46" s="431">
        <v>683.33999999999992</v>
      </c>
      <c r="R46" s="497"/>
      <c r="S46" s="432">
        <v>45.555999999999997</v>
      </c>
    </row>
    <row r="47" spans="1:19" ht="14.45" customHeight="1" x14ac:dyDescent="0.2">
      <c r="A47" s="426" t="s">
        <v>7319</v>
      </c>
      <c r="B47" s="427" t="s">
        <v>7320</v>
      </c>
      <c r="C47" s="427" t="s">
        <v>398</v>
      </c>
      <c r="D47" s="427" t="s">
        <v>7309</v>
      </c>
      <c r="E47" s="427" t="s">
        <v>7321</v>
      </c>
      <c r="F47" s="427" t="s">
        <v>7334</v>
      </c>
      <c r="G47" s="427" t="s">
        <v>7335</v>
      </c>
      <c r="H47" s="431">
        <v>33</v>
      </c>
      <c r="I47" s="431">
        <v>19371</v>
      </c>
      <c r="J47" s="427"/>
      <c r="K47" s="427">
        <v>587</v>
      </c>
      <c r="L47" s="431">
        <v>24</v>
      </c>
      <c r="M47" s="431">
        <v>14184</v>
      </c>
      <c r="N47" s="427"/>
      <c r="O47" s="427">
        <v>591</v>
      </c>
      <c r="P47" s="431">
        <v>23</v>
      </c>
      <c r="Q47" s="431">
        <v>14582</v>
      </c>
      <c r="R47" s="497"/>
      <c r="S47" s="432">
        <v>634</v>
      </c>
    </row>
    <row r="48" spans="1:19" ht="14.45" customHeight="1" x14ac:dyDescent="0.2">
      <c r="A48" s="426" t="s">
        <v>7319</v>
      </c>
      <c r="B48" s="427" t="s">
        <v>7320</v>
      </c>
      <c r="C48" s="427" t="s">
        <v>398</v>
      </c>
      <c r="D48" s="427" t="s">
        <v>7309</v>
      </c>
      <c r="E48" s="427" t="s">
        <v>7321</v>
      </c>
      <c r="F48" s="427" t="s">
        <v>7342</v>
      </c>
      <c r="G48" s="427" t="s">
        <v>7343</v>
      </c>
      <c r="H48" s="431"/>
      <c r="I48" s="431"/>
      <c r="J48" s="427"/>
      <c r="K48" s="427"/>
      <c r="L48" s="431"/>
      <c r="M48" s="431"/>
      <c r="N48" s="427"/>
      <c r="O48" s="427"/>
      <c r="P48" s="431">
        <v>7</v>
      </c>
      <c r="Q48" s="431">
        <v>4438</v>
      </c>
      <c r="R48" s="497"/>
      <c r="S48" s="432">
        <v>634</v>
      </c>
    </row>
    <row r="49" spans="1:19" ht="14.45" customHeight="1" x14ac:dyDescent="0.2">
      <c r="A49" s="426" t="s">
        <v>7319</v>
      </c>
      <c r="B49" s="427" t="s">
        <v>7320</v>
      </c>
      <c r="C49" s="427" t="s">
        <v>398</v>
      </c>
      <c r="D49" s="427" t="s">
        <v>7309</v>
      </c>
      <c r="E49" s="427" t="s">
        <v>7321</v>
      </c>
      <c r="F49" s="427" t="s">
        <v>7344</v>
      </c>
      <c r="G49" s="427" t="s">
        <v>7345</v>
      </c>
      <c r="H49" s="431">
        <v>30</v>
      </c>
      <c r="I49" s="431">
        <v>8820</v>
      </c>
      <c r="J49" s="427"/>
      <c r="K49" s="427">
        <v>294</v>
      </c>
      <c r="L49" s="431">
        <v>34</v>
      </c>
      <c r="M49" s="431">
        <v>10064</v>
      </c>
      <c r="N49" s="427"/>
      <c r="O49" s="427">
        <v>296</v>
      </c>
      <c r="P49" s="431">
        <v>18</v>
      </c>
      <c r="Q49" s="431">
        <v>5688</v>
      </c>
      <c r="R49" s="497"/>
      <c r="S49" s="432">
        <v>316</v>
      </c>
    </row>
    <row r="50" spans="1:19" ht="14.45" customHeight="1" x14ac:dyDescent="0.2">
      <c r="A50" s="426" t="s">
        <v>7319</v>
      </c>
      <c r="B50" s="427" t="s">
        <v>7320</v>
      </c>
      <c r="C50" s="427" t="s">
        <v>398</v>
      </c>
      <c r="D50" s="427" t="s">
        <v>7309</v>
      </c>
      <c r="E50" s="427" t="s">
        <v>7321</v>
      </c>
      <c r="F50" s="427" t="s">
        <v>7346</v>
      </c>
      <c r="G50" s="427" t="s">
        <v>7347</v>
      </c>
      <c r="H50" s="431"/>
      <c r="I50" s="431"/>
      <c r="J50" s="427"/>
      <c r="K50" s="427"/>
      <c r="L50" s="431">
        <v>20</v>
      </c>
      <c r="M50" s="431">
        <v>7040</v>
      </c>
      <c r="N50" s="427"/>
      <c r="O50" s="427">
        <v>352</v>
      </c>
      <c r="P50" s="431"/>
      <c r="Q50" s="431"/>
      <c r="R50" s="497"/>
      <c r="S50" s="432"/>
    </row>
    <row r="51" spans="1:19" ht="14.45" customHeight="1" x14ac:dyDescent="0.2">
      <c r="A51" s="426" t="s">
        <v>7319</v>
      </c>
      <c r="B51" s="427" t="s">
        <v>7320</v>
      </c>
      <c r="C51" s="427" t="s">
        <v>398</v>
      </c>
      <c r="D51" s="427" t="s">
        <v>7312</v>
      </c>
      <c r="E51" s="427" t="s">
        <v>7321</v>
      </c>
      <c r="F51" s="427" t="s">
        <v>7324</v>
      </c>
      <c r="G51" s="427" t="s">
        <v>7325</v>
      </c>
      <c r="H51" s="431"/>
      <c r="I51" s="431"/>
      <c r="J51" s="427"/>
      <c r="K51" s="427"/>
      <c r="L51" s="431"/>
      <c r="M51" s="431"/>
      <c r="N51" s="427"/>
      <c r="O51" s="427"/>
      <c r="P51" s="431">
        <v>124</v>
      </c>
      <c r="Q51" s="431">
        <v>47120</v>
      </c>
      <c r="R51" s="497"/>
      <c r="S51" s="432">
        <v>380</v>
      </c>
    </row>
    <row r="52" spans="1:19" ht="14.45" customHeight="1" x14ac:dyDescent="0.2">
      <c r="A52" s="426" t="s">
        <v>7319</v>
      </c>
      <c r="B52" s="427" t="s">
        <v>7320</v>
      </c>
      <c r="C52" s="427" t="s">
        <v>398</v>
      </c>
      <c r="D52" s="427" t="s">
        <v>7313</v>
      </c>
      <c r="E52" s="427" t="s">
        <v>7321</v>
      </c>
      <c r="F52" s="427" t="s">
        <v>7322</v>
      </c>
      <c r="G52" s="427" t="s">
        <v>7323</v>
      </c>
      <c r="H52" s="431">
        <v>8</v>
      </c>
      <c r="I52" s="431">
        <v>600</v>
      </c>
      <c r="J52" s="427"/>
      <c r="K52" s="427">
        <v>75</v>
      </c>
      <c r="L52" s="431"/>
      <c r="M52" s="431"/>
      <c r="N52" s="427"/>
      <c r="O52" s="427"/>
      <c r="P52" s="431">
        <v>6</v>
      </c>
      <c r="Q52" s="431">
        <v>486</v>
      </c>
      <c r="R52" s="497"/>
      <c r="S52" s="432">
        <v>81</v>
      </c>
    </row>
    <row r="53" spans="1:19" ht="14.45" customHeight="1" x14ac:dyDescent="0.2">
      <c r="A53" s="426" t="s">
        <v>7319</v>
      </c>
      <c r="B53" s="427" t="s">
        <v>7320</v>
      </c>
      <c r="C53" s="427" t="s">
        <v>398</v>
      </c>
      <c r="D53" s="427" t="s">
        <v>7313</v>
      </c>
      <c r="E53" s="427" t="s">
        <v>7321</v>
      </c>
      <c r="F53" s="427" t="s">
        <v>7324</v>
      </c>
      <c r="G53" s="427" t="s">
        <v>7325</v>
      </c>
      <c r="H53" s="431">
        <v>320</v>
      </c>
      <c r="I53" s="431">
        <v>112000</v>
      </c>
      <c r="J53" s="427"/>
      <c r="K53" s="427">
        <v>350</v>
      </c>
      <c r="L53" s="431">
        <v>253</v>
      </c>
      <c r="M53" s="431">
        <v>89056</v>
      </c>
      <c r="N53" s="427"/>
      <c r="O53" s="427">
        <v>352</v>
      </c>
      <c r="P53" s="431">
        <v>324</v>
      </c>
      <c r="Q53" s="431">
        <v>123120</v>
      </c>
      <c r="R53" s="497"/>
      <c r="S53" s="432">
        <v>380</v>
      </c>
    </row>
    <row r="54" spans="1:19" ht="14.45" customHeight="1" x14ac:dyDescent="0.2">
      <c r="A54" s="426" t="s">
        <v>7319</v>
      </c>
      <c r="B54" s="427" t="s">
        <v>7320</v>
      </c>
      <c r="C54" s="427" t="s">
        <v>398</v>
      </c>
      <c r="D54" s="427" t="s">
        <v>7313</v>
      </c>
      <c r="E54" s="427" t="s">
        <v>7321</v>
      </c>
      <c r="F54" s="427" t="s">
        <v>7330</v>
      </c>
      <c r="G54" s="427" t="s">
        <v>7331</v>
      </c>
      <c r="H54" s="431">
        <v>11</v>
      </c>
      <c r="I54" s="431">
        <v>3850</v>
      </c>
      <c r="J54" s="427"/>
      <c r="K54" s="427">
        <v>350</v>
      </c>
      <c r="L54" s="431">
        <v>19</v>
      </c>
      <c r="M54" s="431">
        <v>6688</v>
      </c>
      <c r="N54" s="427"/>
      <c r="O54" s="427">
        <v>352</v>
      </c>
      <c r="P54" s="431">
        <v>6</v>
      </c>
      <c r="Q54" s="431">
        <v>2280</v>
      </c>
      <c r="R54" s="497"/>
      <c r="S54" s="432">
        <v>380</v>
      </c>
    </row>
    <row r="55" spans="1:19" ht="14.45" customHeight="1" x14ac:dyDescent="0.2">
      <c r="A55" s="426" t="s">
        <v>7319</v>
      </c>
      <c r="B55" s="427" t="s">
        <v>7320</v>
      </c>
      <c r="C55" s="427" t="s">
        <v>398</v>
      </c>
      <c r="D55" s="427" t="s">
        <v>7313</v>
      </c>
      <c r="E55" s="427" t="s">
        <v>7321</v>
      </c>
      <c r="F55" s="427" t="s">
        <v>7332</v>
      </c>
      <c r="G55" s="427" t="s">
        <v>7333</v>
      </c>
      <c r="H55" s="431">
        <v>2</v>
      </c>
      <c r="I55" s="431">
        <v>66.67</v>
      </c>
      <c r="J55" s="427"/>
      <c r="K55" s="427">
        <v>33.335000000000001</v>
      </c>
      <c r="L55" s="431"/>
      <c r="M55" s="431"/>
      <c r="N55" s="427"/>
      <c r="O55" s="427"/>
      <c r="P55" s="431"/>
      <c r="Q55" s="431"/>
      <c r="R55" s="497"/>
      <c r="S55" s="432"/>
    </row>
    <row r="56" spans="1:19" ht="14.45" customHeight="1" x14ac:dyDescent="0.2">
      <c r="A56" s="426" t="s">
        <v>7319</v>
      </c>
      <c r="B56" s="427" t="s">
        <v>7320</v>
      </c>
      <c r="C56" s="427" t="s">
        <v>398</v>
      </c>
      <c r="D56" s="427" t="s">
        <v>7313</v>
      </c>
      <c r="E56" s="427" t="s">
        <v>7321</v>
      </c>
      <c r="F56" s="427" t="s">
        <v>7334</v>
      </c>
      <c r="G56" s="427" t="s">
        <v>7335</v>
      </c>
      <c r="H56" s="431">
        <v>4</v>
      </c>
      <c r="I56" s="431">
        <v>2348</v>
      </c>
      <c r="J56" s="427"/>
      <c r="K56" s="427">
        <v>587</v>
      </c>
      <c r="L56" s="431">
        <v>8</v>
      </c>
      <c r="M56" s="431">
        <v>4728</v>
      </c>
      <c r="N56" s="427"/>
      <c r="O56" s="427">
        <v>591</v>
      </c>
      <c r="P56" s="431"/>
      <c r="Q56" s="431"/>
      <c r="R56" s="497"/>
      <c r="S56" s="432"/>
    </row>
    <row r="57" spans="1:19" ht="14.45" customHeight="1" x14ac:dyDescent="0.2">
      <c r="A57" s="426" t="s">
        <v>7319</v>
      </c>
      <c r="B57" s="427" t="s">
        <v>7320</v>
      </c>
      <c r="C57" s="427" t="s">
        <v>398</v>
      </c>
      <c r="D57" s="427" t="s">
        <v>7314</v>
      </c>
      <c r="E57" s="427" t="s">
        <v>7321</v>
      </c>
      <c r="F57" s="427" t="s">
        <v>7324</v>
      </c>
      <c r="G57" s="427" t="s">
        <v>7325</v>
      </c>
      <c r="H57" s="431">
        <v>58</v>
      </c>
      <c r="I57" s="431">
        <v>20300</v>
      </c>
      <c r="J57" s="427"/>
      <c r="K57" s="427">
        <v>350</v>
      </c>
      <c r="L57" s="431"/>
      <c r="M57" s="431"/>
      <c r="N57" s="427"/>
      <c r="O57" s="427"/>
      <c r="P57" s="431"/>
      <c r="Q57" s="431"/>
      <c r="R57" s="497"/>
      <c r="S57" s="432"/>
    </row>
    <row r="58" spans="1:19" ht="14.45" customHeight="1" x14ac:dyDescent="0.2">
      <c r="A58" s="426" t="s">
        <v>7319</v>
      </c>
      <c r="B58" s="427" t="s">
        <v>7320</v>
      </c>
      <c r="C58" s="427" t="s">
        <v>398</v>
      </c>
      <c r="D58" s="427" t="s">
        <v>7314</v>
      </c>
      <c r="E58" s="427" t="s">
        <v>7321</v>
      </c>
      <c r="F58" s="427" t="s">
        <v>7332</v>
      </c>
      <c r="G58" s="427" t="s">
        <v>7333</v>
      </c>
      <c r="H58" s="431">
        <v>74</v>
      </c>
      <c r="I58" s="431">
        <v>2466.69</v>
      </c>
      <c r="J58" s="427"/>
      <c r="K58" s="427">
        <v>33.333648648648648</v>
      </c>
      <c r="L58" s="431"/>
      <c r="M58" s="431"/>
      <c r="N58" s="427"/>
      <c r="O58" s="427"/>
      <c r="P58" s="431"/>
      <c r="Q58" s="431"/>
      <c r="R58" s="497"/>
      <c r="S58" s="432"/>
    </row>
    <row r="59" spans="1:19" ht="14.45" customHeight="1" x14ac:dyDescent="0.2">
      <c r="A59" s="426" t="s">
        <v>7319</v>
      </c>
      <c r="B59" s="427" t="s">
        <v>7320</v>
      </c>
      <c r="C59" s="427" t="s">
        <v>398</v>
      </c>
      <c r="D59" s="427" t="s">
        <v>7314</v>
      </c>
      <c r="E59" s="427" t="s">
        <v>7321</v>
      </c>
      <c r="F59" s="427" t="s">
        <v>7334</v>
      </c>
      <c r="G59" s="427" t="s">
        <v>7335</v>
      </c>
      <c r="H59" s="431">
        <v>186</v>
      </c>
      <c r="I59" s="431">
        <v>109182</v>
      </c>
      <c r="J59" s="427"/>
      <c r="K59" s="427">
        <v>587</v>
      </c>
      <c r="L59" s="431"/>
      <c r="M59" s="431"/>
      <c r="N59" s="427"/>
      <c r="O59" s="427"/>
      <c r="P59" s="431"/>
      <c r="Q59" s="431"/>
      <c r="R59" s="497"/>
      <c r="S59" s="432"/>
    </row>
    <row r="60" spans="1:19" ht="14.45" customHeight="1" x14ac:dyDescent="0.2">
      <c r="A60" s="426" t="s">
        <v>7319</v>
      </c>
      <c r="B60" s="427" t="s">
        <v>7320</v>
      </c>
      <c r="C60" s="427" t="s">
        <v>398</v>
      </c>
      <c r="D60" s="427" t="s">
        <v>7314</v>
      </c>
      <c r="E60" s="427" t="s">
        <v>7321</v>
      </c>
      <c r="F60" s="427" t="s">
        <v>7342</v>
      </c>
      <c r="G60" s="427" t="s">
        <v>7343</v>
      </c>
      <c r="H60" s="431">
        <v>48</v>
      </c>
      <c r="I60" s="431">
        <v>28176</v>
      </c>
      <c r="J60" s="427"/>
      <c r="K60" s="427">
        <v>587</v>
      </c>
      <c r="L60" s="431"/>
      <c r="M60" s="431"/>
      <c r="N60" s="427"/>
      <c r="O60" s="427"/>
      <c r="P60" s="431"/>
      <c r="Q60" s="431"/>
      <c r="R60" s="497"/>
      <c r="S60" s="432"/>
    </row>
    <row r="61" spans="1:19" ht="14.45" customHeight="1" x14ac:dyDescent="0.2">
      <c r="A61" s="426" t="s">
        <v>7319</v>
      </c>
      <c r="B61" s="427" t="s">
        <v>7320</v>
      </c>
      <c r="C61" s="427" t="s">
        <v>398</v>
      </c>
      <c r="D61" s="427" t="s">
        <v>7315</v>
      </c>
      <c r="E61" s="427" t="s">
        <v>7321</v>
      </c>
      <c r="F61" s="427" t="s">
        <v>7324</v>
      </c>
      <c r="G61" s="427" t="s">
        <v>7325</v>
      </c>
      <c r="H61" s="431">
        <v>784</v>
      </c>
      <c r="I61" s="431">
        <v>274400</v>
      </c>
      <c r="J61" s="427"/>
      <c r="K61" s="427">
        <v>350</v>
      </c>
      <c r="L61" s="431">
        <v>952</v>
      </c>
      <c r="M61" s="431">
        <v>335104</v>
      </c>
      <c r="N61" s="427"/>
      <c r="O61" s="427">
        <v>352</v>
      </c>
      <c r="P61" s="431">
        <v>1121</v>
      </c>
      <c r="Q61" s="431">
        <v>425980</v>
      </c>
      <c r="R61" s="497"/>
      <c r="S61" s="432">
        <v>380</v>
      </c>
    </row>
    <row r="62" spans="1:19" ht="14.45" customHeight="1" x14ac:dyDescent="0.2">
      <c r="A62" s="426" t="s">
        <v>7319</v>
      </c>
      <c r="B62" s="427" t="s">
        <v>7320</v>
      </c>
      <c r="C62" s="427" t="s">
        <v>398</v>
      </c>
      <c r="D62" s="427" t="s">
        <v>7315</v>
      </c>
      <c r="E62" s="427" t="s">
        <v>7321</v>
      </c>
      <c r="F62" s="427" t="s">
        <v>7332</v>
      </c>
      <c r="G62" s="427" t="s">
        <v>7333</v>
      </c>
      <c r="H62" s="431">
        <v>122</v>
      </c>
      <c r="I62" s="431">
        <v>4066.6900000000005</v>
      </c>
      <c r="J62" s="427"/>
      <c r="K62" s="427">
        <v>33.33352459016394</v>
      </c>
      <c r="L62" s="431">
        <v>117</v>
      </c>
      <c r="M62" s="431">
        <v>4217.79</v>
      </c>
      <c r="N62" s="427"/>
      <c r="O62" s="427">
        <v>36.04948717948718</v>
      </c>
      <c r="P62" s="431">
        <v>121</v>
      </c>
      <c r="Q62" s="431">
        <v>5147.7800000000007</v>
      </c>
      <c r="R62" s="497"/>
      <c r="S62" s="432">
        <v>42.543636363636367</v>
      </c>
    </row>
    <row r="63" spans="1:19" ht="14.45" customHeight="1" x14ac:dyDescent="0.2">
      <c r="A63" s="426" t="s">
        <v>7319</v>
      </c>
      <c r="B63" s="427" t="s">
        <v>7320</v>
      </c>
      <c r="C63" s="427" t="s">
        <v>398</v>
      </c>
      <c r="D63" s="427" t="s">
        <v>7315</v>
      </c>
      <c r="E63" s="427" t="s">
        <v>7321</v>
      </c>
      <c r="F63" s="427" t="s">
        <v>7334</v>
      </c>
      <c r="G63" s="427" t="s">
        <v>7335</v>
      </c>
      <c r="H63" s="431">
        <v>394</v>
      </c>
      <c r="I63" s="431">
        <v>231278</v>
      </c>
      <c r="J63" s="427"/>
      <c r="K63" s="427">
        <v>587</v>
      </c>
      <c r="L63" s="431">
        <v>336</v>
      </c>
      <c r="M63" s="431">
        <v>198576</v>
      </c>
      <c r="N63" s="427"/>
      <c r="O63" s="427">
        <v>591</v>
      </c>
      <c r="P63" s="431">
        <v>374</v>
      </c>
      <c r="Q63" s="431">
        <v>237116</v>
      </c>
      <c r="R63" s="497"/>
      <c r="S63" s="432">
        <v>634</v>
      </c>
    </row>
    <row r="64" spans="1:19" ht="14.45" customHeight="1" x14ac:dyDescent="0.2">
      <c r="A64" s="426" t="s">
        <v>7319</v>
      </c>
      <c r="B64" s="427" t="s">
        <v>7320</v>
      </c>
      <c r="C64" s="427" t="s">
        <v>398</v>
      </c>
      <c r="D64" s="427" t="s">
        <v>7316</v>
      </c>
      <c r="E64" s="427" t="s">
        <v>7321</v>
      </c>
      <c r="F64" s="427" t="s">
        <v>7336</v>
      </c>
      <c r="G64" s="427" t="s">
        <v>7337</v>
      </c>
      <c r="H64" s="431">
        <v>3</v>
      </c>
      <c r="I64" s="431">
        <v>1764</v>
      </c>
      <c r="J64" s="427"/>
      <c r="K64" s="427">
        <v>588</v>
      </c>
      <c r="L64" s="431"/>
      <c r="M64" s="431"/>
      <c r="N64" s="427"/>
      <c r="O64" s="427"/>
      <c r="P64" s="431"/>
      <c r="Q64" s="431"/>
      <c r="R64" s="497"/>
      <c r="S64" s="432"/>
    </row>
    <row r="65" spans="1:19" ht="14.45" customHeight="1" x14ac:dyDescent="0.2">
      <c r="A65" s="426" t="s">
        <v>7319</v>
      </c>
      <c r="B65" s="427" t="s">
        <v>7320</v>
      </c>
      <c r="C65" s="427" t="s">
        <v>398</v>
      </c>
      <c r="D65" s="427" t="s">
        <v>7316</v>
      </c>
      <c r="E65" s="427" t="s">
        <v>7321</v>
      </c>
      <c r="F65" s="427" t="s">
        <v>7340</v>
      </c>
      <c r="G65" s="427" t="s">
        <v>7341</v>
      </c>
      <c r="H65" s="431">
        <v>4</v>
      </c>
      <c r="I65" s="431">
        <v>2352</v>
      </c>
      <c r="J65" s="427"/>
      <c r="K65" s="427">
        <v>588</v>
      </c>
      <c r="L65" s="431"/>
      <c r="M65" s="431"/>
      <c r="N65" s="427"/>
      <c r="O65" s="427"/>
      <c r="P65" s="431"/>
      <c r="Q65" s="431"/>
      <c r="R65" s="497"/>
      <c r="S65" s="432"/>
    </row>
    <row r="66" spans="1:19" ht="14.45" customHeight="1" x14ac:dyDescent="0.2">
      <c r="A66" s="426" t="s">
        <v>7319</v>
      </c>
      <c r="B66" s="427" t="s">
        <v>7320</v>
      </c>
      <c r="C66" s="427" t="s">
        <v>398</v>
      </c>
      <c r="D66" s="427" t="s">
        <v>7317</v>
      </c>
      <c r="E66" s="427" t="s">
        <v>7321</v>
      </c>
      <c r="F66" s="427" t="s">
        <v>7324</v>
      </c>
      <c r="G66" s="427" t="s">
        <v>7325</v>
      </c>
      <c r="H66" s="431">
        <v>864</v>
      </c>
      <c r="I66" s="431">
        <v>302400</v>
      </c>
      <c r="J66" s="427"/>
      <c r="K66" s="427">
        <v>350</v>
      </c>
      <c r="L66" s="431">
        <v>740</v>
      </c>
      <c r="M66" s="431">
        <v>260480</v>
      </c>
      <c r="N66" s="427"/>
      <c r="O66" s="427">
        <v>352</v>
      </c>
      <c r="P66" s="431">
        <v>676</v>
      </c>
      <c r="Q66" s="431">
        <v>256880</v>
      </c>
      <c r="R66" s="497"/>
      <c r="S66" s="432">
        <v>380</v>
      </c>
    </row>
    <row r="67" spans="1:19" ht="14.45" customHeight="1" x14ac:dyDescent="0.2">
      <c r="A67" s="426" t="s">
        <v>7319</v>
      </c>
      <c r="B67" s="427" t="s">
        <v>7320</v>
      </c>
      <c r="C67" s="427" t="s">
        <v>398</v>
      </c>
      <c r="D67" s="427" t="s">
        <v>7317</v>
      </c>
      <c r="E67" s="427" t="s">
        <v>7321</v>
      </c>
      <c r="F67" s="427" t="s">
        <v>7326</v>
      </c>
      <c r="G67" s="427" t="s">
        <v>7327</v>
      </c>
      <c r="H67" s="431">
        <v>49</v>
      </c>
      <c r="I67" s="431">
        <v>11417</v>
      </c>
      <c r="J67" s="427"/>
      <c r="K67" s="427">
        <v>233</v>
      </c>
      <c r="L67" s="431">
        <v>11</v>
      </c>
      <c r="M67" s="431">
        <v>2585</v>
      </c>
      <c r="N67" s="427"/>
      <c r="O67" s="427">
        <v>235</v>
      </c>
      <c r="P67" s="431"/>
      <c r="Q67" s="431"/>
      <c r="R67" s="497"/>
      <c r="S67" s="432"/>
    </row>
    <row r="68" spans="1:19" ht="14.45" customHeight="1" x14ac:dyDescent="0.2">
      <c r="A68" s="426" t="s">
        <v>7319</v>
      </c>
      <c r="B68" s="427" t="s">
        <v>7320</v>
      </c>
      <c r="C68" s="427" t="s">
        <v>398</v>
      </c>
      <c r="D68" s="427" t="s">
        <v>7317</v>
      </c>
      <c r="E68" s="427" t="s">
        <v>7321</v>
      </c>
      <c r="F68" s="427" t="s">
        <v>7328</v>
      </c>
      <c r="G68" s="427" t="s">
        <v>7329</v>
      </c>
      <c r="H68" s="431">
        <v>395</v>
      </c>
      <c r="I68" s="431">
        <v>138250</v>
      </c>
      <c r="J68" s="427"/>
      <c r="K68" s="427">
        <v>350</v>
      </c>
      <c r="L68" s="431">
        <v>343</v>
      </c>
      <c r="M68" s="431">
        <v>120736</v>
      </c>
      <c r="N68" s="427"/>
      <c r="O68" s="427">
        <v>352</v>
      </c>
      <c r="P68" s="431">
        <v>391</v>
      </c>
      <c r="Q68" s="431">
        <v>148580</v>
      </c>
      <c r="R68" s="497"/>
      <c r="S68" s="432">
        <v>380</v>
      </c>
    </row>
    <row r="69" spans="1:19" ht="14.45" customHeight="1" x14ac:dyDescent="0.2">
      <c r="A69" s="426" t="s">
        <v>7319</v>
      </c>
      <c r="B69" s="427" t="s">
        <v>7320</v>
      </c>
      <c r="C69" s="427" t="s">
        <v>398</v>
      </c>
      <c r="D69" s="427" t="s">
        <v>7317</v>
      </c>
      <c r="E69" s="427" t="s">
        <v>7321</v>
      </c>
      <c r="F69" s="427" t="s">
        <v>7330</v>
      </c>
      <c r="G69" s="427" t="s">
        <v>7331</v>
      </c>
      <c r="H69" s="431"/>
      <c r="I69" s="431"/>
      <c r="J69" s="427"/>
      <c r="K69" s="427"/>
      <c r="L69" s="431">
        <v>32</v>
      </c>
      <c r="M69" s="431">
        <v>11264</v>
      </c>
      <c r="N69" s="427"/>
      <c r="O69" s="427">
        <v>352</v>
      </c>
      <c r="P69" s="431">
        <v>12</v>
      </c>
      <c r="Q69" s="431">
        <v>4560</v>
      </c>
      <c r="R69" s="497"/>
      <c r="S69" s="432">
        <v>380</v>
      </c>
    </row>
    <row r="70" spans="1:19" ht="14.45" customHeight="1" x14ac:dyDescent="0.2">
      <c r="A70" s="426" t="s">
        <v>7319</v>
      </c>
      <c r="B70" s="427" t="s">
        <v>7320</v>
      </c>
      <c r="C70" s="427" t="s">
        <v>398</v>
      </c>
      <c r="D70" s="427" t="s">
        <v>7317</v>
      </c>
      <c r="E70" s="427" t="s">
        <v>7321</v>
      </c>
      <c r="F70" s="427" t="s">
        <v>7336</v>
      </c>
      <c r="G70" s="427" t="s">
        <v>7337</v>
      </c>
      <c r="H70" s="431">
        <v>113</v>
      </c>
      <c r="I70" s="431">
        <v>66444</v>
      </c>
      <c r="J70" s="427"/>
      <c r="K70" s="427">
        <v>588</v>
      </c>
      <c r="L70" s="431">
        <v>58</v>
      </c>
      <c r="M70" s="431">
        <v>34336</v>
      </c>
      <c r="N70" s="427"/>
      <c r="O70" s="427">
        <v>592</v>
      </c>
      <c r="P70" s="431">
        <v>78</v>
      </c>
      <c r="Q70" s="431">
        <v>49530</v>
      </c>
      <c r="R70" s="497"/>
      <c r="S70" s="432">
        <v>635</v>
      </c>
    </row>
    <row r="71" spans="1:19" ht="14.45" customHeight="1" x14ac:dyDescent="0.2">
      <c r="A71" s="426" t="s">
        <v>7319</v>
      </c>
      <c r="B71" s="427" t="s">
        <v>7320</v>
      </c>
      <c r="C71" s="427" t="s">
        <v>398</v>
      </c>
      <c r="D71" s="427" t="s">
        <v>7317</v>
      </c>
      <c r="E71" s="427" t="s">
        <v>7321</v>
      </c>
      <c r="F71" s="427" t="s">
        <v>7340</v>
      </c>
      <c r="G71" s="427" t="s">
        <v>7341</v>
      </c>
      <c r="H71" s="431">
        <v>59</v>
      </c>
      <c r="I71" s="431">
        <v>34692</v>
      </c>
      <c r="J71" s="427"/>
      <c r="K71" s="427">
        <v>588</v>
      </c>
      <c r="L71" s="431">
        <v>30</v>
      </c>
      <c r="M71" s="431">
        <v>17760</v>
      </c>
      <c r="N71" s="427"/>
      <c r="O71" s="427">
        <v>592</v>
      </c>
      <c r="P71" s="431">
        <v>21</v>
      </c>
      <c r="Q71" s="431">
        <v>13335</v>
      </c>
      <c r="R71" s="497"/>
      <c r="S71" s="432">
        <v>635</v>
      </c>
    </row>
    <row r="72" spans="1:19" ht="14.45" customHeight="1" x14ac:dyDescent="0.2">
      <c r="A72" s="426" t="s">
        <v>7319</v>
      </c>
      <c r="B72" s="427" t="s">
        <v>7320</v>
      </c>
      <c r="C72" s="427" t="s">
        <v>398</v>
      </c>
      <c r="D72" s="427" t="s">
        <v>7301</v>
      </c>
      <c r="E72" s="427" t="s">
        <v>7321</v>
      </c>
      <c r="F72" s="427" t="s">
        <v>7322</v>
      </c>
      <c r="G72" s="427" t="s">
        <v>7323</v>
      </c>
      <c r="H72" s="431">
        <v>18</v>
      </c>
      <c r="I72" s="431">
        <v>1350</v>
      </c>
      <c r="J72" s="427"/>
      <c r="K72" s="427">
        <v>75</v>
      </c>
      <c r="L72" s="431">
        <v>18</v>
      </c>
      <c r="M72" s="431">
        <v>1368</v>
      </c>
      <c r="N72" s="427"/>
      <c r="O72" s="427">
        <v>76</v>
      </c>
      <c r="P72" s="431">
        <v>2</v>
      </c>
      <c r="Q72" s="431">
        <v>162</v>
      </c>
      <c r="R72" s="497"/>
      <c r="S72" s="432">
        <v>81</v>
      </c>
    </row>
    <row r="73" spans="1:19" ht="14.45" customHeight="1" x14ac:dyDescent="0.2">
      <c r="A73" s="426" t="s">
        <v>7319</v>
      </c>
      <c r="B73" s="427" t="s">
        <v>7320</v>
      </c>
      <c r="C73" s="427" t="s">
        <v>398</v>
      </c>
      <c r="D73" s="427" t="s">
        <v>7301</v>
      </c>
      <c r="E73" s="427" t="s">
        <v>7321</v>
      </c>
      <c r="F73" s="427" t="s">
        <v>7324</v>
      </c>
      <c r="G73" s="427" t="s">
        <v>7325</v>
      </c>
      <c r="H73" s="431">
        <v>1160</v>
      </c>
      <c r="I73" s="431">
        <v>406000</v>
      </c>
      <c r="J73" s="427"/>
      <c r="K73" s="427">
        <v>350</v>
      </c>
      <c r="L73" s="431">
        <v>1168</v>
      </c>
      <c r="M73" s="431">
        <v>411136</v>
      </c>
      <c r="N73" s="427"/>
      <c r="O73" s="427">
        <v>352</v>
      </c>
      <c r="P73" s="431">
        <v>1388</v>
      </c>
      <c r="Q73" s="431">
        <v>527440</v>
      </c>
      <c r="R73" s="497"/>
      <c r="S73" s="432">
        <v>380</v>
      </c>
    </row>
    <row r="74" spans="1:19" ht="14.45" customHeight="1" x14ac:dyDescent="0.2">
      <c r="A74" s="426" t="s">
        <v>7319</v>
      </c>
      <c r="B74" s="427" t="s">
        <v>7320</v>
      </c>
      <c r="C74" s="427" t="s">
        <v>398</v>
      </c>
      <c r="D74" s="427" t="s">
        <v>7301</v>
      </c>
      <c r="E74" s="427" t="s">
        <v>7321</v>
      </c>
      <c r="F74" s="427" t="s">
        <v>7326</v>
      </c>
      <c r="G74" s="427" t="s">
        <v>7327</v>
      </c>
      <c r="H74" s="431">
        <v>29</v>
      </c>
      <c r="I74" s="431">
        <v>6757</v>
      </c>
      <c r="J74" s="427"/>
      <c r="K74" s="427">
        <v>233</v>
      </c>
      <c r="L74" s="431">
        <v>11</v>
      </c>
      <c r="M74" s="431">
        <v>2585</v>
      </c>
      <c r="N74" s="427"/>
      <c r="O74" s="427">
        <v>235</v>
      </c>
      <c r="P74" s="431"/>
      <c r="Q74" s="431"/>
      <c r="R74" s="497"/>
      <c r="S74" s="432"/>
    </row>
    <row r="75" spans="1:19" ht="14.45" customHeight="1" x14ac:dyDescent="0.2">
      <c r="A75" s="426" t="s">
        <v>7319</v>
      </c>
      <c r="B75" s="427" t="s">
        <v>7320</v>
      </c>
      <c r="C75" s="427" t="s">
        <v>398</v>
      </c>
      <c r="D75" s="427" t="s">
        <v>7301</v>
      </c>
      <c r="E75" s="427" t="s">
        <v>7321</v>
      </c>
      <c r="F75" s="427" t="s">
        <v>7328</v>
      </c>
      <c r="G75" s="427" t="s">
        <v>7329</v>
      </c>
      <c r="H75" s="431">
        <v>528</v>
      </c>
      <c r="I75" s="431">
        <v>184800</v>
      </c>
      <c r="J75" s="427"/>
      <c r="K75" s="427">
        <v>350</v>
      </c>
      <c r="L75" s="431">
        <v>414</v>
      </c>
      <c r="M75" s="431">
        <v>145728</v>
      </c>
      <c r="N75" s="427"/>
      <c r="O75" s="427">
        <v>352</v>
      </c>
      <c r="P75" s="431">
        <v>290</v>
      </c>
      <c r="Q75" s="431">
        <v>110200</v>
      </c>
      <c r="R75" s="497"/>
      <c r="S75" s="432">
        <v>380</v>
      </c>
    </row>
    <row r="76" spans="1:19" ht="14.45" customHeight="1" x14ac:dyDescent="0.2">
      <c r="A76" s="426" t="s">
        <v>7319</v>
      </c>
      <c r="B76" s="427" t="s">
        <v>7320</v>
      </c>
      <c r="C76" s="427" t="s">
        <v>398</v>
      </c>
      <c r="D76" s="427" t="s">
        <v>7301</v>
      </c>
      <c r="E76" s="427" t="s">
        <v>7321</v>
      </c>
      <c r="F76" s="427" t="s">
        <v>7330</v>
      </c>
      <c r="G76" s="427" t="s">
        <v>7331</v>
      </c>
      <c r="H76" s="431">
        <v>4</v>
      </c>
      <c r="I76" s="431">
        <v>1400</v>
      </c>
      <c r="J76" s="427"/>
      <c r="K76" s="427">
        <v>350</v>
      </c>
      <c r="L76" s="431">
        <v>84</v>
      </c>
      <c r="M76" s="431">
        <v>29568</v>
      </c>
      <c r="N76" s="427"/>
      <c r="O76" s="427">
        <v>352</v>
      </c>
      <c r="P76" s="431">
        <v>14</v>
      </c>
      <c r="Q76" s="431">
        <v>5320</v>
      </c>
      <c r="R76" s="497"/>
      <c r="S76" s="432">
        <v>380</v>
      </c>
    </row>
    <row r="77" spans="1:19" ht="14.45" customHeight="1" x14ac:dyDescent="0.2">
      <c r="A77" s="426" t="s">
        <v>7319</v>
      </c>
      <c r="B77" s="427" t="s">
        <v>7320</v>
      </c>
      <c r="C77" s="427" t="s">
        <v>398</v>
      </c>
      <c r="D77" s="427" t="s">
        <v>7301</v>
      </c>
      <c r="E77" s="427" t="s">
        <v>7321</v>
      </c>
      <c r="F77" s="427" t="s">
        <v>7336</v>
      </c>
      <c r="G77" s="427" t="s">
        <v>7337</v>
      </c>
      <c r="H77" s="431">
        <v>54</v>
      </c>
      <c r="I77" s="431">
        <v>31752</v>
      </c>
      <c r="J77" s="427"/>
      <c r="K77" s="427">
        <v>588</v>
      </c>
      <c r="L77" s="431">
        <v>101</v>
      </c>
      <c r="M77" s="431">
        <v>59792</v>
      </c>
      <c r="N77" s="427"/>
      <c r="O77" s="427">
        <v>592</v>
      </c>
      <c r="P77" s="431">
        <v>45</v>
      </c>
      <c r="Q77" s="431">
        <v>28575</v>
      </c>
      <c r="R77" s="497"/>
      <c r="S77" s="432">
        <v>635</v>
      </c>
    </row>
    <row r="78" spans="1:19" ht="14.45" customHeight="1" x14ac:dyDescent="0.2">
      <c r="A78" s="426" t="s">
        <v>7319</v>
      </c>
      <c r="B78" s="427" t="s">
        <v>7320</v>
      </c>
      <c r="C78" s="427" t="s">
        <v>398</v>
      </c>
      <c r="D78" s="427" t="s">
        <v>7301</v>
      </c>
      <c r="E78" s="427" t="s">
        <v>7321</v>
      </c>
      <c r="F78" s="427" t="s">
        <v>7340</v>
      </c>
      <c r="G78" s="427" t="s">
        <v>7341</v>
      </c>
      <c r="H78" s="431">
        <v>89</v>
      </c>
      <c r="I78" s="431">
        <v>52332</v>
      </c>
      <c r="J78" s="427"/>
      <c r="K78" s="427">
        <v>588</v>
      </c>
      <c r="L78" s="431">
        <v>150</v>
      </c>
      <c r="M78" s="431">
        <v>88800</v>
      </c>
      <c r="N78" s="427"/>
      <c r="O78" s="427">
        <v>592</v>
      </c>
      <c r="P78" s="431">
        <v>144</v>
      </c>
      <c r="Q78" s="431">
        <v>91440</v>
      </c>
      <c r="R78" s="497"/>
      <c r="S78" s="432">
        <v>635</v>
      </c>
    </row>
    <row r="79" spans="1:19" ht="14.45" customHeight="1" x14ac:dyDescent="0.2">
      <c r="A79" s="426" t="s">
        <v>7319</v>
      </c>
      <c r="B79" s="427" t="s">
        <v>7320</v>
      </c>
      <c r="C79" s="427" t="s">
        <v>398</v>
      </c>
      <c r="D79" s="427" t="s">
        <v>7310</v>
      </c>
      <c r="E79" s="427" t="s">
        <v>7321</v>
      </c>
      <c r="F79" s="427" t="s">
        <v>7324</v>
      </c>
      <c r="G79" s="427" t="s">
        <v>7325</v>
      </c>
      <c r="H79" s="431">
        <v>1207</v>
      </c>
      <c r="I79" s="431">
        <v>422450</v>
      </c>
      <c r="J79" s="427"/>
      <c r="K79" s="427">
        <v>350</v>
      </c>
      <c r="L79" s="431"/>
      <c r="M79" s="431"/>
      <c r="N79" s="427"/>
      <c r="O79" s="427"/>
      <c r="P79" s="431"/>
      <c r="Q79" s="431"/>
      <c r="R79" s="497"/>
      <c r="S79" s="432"/>
    </row>
    <row r="80" spans="1:19" ht="14.45" customHeight="1" x14ac:dyDescent="0.2">
      <c r="A80" s="426" t="s">
        <v>7319</v>
      </c>
      <c r="B80" s="427" t="s">
        <v>7320</v>
      </c>
      <c r="C80" s="427" t="s">
        <v>398</v>
      </c>
      <c r="D80" s="427" t="s">
        <v>7310</v>
      </c>
      <c r="E80" s="427" t="s">
        <v>7321</v>
      </c>
      <c r="F80" s="427" t="s">
        <v>7328</v>
      </c>
      <c r="G80" s="427" t="s">
        <v>7329</v>
      </c>
      <c r="H80" s="431">
        <v>4</v>
      </c>
      <c r="I80" s="431">
        <v>1400</v>
      </c>
      <c r="J80" s="427"/>
      <c r="K80" s="427">
        <v>350</v>
      </c>
      <c r="L80" s="431"/>
      <c r="M80" s="431"/>
      <c r="N80" s="427"/>
      <c r="O80" s="427"/>
      <c r="P80" s="431"/>
      <c r="Q80" s="431"/>
      <c r="R80" s="497"/>
      <c r="S80" s="432"/>
    </row>
    <row r="81" spans="1:19" ht="14.45" customHeight="1" x14ac:dyDescent="0.2">
      <c r="A81" s="426" t="s">
        <v>7319</v>
      </c>
      <c r="B81" s="427" t="s">
        <v>7320</v>
      </c>
      <c r="C81" s="427" t="s">
        <v>398</v>
      </c>
      <c r="D81" s="427" t="s">
        <v>7310</v>
      </c>
      <c r="E81" s="427" t="s">
        <v>7321</v>
      </c>
      <c r="F81" s="427" t="s">
        <v>7330</v>
      </c>
      <c r="G81" s="427" t="s">
        <v>7331</v>
      </c>
      <c r="H81" s="431">
        <v>9</v>
      </c>
      <c r="I81" s="431">
        <v>3150</v>
      </c>
      <c r="J81" s="427"/>
      <c r="K81" s="427">
        <v>350</v>
      </c>
      <c r="L81" s="431"/>
      <c r="M81" s="431"/>
      <c r="N81" s="427"/>
      <c r="O81" s="427"/>
      <c r="P81" s="431"/>
      <c r="Q81" s="431"/>
      <c r="R81" s="497"/>
      <c r="S81" s="432"/>
    </row>
    <row r="82" spans="1:19" ht="14.45" customHeight="1" x14ac:dyDescent="0.2">
      <c r="A82" s="426" t="s">
        <v>7319</v>
      </c>
      <c r="B82" s="427" t="s">
        <v>7320</v>
      </c>
      <c r="C82" s="427" t="s">
        <v>398</v>
      </c>
      <c r="D82" s="427" t="s">
        <v>7310</v>
      </c>
      <c r="E82" s="427" t="s">
        <v>7321</v>
      </c>
      <c r="F82" s="427" t="s">
        <v>7332</v>
      </c>
      <c r="G82" s="427" t="s">
        <v>7333</v>
      </c>
      <c r="H82" s="431">
        <v>48</v>
      </c>
      <c r="I82" s="431">
        <v>1599.9699999999996</v>
      </c>
      <c r="J82" s="427"/>
      <c r="K82" s="427">
        <v>33.332708333333322</v>
      </c>
      <c r="L82" s="431"/>
      <c r="M82" s="431"/>
      <c r="N82" s="427"/>
      <c r="O82" s="427"/>
      <c r="P82" s="431"/>
      <c r="Q82" s="431"/>
      <c r="R82" s="497"/>
      <c r="S82" s="432"/>
    </row>
    <row r="83" spans="1:19" ht="14.45" customHeight="1" x14ac:dyDescent="0.2">
      <c r="A83" s="426" t="s">
        <v>7319</v>
      </c>
      <c r="B83" s="427" t="s">
        <v>7320</v>
      </c>
      <c r="C83" s="427" t="s">
        <v>398</v>
      </c>
      <c r="D83" s="427" t="s">
        <v>7310</v>
      </c>
      <c r="E83" s="427" t="s">
        <v>7321</v>
      </c>
      <c r="F83" s="427" t="s">
        <v>7334</v>
      </c>
      <c r="G83" s="427" t="s">
        <v>7335</v>
      </c>
      <c r="H83" s="431">
        <v>65</v>
      </c>
      <c r="I83" s="431">
        <v>38155</v>
      </c>
      <c r="J83" s="427"/>
      <c r="K83" s="427">
        <v>587</v>
      </c>
      <c r="L83" s="431"/>
      <c r="M83" s="431"/>
      <c r="N83" s="427"/>
      <c r="O83" s="427"/>
      <c r="P83" s="431"/>
      <c r="Q83" s="431"/>
      <c r="R83" s="497"/>
      <c r="S83" s="432"/>
    </row>
    <row r="84" spans="1:19" ht="14.45" customHeight="1" x14ac:dyDescent="0.2">
      <c r="A84" s="426" t="s">
        <v>7319</v>
      </c>
      <c r="B84" s="427" t="s">
        <v>7320</v>
      </c>
      <c r="C84" s="427" t="s">
        <v>398</v>
      </c>
      <c r="D84" s="427" t="s">
        <v>7310</v>
      </c>
      <c r="E84" s="427" t="s">
        <v>7321</v>
      </c>
      <c r="F84" s="427" t="s">
        <v>7342</v>
      </c>
      <c r="G84" s="427" t="s">
        <v>7343</v>
      </c>
      <c r="H84" s="431">
        <v>110</v>
      </c>
      <c r="I84" s="431">
        <v>64570</v>
      </c>
      <c r="J84" s="427"/>
      <c r="K84" s="427">
        <v>587</v>
      </c>
      <c r="L84" s="431"/>
      <c r="M84" s="431"/>
      <c r="N84" s="427"/>
      <c r="O84" s="427"/>
      <c r="P84" s="431"/>
      <c r="Q84" s="431"/>
      <c r="R84" s="497"/>
      <c r="S84" s="432"/>
    </row>
    <row r="85" spans="1:19" ht="14.45" customHeight="1" x14ac:dyDescent="0.2">
      <c r="A85" s="426" t="s">
        <v>7319</v>
      </c>
      <c r="B85" s="427" t="s">
        <v>7320</v>
      </c>
      <c r="C85" s="427" t="s">
        <v>398</v>
      </c>
      <c r="D85" s="427" t="s">
        <v>7311</v>
      </c>
      <c r="E85" s="427" t="s">
        <v>7321</v>
      </c>
      <c r="F85" s="427" t="s">
        <v>7324</v>
      </c>
      <c r="G85" s="427" t="s">
        <v>7325</v>
      </c>
      <c r="H85" s="431">
        <v>28</v>
      </c>
      <c r="I85" s="431">
        <v>9800</v>
      </c>
      <c r="J85" s="427"/>
      <c r="K85" s="427">
        <v>350</v>
      </c>
      <c r="L85" s="431">
        <v>274</v>
      </c>
      <c r="M85" s="431">
        <v>96448</v>
      </c>
      <c r="N85" s="427"/>
      <c r="O85" s="427">
        <v>352</v>
      </c>
      <c r="P85" s="431">
        <v>784</v>
      </c>
      <c r="Q85" s="431">
        <v>297920</v>
      </c>
      <c r="R85" s="497"/>
      <c r="S85" s="432">
        <v>380</v>
      </c>
    </row>
    <row r="86" spans="1:19" ht="14.45" customHeight="1" x14ac:dyDescent="0.2">
      <c r="A86" s="426" t="s">
        <v>7319</v>
      </c>
      <c r="B86" s="427" t="s">
        <v>7320</v>
      </c>
      <c r="C86" s="427" t="s">
        <v>398</v>
      </c>
      <c r="D86" s="427" t="s">
        <v>7311</v>
      </c>
      <c r="E86" s="427" t="s">
        <v>7321</v>
      </c>
      <c r="F86" s="427" t="s">
        <v>7330</v>
      </c>
      <c r="G86" s="427" t="s">
        <v>7331</v>
      </c>
      <c r="H86" s="431"/>
      <c r="I86" s="431"/>
      <c r="J86" s="427"/>
      <c r="K86" s="427"/>
      <c r="L86" s="431">
        <v>12</v>
      </c>
      <c r="M86" s="431">
        <v>4224</v>
      </c>
      <c r="N86" s="427"/>
      <c r="O86" s="427">
        <v>352</v>
      </c>
      <c r="P86" s="431">
        <v>9</v>
      </c>
      <c r="Q86" s="431">
        <v>3420</v>
      </c>
      <c r="R86" s="497"/>
      <c r="S86" s="432">
        <v>380</v>
      </c>
    </row>
    <row r="87" spans="1:19" ht="14.45" customHeight="1" x14ac:dyDescent="0.2">
      <c r="A87" s="426" t="s">
        <v>7319</v>
      </c>
      <c r="B87" s="427" t="s">
        <v>7320</v>
      </c>
      <c r="C87" s="427" t="s">
        <v>398</v>
      </c>
      <c r="D87" s="427" t="s">
        <v>7311</v>
      </c>
      <c r="E87" s="427" t="s">
        <v>7321</v>
      </c>
      <c r="F87" s="427" t="s">
        <v>7332</v>
      </c>
      <c r="G87" s="427" t="s">
        <v>7333</v>
      </c>
      <c r="H87" s="431">
        <v>33</v>
      </c>
      <c r="I87" s="431">
        <v>1100</v>
      </c>
      <c r="J87" s="427"/>
      <c r="K87" s="427">
        <v>33.333333333333336</v>
      </c>
      <c r="L87" s="431">
        <v>61</v>
      </c>
      <c r="M87" s="431">
        <v>2460.0100000000002</v>
      </c>
      <c r="N87" s="427"/>
      <c r="O87" s="427">
        <v>40.328032786885252</v>
      </c>
      <c r="P87" s="431">
        <v>95</v>
      </c>
      <c r="Q87" s="431">
        <v>3872.2200000000007</v>
      </c>
      <c r="R87" s="497"/>
      <c r="S87" s="432">
        <v>40.760210526315795</v>
      </c>
    </row>
    <row r="88" spans="1:19" ht="14.45" customHeight="1" x14ac:dyDescent="0.2">
      <c r="A88" s="426" t="s">
        <v>7319</v>
      </c>
      <c r="B88" s="427" t="s">
        <v>7320</v>
      </c>
      <c r="C88" s="427" t="s">
        <v>398</v>
      </c>
      <c r="D88" s="427" t="s">
        <v>7311</v>
      </c>
      <c r="E88" s="427" t="s">
        <v>7321</v>
      </c>
      <c r="F88" s="427" t="s">
        <v>7334</v>
      </c>
      <c r="G88" s="427" t="s">
        <v>7335</v>
      </c>
      <c r="H88" s="431">
        <v>126</v>
      </c>
      <c r="I88" s="431">
        <v>73962</v>
      </c>
      <c r="J88" s="427"/>
      <c r="K88" s="427">
        <v>587</v>
      </c>
      <c r="L88" s="431">
        <v>168</v>
      </c>
      <c r="M88" s="431">
        <v>99288</v>
      </c>
      <c r="N88" s="427"/>
      <c r="O88" s="427">
        <v>591</v>
      </c>
      <c r="P88" s="431">
        <v>352</v>
      </c>
      <c r="Q88" s="431">
        <v>223168</v>
      </c>
      <c r="R88" s="497"/>
      <c r="S88" s="432">
        <v>634</v>
      </c>
    </row>
    <row r="89" spans="1:19" ht="14.45" customHeight="1" x14ac:dyDescent="0.2">
      <c r="A89" s="426" t="s">
        <v>7319</v>
      </c>
      <c r="B89" s="427" t="s">
        <v>7320</v>
      </c>
      <c r="C89" s="427" t="s">
        <v>398</v>
      </c>
      <c r="D89" s="427" t="s">
        <v>7311</v>
      </c>
      <c r="E89" s="427" t="s">
        <v>7321</v>
      </c>
      <c r="F89" s="427" t="s">
        <v>7342</v>
      </c>
      <c r="G89" s="427" t="s">
        <v>7343</v>
      </c>
      <c r="H89" s="431"/>
      <c r="I89" s="431"/>
      <c r="J89" s="427"/>
      <c r="K89" s="427"/>
      <c r="L89" s="431">
        <v>48</v>
      </c>
      <c r="M89" s="431">
        <v>28368</v>
      </c>
      <c r="N89" s="427"/>
      <c r="O89" s="427">
        <v>591</v>
      </c>
      <c r="P89" s="431">
        <v>32</v>
      </c>
      <c r="Q89" s="431">
        <v>20288</v>
      </c>
      <c r="R89" s="497"/>
      <c r="S89" s="432">
        <v>634</v>
      </c>
    </row>
    <row r="90" spans="1:19" ht="14.45" customHeight="1" x14ac:dyDescent="0.2">
      <c r="A90" s="426" t="s">
        <v>7319</v>
      </c>
      <c r="B90" s="427" t="s">
        <v>7320</v>
      </c>
      <c r="C90" s="427" t="s">
        <v>398</v>
      </c>
      <c r="D90" s="427" t="s">
        <v>7311</v>
      </c>
      <c r="E90" s="427" t="s">
        <v>7321</v>
      </c>
      <c r="F90" s="427" t="s">
        <v>7344</v>
      </c>
      <c r="G90" s="427" t="s">
        <v>7345</v>
      </c>
      <c r="H90" s="431">
        <v>12</v>
      </c>
      <c r="I90" s="431">
        <v>3528</v>
      </c>
      <c r="J90" s="427"/>
      <c r="K90" s="427">
        <v>294</v>
      </c>
      <c r="L90" s="431"/>
      <c r="M90" s="431"/>
      <c r="N90" s="427"/>
      <c r="O90" s="427"/>
      <c r="P90" s="431"/>
      <c r="Q90" s="431"/>
      <c r="R90" s="497"/>
      <c r="S90" s="432"/>
    </row>
    <row r="91" spans="1:19" ht="14.45" customHeight="1" x14ac:dyDescent="0.2">
      <c r="A91" s="426" t="s">
        <v>7319</v>
      </c>
      <c r="B91" s="427" t="s">
        <v>7320</v>
      </c>
      <c r="C91" s="427" t="s">
        <v>398</v>
      </c>
      <c r="D91" s="427" t="s">
        <v>7302</v>
      </c>
      <c r="E91" s="427" t="s">
        <v>7321</v>
      </c>
      <c r="F91" s="427" t="s">
        <v>7324</v>
      </c>
      <c r="G91" s="427" t="s">
        <v>7325</v>
      </c>
      <c r="H91" s="431">
        <v>12</v>
      </c>
      <c r="I91" s="431">
        <v>4200</v>
      </c>
      <c r="J91" s="427"/>
      <c r="K91" s="427">
        <v>350</v>
      </c>
      <c r="L91" s="431">
        <v>720</v>
      </c>
      <c r="M91" s="431">
        <v>253440</v>
      </c>
      <c r="N91" s="427"/>
      <c r="O91" s="427">
        <v>352</v>
      </c>
      <c r="P91" s="431">
        <v>1280</v>
      </c>
      <c r="Q91" s="431">
        <v>486400</v>
      </c>
      <c r="R91" s="497"/>
      <c r="S91" s="432">
        <v>380</v>
      </c>
    </row>
    <row r="92" spans="1:19" ht="14.45" customHeight="1" x14ac:dyDescent="0.2">
      <c r="A92" s="426" t="s">
        <v>7319</v>
      </c>
      <c r="B92" s="427" t="s">
        <v>7320</v>
      </c>
      <c r="C92" s="427" t="s">
        <v>398</v>
      </c>
      <c r="D92" s="427" t="s">
        <v>7302</v>
      </c>
      <c r="E92" s="427" t="s">
        <v>7321</v>
      </c>
      <c r="F92" s="427" t="s">
        <v>7330</v>
      </c>
      <c r="G92" s="427" t="s">
        <v>7331</v>
      </c>
      <c r="H92" s="431"/>
      <c r="I92" s="431"/>
      <c r="J92" s="427"/>
      <c r="K92" s="427"/>
      <c r="L92" s="431">
        <v>57</v>
      </c>
      <c r="M92" s="431">
        <v>20064</v>
      </c>
      <c r="N92" s="427"/>
      <c r="O92" s="427">
        <v>352</v>
      </c>
      <c r="P92" s="431">
        <v>2</v>
      </c>
      <c r="Q92" s="431">
        <v>760</v>
      </c>
      <c r="R92" s="497"/>
      <c r="S92" s="432">
        <v>380</v>
      </c>
    </row>
    <row r="93" spans="1:19" ht="14.45" customHeight="1" x14ac:dyDescent="0.2">
      <c r="A93" s="426" t="s">
        <v>7319</v>
      </c>
      <c r="B93" s="427" t="s">
        <v>7320</v>
      </c>
      <c r="C93" s="427" t="s">
        <v>398</v>
      </c>
      <c r="D93" s="427" t="s">
        <v>7302</v>
      </c>
      <c r="E93" s="427" t="s">
        <v>7321</v>
      </c>
      <c r="F93" s="427" t="s">
        <v>7332</v>
      </c>
      <c r="G93" s="427" t="s">
        <v>7333</v>
      </c>
      <c r="H93" s="431">
        <v>10</v>
      </c>
      <c r="I93" s="431">
        <v>333.34000000000003</v>
      </c>
      <c r="J93" s="427"/>
      <c r="K93" s="427">
        <v>33.334000000000003</v>
      </c>
      <c r="L93" s="431">
        <v>131</v>
      </c>
      <c r="M93" s="431">
        <v>5075.54</v>
      </c>
      <c r="N93" s="427"/>
      <c r="O93" s="427">
        <v>38.744580152671759</v>
      </c>
      <c r="P93" s="431">
        <v>81</v>
      </c>
      <c r="Q93" s="431">
        <v>3416.6800000000003</v>
      </c>
      <c r="R93" s="497"/>
      <c r="S93" s="432">
        <v>42.181234567901235</v>
      </c>
    </row>
    <row r="94" spans="1:19" ht="14.45" customHeight="1" x14ac:dyDescent="0.2">
      <c r="A94" s="426" t="s">
        <v>7319</v>
      </c>
      <c r="B94" s="427" t="s">
        <v>7320</v>
      </c>
      <c r="C94" s="427" t="s">
        <v>398</v>
      </c>
      <c r="D94" s="427" t="s">
        <v>7302</v>
      </c>
      <c r="E94" s="427" t="s">
        <v>7321</v>
      </c>
      <c r="F94" s="427" t="s">
        <v>7334</v>
      </c>
      <c r="G94" s="427" t="s">
        <v>7335</v>
      </c>
      <c r="H94" s="431">
        <v>34</v>
      </c>
      <c r="I94" s="431">
        <v>19958</v>
      </c>
      <c r="J94" s="427"/>
      <c r="K94" s="427">
        <v>587</v>
      </c>
      <c r="L94" s="431">
        <v>406</v>
      </c>
      <c r="M94" s="431">
        <v>239946</v>
      </c>
      <c r="N94" s="427"/>
      <c r="O94" s="427">
        <v>591</v>
      </c>
      <c r="P94" s="431">
        <v>266</v>
      </c>
      <c r="Q94" s="431">
        <v>168644</v>
      </c>
      <c r="R94" s="497"/>
      <c r="S94" s="432">
        <v>634</v>
      </c>
    </row>
    <row r="95" spans="1:19" ht="14.45" customHeight="1" x14ac:dyDescent="0.2">
      <c r="A95" s="426" t="s">
        <v>7319</v>
      </c>
      <c r="B95" s="427" t="s">
        <v>7320</v>
      </c>
      <c r="C95" s="427" t="s">
        <v>398</v>
      </c>
      <c r="D95" s="427" t="s">
        <v>7302</v>
      </c>
      <c r="E95" s="427" t="s">
        <v>7321</v>
      </c>
      <c r="F95" s="427" t="s">
        <v>7342</v>
      </c>
      <c r="G95" s="427" t="s">
        <v>7343</v>
      </c>
      <c r="H95" s="431"/>
      <c r="I95" s="431"/>
      <c r="J95" s="427"/>
      <c r="K95" s="427"/>
      <c r="L95" s="431">
        <v>10</v>
      </c>
      <c r="M95" s="431">
        <v>5910</v>
      </c>
      <c r="N95" s="427"/>
      <c r="O95" s="427">
        <v>591</v>
      </c>
      <c r="P95" s="431">
        <v>6</v>
      </c>
      <c r="Q95" s="431">
        <v>3804</v>
      </c>
      <c r="R95" s="497"/>
      <c r="S95" s="432">
        <v>634</v>
      </c>
    </row>
    <row r="96" spans="1:19" ht="14.45" customHeight="1" x14ac:dyDescent="0.2">
      <c r="A96" s="426" t="s">
        <v>7319</v>
      </c>
      <c r="B96" s="427" t="s">
        <v>7320</v>
      </c>
      <c r="C96" s="427" t="s">
        <v>398</v>
      </c>
      <c r="D96" s="427" t="s">
        <v>7300</v>
      </c>
      <c r="E96" s="427" t="s">
        <v>7321</v>
      </c>
      <c r="F96" s="427" t="s">
        <v>7322</v>
      </c>
      <c r="G96" s="427" t="s">
        <v>7323</v>
      </c>
      <c r="H96" s="431"/>
      <c r="I96" s="431"/>
      <c r="J96" s="427"/>
      <c r="K96" s="427"/>
      <c r="L96" s="431">
        <v>6</v>
      </c>
      <c r="M96" s="431">
        <v>456</v>
      </c>
      <c r="N96" s="427"/>
      <c r="O96" s="427">
        <v>76</v>
      </c>
      <c r="P96" s="431"/>
      <c r="Q96" s="431"/>
      <c r="R96" s="497"/>
      <c r="S96" s="432"/>
    </row>
    <row r="97" spans="1:19" ht="14.45" customHeight="1" x14ac:dyDescent="0.2">
      <c r="A97" s="426" t="s">
        <v>7319</v>
      </c>
      <c r="B97" s="427" t="s">
        <v>7320</v>
      </c>
      <c r="C97" s="427" t="s">
        <v>398</v>
      </c>
      <c r="D97" s="427" t="s">
        <v>7300</v>
      </c>
      <c r="E97" s="427" t="s">
        <v>7321</v>
      </c>
      <c r="F97" s="427" t="s">
        <v>7324</v>
      </c>
      <c r="G97" s="427" t="s">
        <v>7325</v>
      </c>
      <c r="H97" s="431"/>
      <c r="I97" s="431"/>
      <c r="J97" s="427"/>
      <c r="K97" s="427"/>
      <c r="L97" s="431">
        <v>1037</v>
      </c>
      <c r="M97" s="431">
        <v>365024</v>
      </c>
      <c r="N97" s="427"/>
      <c r="O97" s="427">
        <v>352</v>
      </c>
      <c r="P97" s="431">
        <v>86</v>
      </c>
      <c r="Q97" s="431">
        <v>32680</v>
      </c>
      <c r="R97" s="497"/>
      <c r="S97" s="432">
        <v>380</v>
      </c>
    </row>
    <row r="98" spans="1:19" ht="14.45" customHeight="1" x14ac:dyDescent="0.2">
      <c r="A98" s="426" t="s">
        <v>7319</v>
      </c>
      <c r="B98" s="427" t="s">
        <v>7320</v>
      </c>
      <c r="C98" s="427" t="s">
        <v>398</v>
      </c>
      <c r="D98" s="427" t="s">
        <v>7300</v>
      </c>
      <c r="E98" s="427" t="s">
        <v>7321</v>
      </c>
      <c r="F98" s="427" t="s">
        <v>7330</v>
      </c>
      <c r="G98" s="427" t="s">
        <v>7331</v>
      </c>
      <c r="H98" s="431"/>
      <c r="I98" s="431"/>
      <c r="J98" s="427"/>
      <c r="K98" s="427"/>
      <c r="L98" s="431">
        <v>10</v>
      </c>
      <c r="M98" s="431">
        <v>3520</v>
      </c>
      <c r="N98" s="427"/>
      <c r="O98" s="427">
        <v>352</v>
      </c>
      <c r="P98" s="431">
        <v>4</v>
      </c>
      <c r="Q98" s="431">
        <v>1520</v>
      </c>
      <c r="R98" s="497"/>
      <c r="S98" s="432">
        <v>380</v>
      </c>
    </row>
    <row r="99" spans="1:19" ht="14.45" customHeight="1" x14ac:dyDescent="0.2">
      <c r="A99" s="426" t="s">
        <v>7319</v>
      </c>
      <c r="B99" s="427" t="s">
        <v>7320</v>
      </c>
      <c r="C99" s="427" t="s">
        <v>398</v>
      </c>
      <c r="D99" s="427" t="s">
        <v>7300</v>
      </c>
      <c r="E99" s="427" t="s">
        <v>7321</v>
      </c>
      <c r="F99" s="427" t="s">
        <v>7332</v>
      </c>
      <c r="G99" s="427" t="s">
        <v>7333</v>
      </c>
      <c r="H99" s="431"/>
      <c r="I99" s="431"/>
      <c r="J99" s="427"/>
      <c r="K99" s="427"/>
      <c r="L99" s="431">
        <v>46</v>
      </c>
      <c r="M99" s="431">
        <v>1826.68</v>
      </c>
      <c r="N99" s="427"/>
      <c r="O99" s="427">
        <v>39.710434782608694</v>
      </c>
      <c r="P99" s="431">
        <v>4</v>
      </c>
      <c r="Q99" s="431">
        <v>182.23000000000002</v>
      </c>
      <c r="R99" s="497"/>
      <c r="S99" s="432">
        <v>45.557500000000005</v>
      </c>
    </row>
    <row r="100" spans="1:19" ht="14.45" customHeight="1" x14ac:dyDescent="0.2">
      <c r="A100" s="426" t="s">
        <v>7319</v>
      </c>
      <c r="B100" s="427" t="s">
        <v>7320</v>
      </c>
      <c r="C100" s="427" t="s">
        <v>398</v>
      </c>
      <c r="D100" s="427" t="s">
        <v>7300</v>
      </c>
      <c r="E100" s="427" t="s">
        <v>7321</v>
      </c>
      <c r="F100" s="427" t="s">
        <v>7334</v>
      </c>
      <c r="G100" s="427" t="s">
        <v>7335</v>
      </c>
      <c r="H100" s="431"/>
      <c r="I100" s="431"/>
      <c r="J100" s="427"/>
      <c r="K100" s="427"/>
      <c r="L100" s="431">
        <v>105</v>
      </c>
      <c r="M100" s="431">
        <v>62055</v>
      </c>
      <c r="N100" s="427"/>
      <c r="O100" s="427">
        <v>591</v>
      </c>
      <c r="P100" s="431">
        <v>16</v>
      </c>
      <c r="Q100" s="431">
        <v>10144</v>
      </c>
      <c r="R100" s="497"/>
      <c r="S100" s="432">
        <v>634</v>
      </c>
    </row>
    <row r="101" spans="1:19" ht="14.45" customHeight="1" x14ac:dyDescent="0.2">
      <c r="A101" s="426" t="s">
        <v>7319</v>
      </c>
      <c r="B101" s="427" t="s">
        <v>7320</v>
      </c>
      <c r="C101" s="427" t="s">
        <v>398</v>
      </c>
      <c r="D101" s="427" t="s">
        <v>7300</v>
      </c>
      <c r="E101" s="427" t="s">
        <v>7321</v>
      </c>
      <c r="F101" s="427" t="s">
        <v>7342</v>
      </c>
      <c r="G101" s="427" t="s">
        <v>7343</v>
      </c>
      <c r="H101" s="431"/>
      <c r="I101" s="431"/>
      <c r="J101" s="427"/>
      <c r="K101" s="427"/>
      <c r="L101" s="431">
        <v>58</v>
      </c>
      <c r="M101" s="431">
        <v>34278</v>
      </c>
      <c r="N101" s="427"/>
      <c r="O101" s="427">
        <v>591</v>
      </c>
      <c r="P101" s="431"/>
      <c r="Q101" s="431"/>
      <c r="R101" s="497"/>
      <c r="S101" s="432"/>
    </row>
    <row r="102" spans="1:19" ht="14.45" customHeight="1" x14ac:dyDescent="0.2">
      <c r="A102" s="426" t="s">
        <v>7319</v>
      </c>
      <c r="B102" s="427" t="s">
        <v>7320</v>
      </c>
      <c r="C102" s="427" t="s">
        <v>398</v>
      </c>
      <c r="D102" s="427" t="s">
        <v>7307</v>
      </c>
      <c r="E102" s="427" t="s">
        <v>7321</v>
      </c>
      <c r="F102" s="427" t="s">
        <v>7322</v>
      </c>
      <c r="G102" s="427" t="s">
        <v>7323</v>
      </c>
      <c r="H102" s="431"/>
      <c r="I102" s="431"/>
      <c r="J102" s="427"/>
      <c r="K102" s="427"/>
      <c r="L102" s="431"/>
      <c r="M102" s="431"/>
      <c r="N102" s="427"/>
      <c r="O102" s="427"/>
      <c r="P102" s="431">
        <v>18</v>
      </c>
      <c r="Q102" s="431">
        <v>1458</v>
      </c>
      <c r="R102" s="497"/>
      <c r="S102" s="432">
        <v>81</v>
      </c>
    </row>
    <row r="103" spans="1:19" ht="14.45" customHeight="1" x14ac:dyDescent="0.2">
      <c r="A103" s="426" t="s">
        <v>7319</v>
      </c>
      <c r="B103" s="427" t="s">
        <v>7320</v>
      </c>
      <c r="C103" s="427" t="s">
        <v>398</v>
      </c>
      <c r="D103" s="427" t="s">
        <v>7307</v>
      </c>
      <c r="E103" s="427" t="s">
        <v>7321</v>
      </c>
      <c r="F103" s="427" t="s">
        <v>7324</v>
      </c>
      <c r="G103" s="427" t="s">
        <v>7325</v>
      </c>
      <c r="H103" s="431"/>
      <c r="I103" s="431"/>
      <c r="J103" s="427"/>
      <c r="K103" s="427"/>
      <c r="L103" s="431"/>
      <c r="M103" s="431"/>
      <c r="N103" s="427"/>
      <c r="O103" s="427"/>
      <c r="P103" s="431">
        <v>373</v>
      </c>
      <c r="Q103" s="431">
        <v>141740</v>
      </c>
      <c r="R103" s="497"/>
      <c r="S103" s="432">
        <v>380</v>
      </c>
    </row>
    <row r="104" spans="1:19" ht="14.45" customHeight="1" x14ac:dyDescent="0.2">
      <c r="A104" s="426" t="s">
        <v>7319</v>
      </c>
      <c r="B104" s="427" t="s">
        <v>7320</v>
      </c>
      <c r="C104" s="427" t="s">
        <v>398</v>
      </c>
      <c r="D104" s="427" t="s">
        <v>7307</v>
      </c>
      <c r="E104" s="427" t="s">
        <v>7321</v>
      </c>
      <c r="F104" s="427" t="s">
        <v>7332</v>
      </c>
      <c r="G104" s="427" t="s">
        <v>7333</v>
      </c>
      <c r="H104" s="431"/>
      <c r="I104" s="431"/>
      <c r="J104" s="427"/>
      <c r="K104" s="427"/>
      <c r="L104" s="431"/>
      <c r="M104" s="431"/>
      <c r="N104" s="427"/>
      <c r="O104" s="427"/>
      <c r="P104" s="431">
        <v>38</v>
      </c>
      <c r="Q104" s="431">
        <v>1503.3399999999997</v>
      </c>
      <c r="R104" s="497"/>
      <c r="S104" s="432">
        <v>39.56157894736841</v>
      </c>
    </row>
    <row r="105" spans="1:19" ht="14.45" customHeight="1" x14ac:dyDescent="0.2">
      <c r="A105" s="426" t="s">
        <v>7319</v>
      </c>
      <c r="B105" s="427" t="s">
        <v>7320</v>
      </c>
      <c r="C105" s="427" t="s">
        <v>398</v>
      </c>
      <c r="D105" s="427" t="s">
        <v>7307</v>
      </c>
      <c r="E105" s="427" t="s">
        <v>7321</v>
      </c>
      <c r="F105" s="427" t="s">
        <v>7334</v>
      </c>
      <c r="G105" s="427" t="s">
        <v>7335</v>
      </c>
      <c r="H105" s="431"/>
      <c r="I105" s="431"/>
      <c r="J105" s="427"/>
      <c r="K105" s="427"/>
      <c r="L105" s="431"/>
      <c r="M105" s="431"/>
      <c r="N105" s="427"/>
      <c r="O105" s="427"/>
      <c r="P105" s="431">
        <v>6</v>
      </c>
      <c r="Q105" s="431">
        <v>3804</v>
      </c>
      <c r="R105" s="497"/>
      <c r="S105" s="432">
        <v>634</v>
      </c>
    </row>
    <row r="106" spans="1:19" ht="14.45" customHeight="1" x14ac:dyDescent="0.2">
      <c r="A106" s="426" t="s">
        <v>7319</v>
      </c>
      <c r="B106" s="427" t="s">
        <v>7320</v>
      </c>
      <c r="C106" s="427" t="s">
        <v>398</v>
      </c>
      <c r="D106" s="427" t="s">
        <v>7307</v>
      </c>
      <c r="E106" s="427" t="s">
        <v>7321</v>
      </c>
      <c r="F106" s="427" t="s">
        <v>7342</v>
      </c>
      <c r="G106" s="427" t="s">
        <v>7343</v>
      </c>
      <c r="H106" s="431"/>
      <c r="I106" s="431"/>
      <c r="J106" s="427"/>
      <c r="K106" s="427"/>
      <c r="L106" s="431"/>
      <c r="M106" s="431"/>
      <c r="N106" s="427"/>
      <c r="O106" s="427"/>
      <c r="P106" s="431">
        <v>134</v>
      </c>
      <c r="Q106" s="431">
        <v>84956</v>
      </c>
      <c r="R106" s="497"/>
      <c r="S106" s="432">
        <v>634</v>
      </c>
    </row>
    <row r="107" spans="1:19" ht="14.45" customHeight="1" x14ac:dyDescent="0.2">
      <c r="A107" s="426" t="s">
        <v>7319</v>
      </c>
      <c r="B107" s="427" t="s">
        <v>7320</v>
      </c>
      <c r="C107" s="427" t="s">
        <v>398</v>
      </c>
      <c r="D107" s="427" t="s">
        <v>7307</v>
      </c>
      <c r="E107" s="427" t="s">
        <v>7321</v>
      </c>
      <c r="F107" s="427" t="s">
        <v>7344</v>
      </c>
      <c r="G107" s="427" t="s">
        <v>7345</v>
      </c>
      <c r="H107" s="431"/>
      <c r="I107" s="431"/>
      <c r="J107" s="427"/>
      <c r="K107" s="427"/>
      <c r="L107" s="431"/>
      <c r="M107" s="431"/>
      <c r="N107" s="427"/>
      <c r="O107" s="427"/>
      <c r="P107" s="431">
        <v>4</v>
      </c>
      <c r="Q107" s="431">
        <v>1264</v>
      </c>
      <c r="R107" s="497"/>
      <c r="S107" s="432">
        <v>316</v>
      </c>
    </row>
    <row r="108" spans="1:19" ht="14.45" customHeight="1" x14ac:dyDescent="0.2">
      <c r="A108" s="426" t="s">
        <v>7319</v>
      </c>
      <c r="B108" s="427" t="s">
        <v>7320</v>
      </c>
      <c r="C108" s="427" t="s">
        <v>398</v>
      </c>
      <c r="D108" s="427" t="s">
        <v>7308</v>
      </c>
      <c r="E108" s="427" t="s">
        <v>7321</v>
      </c>
      <c r="F108" s="427" t="s">
        <v>7324</v>
      </c>
      <c r="G108" s="427" t="s">
        <v>7325</v>
      </c>
      <c r="H108" s="431"/>
      <c r="I108" s="431"/>
      <c r="J108" s="427"/>
      <c r="K108" s="427"/>
      <c r="L108" s="431"/>
      <c r="M108" s="431"/>
      <c r="N108" s="427"/>
      <c r="O108" s="427"/>
      <c r="P108" s="431">
        <v>328</v>
      </c>
      <c r="Q108" s="431">
        <v>124640</v>
      </c>
      <c r="R108" s="497"/>
      <c r="S108" s="432">
        <v>380</v>
      </c>
    </row>
    <row r="109" spans="1:19" ht="14.45" customHeight="1" x14ac:dyDescent="0.2">
      <c r="A109" s="426" t="s">
        <v>7319</v>
      </c>
      <c r="B109" s="427" t="s">
        <v>7320</v>
      </c>
      <c r="C109" s="427" t="s">
        <v>398</v>
      </c>
      <c r="D109" s="427" t="s">
        <v>7308</v>
      </c>
      <c r="E109" s="427" t="s">
        <v>7321</v>
      </c>
      <c r="F109" s="427" t="s">
        <v>7332</v>
      </c>
      <c r="G109" s="427" t="s">
        <v>7333</v>
      </c>
      <c r="H109" s="431"/>
      <c r="I109" s="431"/>
      <c r="J109" s="427"/>
      <c r="K109" s="427"/>
      <c r="L109" s="431"/>
      <c r="M109" s="431"/>
      <c r="N109" s="427"/>
      <c r="O109" s="427"/>
      <c r="P109" s="431">
        <v>6</v>
      </c>
      <c r="Q109" s="431">
        <v>273.34000000000003</v>
      </c>
      <c r="R109" s="497"/>
      <c r="S109" s="432">
        <v>45.556666666666672</v>
      </c>
    </row>
    <row r="110" spans="1:19" ht="14.45" customHeight="1" thickBot="1" x14ac:dyDescent="0.25">
      <c r="A110" s="433" t="s">
        <v>7319</v>
      </c>
      <c r="B110" s="434" t="s">
        <v>7320</v>
      </c>
      <c r="C110" s="434" t="s">
        <v>398</v>
      </c>
      <c r="D110" s="434" t="s">
        <v>7308</v>
      </c>
      <c r="E110" s="434" t="s">
        <v>7321</v>
      </c>
      <c r="F110" s="434" t="s">
        <v>7342</v>
      </c>
      <c r="G110" s="434" t="s">
        <v>7343</v>
      </c>
      <c r="H110" s="438"/>
      <c r="I110" s="438"/>
      <c r="J110" s="434"/>
      <c r="K110" s="434"/>
      <c r="L110" s="438"/>
      <c r="M110" s="438"/>
      <c r="N110" s="434"/>
      <c r="O110" s="434"/>
      <c r="P110" s="438">
        <v>24</v>
      </c>
      <c r="Q110" s="438">
        <v>15216</v>
      </c>
      <c r="R110" s="449"/>
      <c r="S110" s="439">
        <v>634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1DD19E9-C95A-4E09-899A-31D63CF12081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2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2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2" customWidth="1"/>
    <col min="20" max="16384" width="8.85546875" style="104"/>
  </cols>
  <sheetData>
    <row r="1" spans="1:19" ht="18.600000000000001" customHeight="1" thickBot="1" x14ac:dyDescent="0.35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5" customHeight="1" thickBot="1" x14ac:dyDescent="0.25">
      <c r="A2" s="199" t="s">
        <v>234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5" customHeight="1" thickBot="1" x14ac:dyDescent="0.25">
      <c r="A3" s="187" t="s">
        <v>111</v>
      </c>
      <c r="B3" s="188">
        <f>SUBTOTAL(9,B6:B1048576)</f>
        <v>3925551</v>
      </c>
      <c r="C3" s="189">
        <f t="shared" ref="C3:R3" si="0">SUBTOTAL(9,C6:C1048576)</f>
        <v>0</v>
      </c>
      <c r="D3" s="189">
        <f t="shared" si="0"/>
        <v>4032130</v>
      </c>
      <c r="E3" s="189">
        <f t="shared" si="0"/>
        <v>0</v>
      </c>
      <c r="F3" s="189">
        <f t="shared" si="0"/>
        <v>3364325</v>
      </c>
      <c r="G3" s="192">
        <f>IF(D3&lt;&gt;0,F3/D3,"")</f>
        <v>0.83437909988021219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5" customHeight="1" x14ac:dyDescent="0.2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5" customHeight="1" thickBot="1" x14ac:dyDescent="0.25">
      <c r="A5" s="459"/>
      <c r="B5" s="460">
        <v>2019</v>
      </c>
      <c r="C5" s="461"/>
      <c r="D5" s="461">
        <v>2020</v>
      </c>
      <c r="E5" s="461"/>
      <c r="F5" s="461">
        <v>2021</v>
      </c>
      <c r="G5" s="499" t="s">
        <v>2</v>
      </c>
      <c r="H5" s="460">
        <v>2019</v>
      </c>
      <c r="I5" s="461"/>
      <c r="J5" s="461">
        <v>2020</v>
      </c>
      <c r="K5" s="461"/>
      <c r="L5" s="461">
        <v>2021</v>
      </c>
      <c r="M5" s="499" t="s">
        <v>2</v>
      </c>
      <c r="N5" s="460">
        <v>2019</v>
      </c>
      <c r="O5" s="461"/>
      <c r="P5" s="461">
        <v>2020</v>
      </c>
      <c r="Q5" s="461"/>
      <c r="R5" s="461">
        <v>2021</v>
      </c>
      <c r="S5" s="499" t="s">
        <v>2</v>
      </c>
    </row>
    <row r="6" spans="1:19" ht="14.45" customHeight="1" x14ac:dyDescent="0.2">
      <c r="A6" s="446" t="s">
        <v>7350</v>
      </c>
      <c r="B6" s="479">
        <v>45588</v>
      </c>
      <c r="C6" s="420"/>
      <c r="D6" s="479">
        <v>38785</v>
      </c>
      <c r="E6" s="420"/>
      <c r="F6" s="479">
        <v>27744</v>
      </c>
      <c r="G6" s="447"/>
      <c r="H6" s="479"/>
      <c r="I6" s="420"/>
      <c r="J6" s="479"/>
      <c r="K6" s="420"/>
      <c r="L6" s="479"/>
      <c r="M6" s="447"/>
      <c r="N6" s="479"/>
      <c r="O6" s="420"/>
      <c r="P6" s="479"/>
      <c r="Q6" s="420"/>
      <c r="R6" s="479"/>
      <c r="S6" s="448"/>
    </row>
    <row r="7" spans="1:19" ht="14.45" customHeight="1" x14ac:dyDescent="0.2">
      <c r="A7" s="485" t="s">
        <v>7351</v>
      </c>
      <c r="B7" s="481">
        <v>139042</v>
      </c>
      <c r="C7" s="427"/>
      <c r="D7" s="481">
        <v>103188</v>
      </c>
      <c r="E7" s="427"/>
      <c r="F7" s="481">
        <v>81324</v>
      </c>
      <c r="G7" s="497"/>
      <c r="H7" s="481"/>
      <c r="I7" s="427"/>
      <c r="J7" s="481"/>
      <c r="K7" s="427"/>
      <c r="L7" s="481"/>
      <c r="M7" s="497"/>
      <c r="N7" s="481"/>
      <c r="O7" s="427"/>
      <c r="P7" s="481"/>
      <c r="Q7" s="427"/>
      <c r="R7" s="481"/>
      <c r="S7" s="500"/>
    </row>
    <row r="8" spans="1:19" ht="14.45" customHeight="1" x14ac:dyDescent="0.2">
      <c r="A8" s="485" t="s">
        <v>7352</v>
      </c>
      <c r="B8" s="481">
        <v>99259</v>
      </c>
      <c r="C8" s="427"/>
      <c r="D8" s="481">
        <v>78265</v>
      </c>
      <c r="E8" s="427"/>
      <c r="F8" s="481">
        <v>48016</v>
      </c>
      <c r="G8" s="497"/>
      <c r="H8" s="481"/>
      <c r="I8" s="427"/>
      <c r="J8" s="481"/>
      <c r="K8" s="427"/>
      <c r="L8" s="481"/>
      <c r="M8" s="497"/>
      <c r="N8" s="481"/>
      <c r="O8" s="427"/>
      <c r="P8" s="481"/>
      <c r="Q8" s="427"/>
      <c r="R8" s="481"/>
      <c r="S8" s="500"/>
    </row>
    <row r="9" spans="1:19" ht="14.45" customHeight="1" x14ac:dyDescent="0.2">
      <c r="A9" s="485" t="s">
        <v>7353</v>
      </c>
      <c r="B9" s="481">
        <v>113900</v>
      </c>
      <c r="C9" s="427"/>
      <c r="D9" s="481">
        <v>76736</v>
      </c>
      <c r="E9" s="427"/>
      <c r="F9" s="481">
        <v>89680</v>
      </c>
      <c r="G9" s="497"/>
      <c r="H9" s="481"/>
      <c r="I9" s="427"/>
      <c r="J9" s="481"/>
      <c r="K9" s="427"/>
      <c r="L9" s="481"/>
      <c r="M9" s="497"/>
      <c r="N9" s="481"/>
      <c r="O9" s="427"/>
      <c r="P9" s="481"/>
      <c r="Q9" s="427"/>
      <c r="R9" s="481"/>
      <c r="S9" s="500"/>
    </row>
    <row r="10" spans="1:19" ht="14.45" customHeight="1" x14ac:dyDescent="0.2">
      <c r="A10" s="485" t="s">
        <v>7354</v>
      </c>
      <c r="B10" s="481">
        <v>7000</v>
      </c>
      <c r="C10" s="427"/>
      <c r="D10" s="481">
        <v>22528</v>
      </c>
      <c r="E10" s="427"/>
      <c r="F10" s="481">
        <v>25840</v>
      </c>
      <c r="G10" s="497"/>
      <c r="H10" s="481"/>
      <c r="I10" s="427"/>
      <c r="J10" s="481"/>
      <c r="K10" s="427"/>
      <c r="L10" s="481"/>
      <c r="M10" s="497"/>
      <c r="N10" s="481"/>
      <c r="O10" s="427"/>
      <c r="P10" s="481"/>
      <c r="Q10" s="427"/>
      <c r="R10" s="481"/>
      <c r="S10" s="500"/>
    </row>
    <row r="11" spans="1:19" ht="14.45" customHeight="1" x14ac:dyDescent="0.2">
      <c r="A11" s="485" t="s">
        <v>7355</v>
      </c>
      <c r="B11" s="481">
        <v>27874</v>
      </c>
      <c r="C11" s="427"/>
      <c r="D11" s="481">
        <v>2112</v>
      </c>
      <c r="E11" s="427"/>
      <c r="F11" s="481">
        <v>25468</v>
      </c>
      <c r="G11" s="497"/>
      <c r="H11" s="481"/>
      <c r="I11" s="427"/>
      <c r="J11" s="481"/>
      <c r="K11" s="427"/>
      <c r="L11" s="481"/>
      <c r="M11" s="497"/>
      <c r="N11" s="481"/>
      <c r="O11" s="427"/>
      <c r="P11" s="481"/>
      <c r="Q11" s="427"/>
      <c r="R11" s="481"/>
      <c r="S11" s="500"/>
    </row>
    <row r="12" spans="1:19" ht="14.45" customHeight="1" x14ac:dyDescent="0.2">
      <c r="A12" s="485" t="s">
        <v>7356</v>
      </c>
      <c r="B12" s="481">
        <v>191600</v>
      </c>
      <c r="C12" s="427"/>
      <c r="D12" s="481">
        <v>16896</v>
      </c>
      <c r="E12" s="427"/>
      <c r="F12" s="481">
        <v>14440</v>
      </c>
      <c r="G12" s="497"/>
      <c r="H12" s="481"/>
      <c r="I12" s="427"/>
      <c r="J12" s="481"/>
      <c r="K12" s="427"/>
      <c r="L12" s="481"/>
      <c r="M12" s="497"/>
      <c r="N12" s="481"/>
      <c r="O12" s="427"/>
      <c r="P12" s="481"/>
      <c r="Q12" s="427"/>
      <c r="R12" s="481"/>
      <c r="S12" s="500"/>
    </row>
    <row r="13" spans="1:19" ht="14.45" customHeight="1" x14ac:dyDescent="0.2">
      <c r="A13" s="485" t="s">
        <v>7357</v>
      </c>
      <c r="B13" s="481">
        <v>182850</v>
      </c>
      <c r="C13" s="427"/>
      <c r="D13" s="481">
        <v>151964</v>
      </c>
      <c r="E13" s="427"/>
      <c r="F13" s="481">
        <v>62862</v>
      </c>
      <c r="G13" s="497"/>
      <c r="H13" s="481"/>
      <c r="I13" s="427"/>
      <c r="J13" s="481"/>
      <c r="K13" s="427"/>
      <c r="L13" s="481"/>
      <c r="M13" s="497"/>
      <c r="N13" s="481"/>
      <c r="O13" s="427"/>
      <c r="P13" s="481"/>
      <c r="Q13" s="427"/>
      <c r="R13" s="481"/>
      <c r="S13" s="500"/>
    </row>
    <row r="14" spans="1:19" ht="14.45" customHeight="1" x14ac:dyDescent="0.2">
      <c r="A14" s="485" t="s">
        <v>7358</v>
      </c>
      <c r="B14" s="481">
        <v>700</v>
      </c>
      <c r="C14" s="427"/>
      <c r="D14" s="481">
        <v>1408</v>
      </c>
      <c r="E14" s="427"/>
      <c r="F14" s="481"/>
      <c r="G14" s="497"/>
      <c r="H14" s="481"/>
      <c r="I14" s="427"/>
      <c r="J14" s="481"/>
      <c r="K14" s="427"/>
      <c r="L14" s="481"/>
      <c r="M14" s="497"/>
      <c r="N14" s="481"/>
      <c r="O14" s="427"/>
      <c r="P14" s="481"/>
      <c r="Q14" s="427"/>
      <c r="R14" s="481"/>
      <c r="S14" s="500"/>
    </row>
    <row r="15" spans="1:19" ht="14.45" customHeight="1" x14ac:dyDescent="0.2">
      <c r="A15" s="485" t="s">
        <v>7359</v>
      </c>
      <c r="B15" s="481">
        <v>701008</v>
      </c>
      <c r="C15" s="427"/>
      <c r="D15" s="481">
        <v>1011448</v>
      </c>
      <c r="E15" s="427"/>
      <c r="F15" s="481">
        <v>902555</v>
      </c>
      <c r="G15" s="497"/>
      <c r="H15" s="481"/>
      <c r="I15" s="427"/>
      <c r="J15" s="481"/>
      <c r="K15" s="427"/>
      <c r="L15" s="481"/>
      <c r="M15" s="497"/>
      <c r="N15" s="481"/>
      <c r="O15" s="427"/>
      <c r="P15" s="481"/>
      <c r="Q15" s="427"/>
      <c r="R15" s="481"/>
      <c r="S15" s="500"/>
    </row>
    <row r="16" spans="1:19" ht="14.45" customHeight="1" x14ac:dyDescent="0.2">
      <c r="A16" s="485" t="s">
        <v>7360</v>
      </c>
      <c r="B16" s="481"/>
      <c r="C16" s="427"/>
      <c r="D16" s="481"/>
      <c r="E16" s="427"/>
      <c r="F16" s="481">
        <v>7600</v>
      </c>
      <c r="G16" s="497"/>
      <c r="H16" s="481"/>
      <c r="I16" s="427"/>
      <c r="J16" s="481"/>
      <c r="K16" s="427"/>
      <c r="L16" s="481"/>
      <c r="M16" s="497"/>
      <c r="N16" s="481"/>
      <c r="O16" s="427"/>
      <c r="P16" s="481"/>
      <c r="Q16" s="427"/>
      <c r="R16" s="481"/>
      <c r="S16" s="500"/>
    </row>
    <row r="17" spans="1:19" ht="14.45" customHeight="1" x14ac:dyDescent="0.2">
      <c r="A17" s="485" t="s">
        <v>7361</v>
      </c>
      <c r="B17" s="481">
        <v>22400</v>
      </c>
      <c r="C17" s="427"/>
      <c r="D17" s="481">
        <v>47520</v>
      </c>
      <c r="E17" s="427"/>
      <c r="F17" s="481">
        <v>17480</v>
      </c>
      <c r="G17" s="497"/>
      <c r="H17" s="481"/>
      <c r="I17" s="427"/>
      <c r="J17" s="481"/>
      <c r="K17" s="427"/>
      <c r="L17" s="481"/>
      <c r="M17" s="497"/>
      <c r="N17" s="481"/>
      <c r="O17" s="427"/>
      <c r="P17" s="481"/>
      <c r="Q17" s="427"/>
      <c r="R17" s="481"/>
      <c r="S17" s="500"/>
    </row>
    <row r="18" spans="1:19" ht="14.45" customHeight="1" x14ac:dyDescent="0.2">
      <c r="A18" s="485" t="s">
        <v>7362</v>
      </c>
      <c r="B18" s="481">
        <v>18200</v>
      </c>
      <c r="C18" s="427"/>
      <c r="D18" s="481">
        <v>61752</v>
      </c>
      <c r="E18" s="427"/>
      <c r="F18" s="481"/>
      <c r="G18" s="497"/>
      <c r="H18" s="481"/>
      <c r="I18" s="427"/>
      <c r="J18" s="481"/>
      <c r="K18" s="427"/>
      <c r="L18" s="481"/>
      <c r="M18" s="497"/>
      <c r="N18" s="481"/>
      <c r="O18" s="427"/>
      <c r="P18" s="481"/>
      <c r="Q18" s="427"/>
      <c r="R18" s="481"/>
      <c r="S18" s="500"/>
    </row>
    <row r="19" spans="1:19" ht="14.45" customHeight="1" x14ac:dyDescent="0.2">
      <c r="A19" s="485" t="s">
        <v>7363</v>
      </c>
      <c r="B19" s="481">
        <v>1400</v>
      </c>
      <c r="C19" s="427"/>
      <c r="D19" s="481"/>
      <c r="E19" s="427"/>
      <c r="F19" s="481"/>
      <c r="G19" s="497"/>
      <c r="H19" s="481"/>
      <c r="I19" s="427"/>
      <c r="J19" s="481"/>
      <c r="K19" s="427"/>
      <c r="L19" s="481"/>
      <c r="M19" s="497"/>
      <c r="N19" s="481"/>
      <c r="O19" s="427"/>
      <c r="P19" s="481"/>
      <c r="Q19" s="427"/>
      <c r="R19" s="481"/>
      <c r="S19" s="500"/>
    </row>
    <row r="20" spans="1:19" ht="14.45" customHeight="1" x14ac:dyDescent="0.2">
      <c r="A20" s="485" t="s">
        <v>7364</v>
      </c>
      <c r="B20" s="481">
        <v>270351</v>
      </c>
      <c r="C20" s="427"/>
      <c r="D20" s="481">
        <v>283116</v>
      </c>
      <c r="E20" s="427"/>
      <c r="F20" s="481">
        <v>223396</v>
      </c>
      <c r="G20" s="497"/>
      <c r="H20" s="481"/>
      <c r="I20" s="427"/>
      <c r="J20" s="481"/>
      <c r="K20" s="427"/>
      <c r="L20" s="481"/>
      <c r="M20" s="497"/>
      <c r="N20" s="481"/>
      <c r="O20" s="427"/>
      <c r="P20" s="481"/>
      <c r="Q20" s="427"/>
      <c r="R20" s="481"/>
      <c r="S20" s="500"/>
    </row>
    <row r="21" spans="1:19" ht="14.45" customHeight="1" x14ac:dyDescent="0.2">
      <c r="A21" s="485" t="s">
        <v>7365</v>
      </c>
      <c r="B21" s="481">
        <v>714574</v>
      </c>
      <c r="C21" s="427"/>
      <c r="D21" s="481">
        <v>724007</v>
      </c>
      <c r="E21" s="427"/>
      <c r="F21" s="481">
        <v>773274</v>
      </c>
      <c r="G21" s="497"/>
      <c r="H21" s="481"/>
      <c r="I21" s="427"/>
      <c r="J21" s="481"/>
      <c r="K21" s="427"/>
      <c r="L21" s="481"/>
      <c r="M21" s="497"/>
      <c r="N21" s="481"/>
      <c r="O21" s="427"/>
      <c r="P21" s="481"/>
      <c r="Q21" s="427"/>
      <c r="R21" s="481"/>
      <c r="S21" s="500"/>
    </row>
    <row r="22" spans="1:19" ht="14.45" customHeight="1" x14ac:dyDescent="0.2">
      <c r="A22" s="485" t="s">
        <v>7366</v>
      </c>
      <c r="B22" s="481">
        <v>1400</v>
      </c>
      <c r="C22" s="427"/>
      <c r="D22" s="481">
        <v>1056</v>
      </c>
      <c r="E22" s="427"/>
      <c r="F22" s="481">
        <v>760</v>
      </c>
      <c r="G22" s="497"/>
      <c r="H22" s="481"/>
      <c r="I22" s="427"/>
      <c r="J22" s="481"/>
      <c r="K22" s="427"/>
      <c r="L22" s="481"/>
      <c r="M22" s="497"/>
      <c r="N22" s="481"/>
      <c r="O22" s="427"/>
      <c r="P22" s="481"/>
      <c r="Q22" s="427"/>
      <c r="R22" s="481"/>
      <c r="S22" s="500"/>
    </row>
    <row r="23" spans="1:19" ht="14.45" customHeight="1" x14ac:dyDescent="0.2">
      <c r="A23" s="485" t="s">
        <v>7367</v>
      </c>
      <c r="B23" s="481">
        <v>5600</v>
      </c>
      <c r="C23" s="427"/>
      <c r="D23" s="481">
        <v>15264</v>
      </c>
      <c r="E23" s="427"/>
      <c r="F23" s="481">
        <v>3040</v>
      </c>
      <c r="G23" s="497"/>
      <c r="H23" s="481"/>
      <c r="I23" s="427"/>
      <c r="J23" s="481"/>
      <c r="K23" s="427"/>
      <c r="L23" s="481"/>
      <c r="M23" s="497"/>
      <c r="N23" s="481"/>
      <c r="O23" s="427"/>
      <c r="P23" s="481"/>
      <c r="Q23" s="427"/>
      <c r="R23" s="481"/>
      <c r="S23" s="500"/>
    </row>
    <row r="24" spans="1:19" ht="14.45" customHeight="1" x14ac:dyDescent="0.2">
      <c r="A24" s="485" t="s">
        <v>7368</v>
      </c>
      <c r="B24" s="481">
        <v>261910</v>
      </c>
      <c r="C24" s="427"/>
      <c r="D24" s="481">
        <v>281191</v>
      </c>
      <c r="E24" s="427"/>
      <c r="F24" s="481">
        <v>354666</v>
      </c>
      <c r="G24" s="497"/>
      <c r="H24" s="481"/>
      <c r="I24" s="427"/>
      <c r="J24" s="481"/>
      <c r="K24" s="427"/>
      <c r="L24" s="481"/>
      <c r="M24" s="497"/>
      <c r="N24" s="481"/>
      <c r="O24" s="427"/>
      <c r="P24" s="481"/>
      <c r="Q24" s="427"/>
      <c r="R24" s="481"/>
      <c r="S24" s="500"/>
    </row>
    <row r="25" spans="1:19" ht="14.45" customHeight="1" x14ac:dyDescent="0.2">
      <c r="A25" s="485" t="s">
        <v>7369</v>
      </c>
      <c r="B25" s="481"/>
      <c r="C25" s="427"/>
      <c r="D25" s="481"/>
      <c r="E25" s="427"/>
      <c r="F25" s="481">
        <v>1268</v>
      </c>
      <c r="G25" s="497"/>
      <c r="H25" s="481"/>
      <c r="I25" s="427"/>
      <c r="J25" s="481"/>
      <c r="K25" s="427"/>
      <c r="L25" s="481"/>
      <c r="M25" s="497"/>
      <c r="N25" s="481"/>
      <c r="O25" s="427"/>
      <c r="P25" s="481"/>
      <c r="Q25" s="427"/>
      <c r="R25" s="481"/>
      <c r="S25" s="500"/>
    </row>
    <row r="26" spans="1:19" ht="14.45" customHeight="1" x14ac:dyDescent="0.2">
      <c r="A26" s="485" t="s">
        <v>7370</v>
      </c>
      <c r="B26" s="481">
        <v>152754</v>
      </c>
      <c r="C26" s="427"/>
      <c r="D26" s="481">
        <v>146866</v>
      </c>
      <c r="E26" s="427"/>
      <c r="F26" s="481">
        <v>73880</v>
      </c>
      <c r="G26" s="497"/>
      <c r="H26" s="481"/>
      <c r="I26" s="427"/>
      <c r="J26" s="481"/>
      <c r="K26" s="427"/>
      <c r="L26" s="481"/>
      <c r="M26" s="497"/>
      <c r="N26" s="481"/>
      <c r="O26" s="427"/>
      <c r="P26" s="481"/>
      <c r="Q26" s="427"/>
      <c r="R26" s="481"/>
      <c r="S26" s="500"/>
    </row>
    <row r="27" spans="1:19" ht="14.45" customHeight="1" x14ac:dyDescent="0.2">
      <c r="A27" s="485" t="s">
        <v>7371</v>
      </c>
      <c r="B27" s="481">
        <v>236345</v>
      </c>
      <c r="C27" s="427"/>
      <c r="D27" s="481">
        <v>251378</v>
      </c>
      <c r="E27" s="427"/>
      <c r="F27" s="481">
        <v>220244</v>
      </c>
      <c r="G27" s="497"/>
      <c r="H27" s="481"/>
      <c r="I27" s="427"/>
      <c r="J27" s="481"/>
      <c r="K27" s="427"/>
      <c r="L27" s="481"/>
      <c r="M27" s="497"/>
      <c r="N27" s="481"/>
      <c r="O27" s="427"/>
      <c r="P27" s="481"/>
      <c r="Q27" s="427"/>
      <c r="R27" s="481"/>
      <c r="S27" s="500"/>
    </row>
    <row r="28" spans="1:19" ht="14.45" customHeight="1" x14ac:dyDescent="0.2">
      <c r="A28" s="485" t="s">
        <v>7372</v>
      </c>
      <c r="B28" s="481">
        <v>58100</v>
      </c>
      <c r="C28" s="427"/>
      <c r="D28" s="481">
        <v>67736</v>
      </c>
      <c r="E28" s="427"/>
      <c r="F28" s="481">
        <v>46740</v>
      </c>
      <c r="G28" s="497"/>
      <c r="H28" s="481"/>
      <c r="I28" s="427"/>
      <c r="J28" s="481"/>
      <c r="K28" s="427"/>
      <c r="L28" s="481"/>
      <c r="M28" s="497"/>
      <c r="N28" s="481"/>
      <c r="O28" s="427"/>
      <c r="P28" s="481"/>
      <c r="Q28" s="427"/>
      <c r="R28" s="481"/>
      <c r="S28" s="500"/>
    </row>
    <row r="29" spans="1:19" ht="14.45" customHeight="1" x14ac:dyDescent="0.2">
      <c r="A29" s="485" t="s">
        <v>7373</v>
      </c>
      <c r="B29" s="481">
        <v>665296</v>
      </c>
      <c r="C29" s="427"/>
      <c r="D29" s="481">
        <v>623570</v>
      </c>
      <c r="E29" s="427"/>
      <c r="F29" s="481">
        <v>348848</v>
      </c>
      <c r="G29" s="497"/>
      <c r="H29" s="481"/>
      <c r="I29" s="427"/>
      <c r="J29" s="481"/>
      <c r="K29" s="427"/>
      <c r="L29" s="481"/>
      <c r="M29" s="497"/>
      <c r="N29" s="481"/>
      <c r="O29" s="427"/>
      <c r="P29" s="481"/>
      <c r="Q29" s="427"/>
      <c r="R29" s="481"/>
      <c r="S29" s="500"/>
    </row>
    <row r="30" spans="1:19" ht="14.45" customHeight="1" x14ac:dyDescent="0.2">
      <c r="A30" s="485" t="s">
        <v>7374</v>
      </c>
      <c r="B30" s="481"/>
      <c r="C30" s="427"/>
      <c r="D30" s="481">
        <v>18304</v>
      </c>
      <c r="E30" s="427"/>
      <c r="F30" s="481">
        <v>1520</v>
      </c>
      <c r="G30" s="497"/>
      <c r="H30" s="481"/>
      <c r="I30" s="427"/>
      <c r="J30" s="481"/>
      <c r="K30" s="427"/>
      <c r="L30" s="481"/>
      <c r="M30" s="497"/>
      <c r="N30" s="481"/>
      <c r="O30" s="427"/>
      <c r="P30" s="481"/>
      <c r="Q30" s="427"/>
      <c r="R30" s="481"/>
      <c r="S30" s="500"/>
    </row>
    <row r="31" spans="1:19" ht="14.45" customHeight="1" thickBot="1" x14ac:dyDescent="0.25">
      <c r="A31" s="486" t="s">
        <v>7375</v>
      </c>
      <c r="B31" s="483">
        <v>8400</v>
      </c>
      <c r="C31" s="434"/>
      <c r="D31" s="483">
        <v>7040</v>
      </c>
      <c r="E31" s="434"/>
      <c r="F31" s="483">
        <v>13680</v>
      </c>
      <c r="G31" s="449"/>
      <c r="H31" s="483"/>
      <c r="I31" s="434"/>
      <c r="J31" s="483"/>
      <c r="K31" s="434"/>
      <c r="L31" s="483"/>
      <c r="M31" s="449"/>
      <c r="N31" s="483"/>
      <c r="O31" s="434"/>
      <c r="P31" s="483"/>
      <c r="Q31" s="434"/>
      <c r="R31" s="483"/>
      <c r="S31" s="45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9115C43-3C6A-46E5-AC73-64FA550E184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79" hidden="1" customWidth="1" outlineLevel="1"/>
    <col min="8" max="9" width="9.28515625" style="179" hidden="1" customWidth="1"/>
    <col min="10" max="11" width="11.140625" style="179" customWidth="1"/>
    <col min="12" max="13" width="9.28515625" style="179" hidden="1" customWidth="1"/>
    <col min="14" max="15" width="11.140625" style="179" customWidth="1"/>
    <col min="16" max="16" width="11.140625" style="182" customWidth="1"/>
    <col min="17" max="17" width="11.140625" style="179" customWidth="1"/>
    <col min="18" max="16384" width="8.85546875" style="104"/>
  </cols>
  <sheetData>
    <row r="1" spans="1:17" ht="18.600000000000001" customHeight="1" thickBot="1" x14ac:dyDescent="0.35">
      <c r="A1" s="297" t="s">
        <v>7399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5" customHeight="1" thickBot="1" x14ac:dyDescent="0.25">
      <c r="A2" s="199" t="s">
        <v>234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5" customHeight="1" thickBot="1" x14ac:dyDescent="0.25">
      <c r="E3" s="63" t="s">
        <v>111</v>
      </c>
      <c r="F3" s="77">
        <f t="shared" ref="F3:O3" si="0">SUBTOTAL(9,F6:F1048576)</f>
        <v>10049</v>
      </c>
      <c r="G3" s="78">
        <f t="shared" si="0"/>
        <v>3925551</v>
      </c>
      <c r="H3" s="78"/>
      <c r="I3" s="78"/>
      <c r="J3" s="78">
        <f t="shared" si="0"/>
        <v>10328</v>
      </c>
      <c r="K3" s="78">
        <f t="shared" si="0"/>
        <v>4032130</v>
      </c>
      <c r="L3" s="78"/>
      <c r="M3" s="78"/>
      <c r="N3" s="78">
        <f t="shared" si="0"/>
        <v>7759</v>
      </c>
      <c r="O3" s="78">
        <f t="shared" si="0"/>
        <v>3364325</v>
      </c>
      <c r="P3" s="59">
        <f>IF(K3=0,0,O3/K3)</f>
        <v>0.83437909988021219</v>
      </c>
      <c r="Q3" s="79">
        <f>IF(N3=0,0,O3/N3)</f>
        <v>433.60291274648796</v>
      </c>
    </row>
    <row r="4" spans="1:17" ht="14.45" customHeight="1" x14ac:dyDescent="0.2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2019</v>
      </c>
      <c r="G4" s="399"/>
      <c r="H4" s="80"/>
      <c r="I4" s="80"/>
      <c r="J4" s="398">
        <v>2020</v>
      </c>
      <c r="K4" s="399"/>
      <c r="L4" s="80"/>
      <c r="M4" s="80"/>
      <c r="N4" s="398">
        <v>2021</v>
      </c>
      <c r="O4" s="399"/>
      <c r="P4" s="401" t="s">
        <v>2</v>
      </c>
      <c r="Q4" s="390" t="s">
        <v>83</v>
      </c>
    </row>
    <row r="5" spans="1:17" ht="14.45" customHeight="1" thickBot="1" x14ac:dyDescent="0.25">
      <c r="A5" s="489"/>
      <c r="B5" s="487"/>
      <c r="C5" s="489"/>
      <c r="D5" s="501"/>
      <c r="E5" s="491"/>
      <c r="F5" s="502" t="s">
        <v>57</v>
      </c>
      <c r="G5" s="503" t="s">
        <v>14</v>
      </c>
      <c r="H5" s="504"/>
      <c r="I5" s="504"/>
      <c r="J5" s="502" t="s">
        <v>57</v>
      </c>
      <c r="K5" s="503" t="s">
        <v>14</v>
      </c>
      <c r="L5" s="504"/>
      <c r="M5" s="504"/>
      <c r="N5" s="502" t="s">
        <v>57</v>
      </c>
      <c r="O5" s="503" t="s">
        <v>14</v>
      </c>
      <c r="P5" s="505"/>
      <c r="Q5" s="496"/>
    </row>
    <row r="6" spans="1:17" ht="14.45" customHeight="1" x14ac:dyDescent="0.2">
      <c r="A6" s="419" t="s">
        <v>7376</v>
      </c>
      <c r="B6" s="420" t="s">
        <v>7320</v>
      </c>
      <c r="C6" s="420" t="s">
        <v>7321</v>
      </c>
      <c r="D6" s="420" t="s">
        <v>7324</v>
      </c>
      <c r="E6" s="420" t="s">
        <v>7325</v>
      </c>
      <c r="F6" s="424">
        <v>90</v>
      </c>
      <c r="G6" s="424">
        <v>31500</v>
      </c>
      <c r="H6" s="424"/>
      <c r="I6" s="424">
        <v>350</v>
      </c>
      <c r="J6" s="424">
        <v>57</v>
      </c>
      <c r="K6" s="424">
        <v>20064</v>
      </c>
      <c r="L6" s="424"/>
      <c r="M6" s="424">
        <v>352</v>
      </c>
      <c r="N6" s="424">
        <v>51</v>
      </c>
      <c r="O6" s="424">
        <v>19380</v>
      </c>
      <c r="P6" s="447"/>
      <c r="Q6" s="425">
        <v>380</v>
      </c>
    </row>
    <row r="7" spans="1:17" ht="14.45" customHeight="1" x14ac:dyDescent="0.2">
      <c r="A7" s="426" t="s">
        <v>7376</v>
      </c>
      <c r="B7" s="427" t="s">
        <v>7320</v>
      </c>
      <c r="C7" s="427" t="s">
        <v>7321</v>
      </c>
      <c r="D7" s="427" t="s">
        <v>7330</v>
      </c>
      <c r="E7" s="427" t="s">
        <v>7331</v>
      </c>
      <c r="F7" s="431"/>
      <c r="G7" s="431"/>
      <c r="H7" s="431"/>
      <c r="I7" s="431"/>
      <c r="J7" s="431">
        <v>28</v>
      </c>
      <c r="K7" s="431">
        <v>9856</v>
      </c>
      <c r="L7" s="431"/>
      <c r="M7" s="431">
        <v>352</v>
      </c>
      <c r="N7" s="431">
        <v>12</v>
      </c>
      <c r="O7" s="431">
        <v>4560</v>
      </c>
      <c r="P7" s="497"/>
      <c r="Q7" s="432">
        <v>380</v>
      </c>
    </row>
    <row r="8" spans="1:17" ht="14.45" customHeight="1" x14ac:dyDescent="0.2">
      <c r="A8" s="426" t="s">
        <v>7376</v>
      </c>
      <c r="B8" s="427" t="s">
        <v>7320</v>
      </c>
      <c r="C8" s="427" t="s">
        <v>7321</v>
      </c>
      <c r="D8" s="427" t="s">
        <v>7334</v>
      </c>
      <c r="E8" s="427" t="s">
        <v>7335</v>
      </c>
      <c r="F8" s="431">
        <v>12</v>
      </c>
      <c r="G8" s="431">
        <v>7044</v>
      </c>
      <c r="H8" s="431"/>
      <c r="I8" s="431">
        <v>587</v>
      </c>
      <c r="J8" s="431">
        <v>12</v>
      </c>
      <c r="K8" s="431">
        <v>7092</v>
      </c>
      <c r="L8" s="431"/>
      <c r="M8" s="431">
        <v>591</v>
      </c>
      <c r="N8" s="431">
        <v>6</v>
      </c>
      <c r="O8" s="431">
        <v>3804</v>
      </c>
      <c r="P8" s="497"/>
      <c r="Q8" s="432">
        <v>634</v>
      </c>
    </row>
    <row r="9" spans="1:17" ht="14.45" customHeight="1" x14ac:dyDescent="0.2">
      <c r="A9" s="426" t="s">
        <v>7376</v>
      </c>
      <c r="B9" s="427" t="s">
        <v>7320</v>
      </c>
      <c r="C9" s="427" t="s">
        <v>7321</v>
      </c>
      <c r="D9" s="427" t="s">
        <v>7342</v>
      </c>
      <c r="E9" s="427" t="s">
        <v>7343</v>
      </c>
      <c r="F9" s="431">
        <v>12</v>
      </c>
      <c r="G9" s="431">
        <v>7044</v>
      </c>
      <c r="H9" s="431"/>
      <c r="I9" s="431">
        <v>587</v>
      </c>
      <c r="J9" s="431">
        <v>3</v>
      </c>
      <c r="K9" s="431">
        <v>1773</v>
      </c>
      <c r="L9" s="431"/>
      <c r="M9" s="431">
        <v>591</v>
      </c>
      <c r="N9" s="431"/>
      <c r="O9" s="431"/>
      <c r="P9" s="497"/>
      <c r="Q9" s="432"/>
    </row>
    <row r="10" spans="1:17" ht="14.45" customHeight="1" x14ac:dyDescent="0.2">
      <c r="A10" s="426" t="s">
        <v>7377</v>
      </c>
      <c r="B10" s="427" t="s">
        <v>7320</v>
      </c>
      <c r="C10" s="427" t="s">
        <v>7321</v>
      </c>
      <c r="D10" s="427" t="s">
        <v>7322</v>
      </c>
      <c r="E10" s="427" t="s">
        <v>7323</v>
      </c>
      <c r="F10" s="431">
        <v>2</v>
      </c>
      <c r="G10" s="431">
        <v>150</v>
      </c>
      <c r="H10" s="431"/>
      <c r="I10" s="431">
        <v>75</v>
      </c>
      <c r="J10" s="431"/>
      <c r="K10" s="431"/>
      <c r="L10" s="431"/>
      <c r="M10" s="431"/>
      <c r="N10" s="431"/>
      <c r="O10" s="431"/>
      <c r="P10" s="497"/>
      <c r="Q10" s="432"/>
    </row>
    <row r="11" spans="1:17" ht="14.45" customHeight="1" x14ac:dyDescent="0.2">
      <c r="A11" s="426" t="s">
        <v>7377</v>
      </c>
      <c r="B11" s="427" t="s">
        <v>7320</v>
      </c>
      <c r="C11" s="427" t="s">
        <v>7321</v>
      </c>
      <c r="D11" s="427" t="s">
        <v>7324</v>
      </c>
      <c r="E11" s="427" t="s">
        <v>7325</v>
      </c>
      <c r="F11" s="431">
        <v>366</v>
      </c>
      <c r="G11" s="431">
        <v>128100</v>
      </c>
      <c r="H11" s="431"/>
      <c r="I11" s="431">
        <v>350</v>
      </c>
      <c r="J11" s="431">
        <v>269</v>
      </c>
      <c r="K11" s="431">
        <v>94688</v>
      </c>
      <c r="L11" s="431"/>
      <c r="M11" s="431">
        <v>352</v>
      </c>
      <c r="N11" s="431">
        <v>204</v>
      </c>
      <c r="O11" s="431">
        <v>77520</v>
      </c>
      <c r="P11" s="497"/>
      <c r="Q11" s="432">
        <v>380</v>
      </c>
    </row>
    <row r="12" spans="1:17" ht="14.45" customHeight="1" x14ac:dyDescent="0.2">
      <c r="A12" s="426" t="s">
        <v>7377</v>
      </c>
      <c r="B12" s="427" t="s">
        <v>7320</v>
      </c>
      <c r="C12" s="427" t="s">
        <v>7321</v>
      </c>
      <c r="D12" s="427" t="s">
        <v>7330</v>
      </c>
      <c r="E12" s="427" t="s">
        <v>7331</v>
      </c>
      <c r="F12" s="431">
        <v>4</v>
      </c>
      <c r="G12" s="431">
        <v>1400</v>
      </c>
      <c r="H12" s="431"/>
      <c r="I12" s="431">
        <v>350</v>
      </c>
      <c r="J12" s="431">
        <v>4</v>
      </c>
      <c r="K12" s="431">
        <v>1408</v>
      </c>
      <c r="L12" s="431"/>
      <c r="M12" s="431">
        <v>352</v>
      </c>
      <c r="N12" s="431"/>
      <c r="O12" s="431"/>
      <c r="P12" s="497"/>
      <c r="Q12" s="432"/>
    </row>
    <row r="13" spans="1:17" ht="14.45" customHeight="1" x14ac:dyDescent="0.2">
      <c r="A13" s="426" t="s">
        <v>7377</v>
      </c>
      <c r="B13" s="427" t="s">
        <v>7320</v>
      </c>
      <c r="C13" s="427" t="s">
        <v>7321</v>
      </c>
      <c r="D13" s="427" t="s">
        <v>7334</v>
      </c>
      <c r="E13" s="427" t="s">
        <v>7335</v>
      </c>
      <c r="F13" s="431">
        <v>16</v>
      </c>
      <c r="G13" s="431">
        <v>9392</v>
      </c>
      <c r="H13" s="431"/>
      <c r="I13" s="431">
        <v>587</v>
      </c>
      <c r="J13" s="431">
        <v>12</v>
      </c>
      <c r="K13" s="431">
        <v>7092</v>
      </c>
      <c r="L13" s="431"/>
      <c r="M13" s="431">
        <v>591</v>
      </c>
      <c r="N13" s="431">
        <v>6</v>
      </c>
      <c r="O13" s="431">
        <v>3804</v>
      </c>
      <c r="P13" s="497"/>
      <c r="Q13" s="432">
        <v>634</v>
      </c>
    </row>
    <row r="14" spans="1:17" ht="14.45" customHeight="1" x14ac:dyDescent="0.2">
      <c r="A14" s="426" t="s">
        <v>7378</v>
      </c>
      <c r="B14" s="427" t="s">
        <v>7320</v>
      </c>
      <c r="C14" s="427" t="s">
        <v>7321</v>
      </c>
      <c r="D14" s="427" t="s">
        <v>7324</v>
      </c>
      <c r="E14" s="427" t="s">
        <v>7325</v>
      </c>
      <c r="F14" s="431">
        <v>188</v>
      </c>
      <c r="G14" s="431">
        <v>65800</v>
      </c>
      <c r="H14" s="431"/>
      <c r="I14" s="431">
        <v>350</v>
      </c>
      <c r="J14" s="431">
        <v>130</v>
      </c>
      <c r="K14" s="431">
        <v>45760</v>
      </c>
      <c r="L14" s="431"/>
      <c r="M14" s="431">
        <v>352</v>
      </c>
      <c r="N14" s="431">
        <v>103</v>
      </c>
      <c r="O14" s="431">
        <v>39140</v>
      </c>
      <c r="P14" s="497"/>
      <c r="Q14" s="432">
        <v>380</v>
      </c>
    </row>
    <row r="15" spans="1:17" ht="14.45" customHeight="1" x14ac:dyDescent="0.2">
      <c r="A15" s="426" t="s">
        <v>7378</v>
      </c>
      <c r="B15" s="427" t="s">
        <v>7320</v>
      </c>
      <c r="C15" s="427" t="s">
        <v>7321</v>
      </c>
      <c r="D15" s="427" t="s">
        <v>7334</v>
      </c>
      <c r="E15" s="427" t="s">
        <v>7335</v>
      </c>
      <c r="F15" s="431">
        <v>54</v>
      </c>
      <c r="G15" s="431">
        <v>31698</v>
      </c>
      <c r="H15" s="431"/>
      <c r="I15" s="431">
        <v>587</v>
      </c>
      <c r="J15" s="431">
        <v>28</v>
      </c>
      <c r="K15" s="431">
        <v>16548</v>
      </c>
      <c r="L15" s="431"/>
      <c r="M15" s="431">
        <v>591</v>
      </c>
      <c r="N15" s="431">
        <v>6</v>
      </c>
      <c r="O15" s="431">
        <v>3804</v>
      </c>
      <c r="P15" s="497"/>
      <c r="Q15" s="432">
        <v>634</v>
      </c>
    </row>
    <row r="16" spans="1:17" ht="14.45" customHeight="1" x14ac:dyDescent="0.2">
      <c r="A16" s="426" t="s">
        <v>7378</v>
      </c>
      <c r="B16" s="427" t="s">
        <v>7320</v>
      </c>
      <c r="C16" s="427" t="s">
        <v>7321</v>
      </c>
      <c r="D16" s="427" t="s">
        <v>7342</v>
      </c>
      <c r="E16" s="427" t="s">
        <v>7343</v>
      </c>
      <c r="F16" s="431">
        <v>3</v>
      </c>
      <c r="G16" s="431">
        <v>1761</v>
      </c>
      <c r="H16" s="431"/>
      <c r="I16" s="431">
        <v>587</v>
      </c>
      <c r="J16" s="431">
        <v>27</v>
      </c>
      <c r="K16" s="431">
        <v>15957</v>
      </c>
      <c r="L16" s="431"/>
      <c r="M16" s="431">
        <v>591</v>
      </c>
      <c r="N16" s="431">
        <v>8</v>
      </c>
      <c r="O16" s="431">
        <v>5072</v>
      </c>
      <c r="P16" s="497"/>
      <c r="Q16" s="432">
        <v>634</v>
      </c>
    </row>
    <row r="17" spans="1:17" ht="14.45" customHeight="1" x14ac:dyDescent="0.2">
      <c r="A17" s="426" t="s">
        <v>7379</v>
      </c>
      <c r="B17" s="427" t="s">
        <v>7320</v>
      </c>
      <c r="C17" s="427" t="s">
        <v>7321</v>
      </c>
      <c r="D17" s="427" t="s">
        <v>7322</v>
      </c>
      <c r="E17" s="427" t="s">
        <v>7323</v>
      </c>
      <c r="F17" s="431">
        <v>2</v>
      </c>
      <c r="G17" s="431">
        <v>150</v>
      </c>
      <c r="H17" s="431"/>
      <c r="I17" s="431">
        <v>75</v>
      </c>
      <c r="J17" s="431"/>
      <c r="K17" s="431"/>
      <c r="L17" s="431"/>
      <c r="M17" s="431"/>
      <c r="N17" s="431"/>
      <c r="O17" s="431"/>
      <c r="P17" s="497"/>
      <c r="Q17" s="432"/>
    </row>
    <row r="18" spans="1:17" ht="14.45" customHeight="1" x14ac:dyDescent="0.2">
      <c r="A18" s="426" t="s">
        <v>7379</v>
      </c>
      <c r="B18" s="427" t="s">
        <v>7320</v>
      </c>
      <c r="C18" s="427" t="s">
        <v>7321</v>
      </c>
      <c r="D18" s="427" t="s">
        <v>7324</v>
      </c>
      <c r="E18" s="427" t="s">
        <v>7325</v>
      </c>
      <c r="F18" s="431">
        <v>325</v>
      </c>
      <c r="G18" s="431">
        <v>113750</v>
      </c>
      <c r="H18" s="431"/>
      <c r="I18" s="431">
        <v>350</v>
      </c>
      <c r="J18" s="431">
        <v>218</v>
      </c>
      <c r="K18" s="431">
        <v>76736</v>
      </c>
      <c r="L18" s="431"/>
      <c r="M18" s="431">
        <v>352</v>
      </c>
      <c r="N18" s="431">
        <v>236</v>
      </c>
      <c r="O18" s="431">
        <v>89680</v>
      </c>
      <c r="P18" s="497"/>
      <c r="Q18" s="432">
        <v>380</v>
      </c>
    </row>
    <row r="19" spans="1:17" ht="14.45" customHeight="1" x14ac:dyDescent="0.2">
      <c r="A19" s="426" t="s">
        <v>7380</v>
      </c>
      <c r="B19" s="427" t="s">
        <v>7320</v>
      </c>
      <c r="C19" s="427" t="s">
        <v>7321</v>
      </c>
      <c r="D19" s="427" t="s">
        <v>7324</v>
      </c>
      <c r="E19" s="427" t="s">
        <v>7325</v>
      </c>
      <c r="F19" s="431">
        <v>20</v>
      </c>
      <c r="G19" s="431">
        <v>7000</v>
      </c>
      <c r="H19" s="431"/>
      <c r="I19" s="431">
        <v>350</v>
      </c>
      <c r="J19" s="431">
        <v>64</v>
      </c>
      <c r="K19" s="431">
        <v>22528</v>
      </c>
      <c r="L19" s="431"/>
      <c r="M19" s="431">
        <v>352</v>
      </c>
      <c r="N19" s="431">
        <v>44</v>
      </c>
      <c r="O19" s="431">
        <v>16720</v>
      </c>
      <c r="P19" s="497"/>
      <c r="Q19" s="432">
        <v>380</v>
      </c>
    </row>
    <row r="20" spans="1:17" ht="14.45" customHeight="1" x14ac:dyDescent="0.2">
      <c r="A20" s="426" t="s">
        <v>7380</v>
      </c>
      <c r="B20" s="427" t="s">
        <v>7320</v>
      </c>
      <c r="C20" s="427" t="s">
        <v>7321</v>
      </c>
      <c r="D20" s="427" t="s">
        <v>7330</v>
      </c>
      <c r="E20" s="427" t="s">
        <v>7331</v>
      </c>
      <c r="F20" s="431"/>
      <c r="G20" s="431"/>
      <c r="H20" s="431"/>
      <c r="I20" s="431"/>
      <c r="J20" s="431"/>
      <c r="K20" s="431"/>
      <c r="L20" s="431"/>
      <c r="M20" s="431"/>
      <c r="N20" s="431">
        <v>24</v>
      </c>
      <c r="O20" s="431">
        <v>9120</v>
      </c>
      <c r="P20" s="497"/>
      <c r="Q20" s="432">
        <v>380</v>
      </c>
    </row>
    <row r="21" spans="1:17" ht="14.45" customHeight="1" x14ac:dyDescent="0.2">
      <c r="A21" s="426" t="s">
        <v>7319</v>
      </c>
      <c r="B21" s="427" t="s">
        <v>7320</v>
      </c>
      <c r="C21" s="427" t="s">
        <v>7321</v>
      </c>
      <c r="D21" s="427" t="s">
        <v>7322</v>
      </c>
      <c r="E21" s="427" t="s">
        <v>7323</v>
      </c>
      <c r="F21" s="431">
        <v>6</v>
      </c>
      <c r="G21" s="431">
        <v>450</v>
      </c>
      <c r="H21" s="431"/>
      <c r="I21" s="431">
        <v>75</v>
      </c>
      <c r="J21" s="431"/>
      <c r="K21" s="431"/>
      <c r="L21" s="431"/>
      <c r="M21" s="431"/>
      <c r="N21" s="431"/>
      <c r="O21" s="431"/>
      <c r="P21" s="497"/>
      <c r="Q21" s="432"/>
    </row>
    <row r="22" spans="1:17" ht="14.45" customHeight="1" x14ac:dyDescent="0.2">
      <c r="A22" s="426" t="s">
        <v>7319</v>
      </c>
      <c r="B22" s="427" t="s">
        <v>7320</v>
      </c>
      <c r="C22" s="427" t="s">
        <v>7321</v>
      </c>
      <c r="D22" s="427" t="s">
        <v>7324</v>
      </c>
      <c r="E22" s="427" t="s">
        <v>7325</v>
      </c>
      <c r="F22" s="431">
        <v>75</v>
      </c>
      <c r="G22" s="431">
        <v>26250</v>
      </c>
      <c r="H22" s="431"/>
      <c r="I22" s="431">
        <v>350</v>
      </c>
      <c r="J22" s="431">
        <v>6</v>
      </c>
      <c r="K22" s="431">
        <v>2112</v>
      </c>
      <c r="L22" s="431"/>
      <c r="M22" s="431">
        <v>352</v>
      </c>
      <c r="N22" s="431">
        <v>47</v>
      </c>
      <c r="O22" s="431">
        <v>17860</v>
      </c>
      <c r="P22" s="497"/>
      <c r="Q22" s="432">
        <v>380</v>
      </c>
    </row>
    <row r="23" spans="1:17" ht="14.45" customHeight="1" x14ac:dyDescent="0.2">
      <c r="A23" s="426" t="s">
        <v>7319</v>
      </c>
      <c r="B23" s="427" t="s">
        <v>7320</v>
      </c>
      <c r="C23" s="427" t="s">
        <v>7321</v>
      </c>
      <c r="D23" s="427" t="s">
        <v>7334</v>
      </c>
      <c r="E23" s="427" t="s">
        <v>7335</v>
      </c>
      <c r="F23" s="431">
        <v>2</v>
      </c>
      <c r="G23" s="431">
        <v>1174</v>
      </c>
      <c r="H23" s="431"/>
      <c r="I23" s="431">
        <v>587</v>
      </c>
      <c r="J23" s="431"/>
      <c r="K23" s="431"/>
      <c r="L23" s="431"/>
      <c r="M23" s="431"/>
      <c r="N23" s="431">
        <v>12</v>
      </c>
      <c r="O23" s="431">
        <v>7608</v>
      </c>
      <c r="P23" s="497"/>
      <c r="Q23" s="432">
        <v>634</v>
      </c>
    </row>
    <row r="24" spans="1:17" ht="14.45" customHeight="1" x14ac:dyDescent="0.2">
      <c r="A24" s="426" t="s">
        <v>7381</v>
      </c>
      <c r="B24" s="427" t="s">
        <v>7320</v>
      </c>
      <c r="C24" s="427" t="s">
        <v>7321</v>
      </c>
      <c r="D24" s="427" t="s">
        <v>7322</v>
      </c>
      <c r="E24" s="427" t="s">
        <v>7323</v>
      </c>
      <c r="F24" s="431">
        <v>2</v>
      </c>
      <c r="G24" s="431">
        <v>150</v>
      </c>
      <c r="H24" s="431"/>
      <c r="I24" s="431">
        <v>75</v>
      </c>
      <c r="J24" s="431"/>
      <c r="K24" s="431"/>
      <c r="L24" s="431"/>
      <c r="M24" s="431"/>
      <c r="N24" s="431"/>
      <c r="O24" s="431"/>
      <c r="P24" s="497"/>
      <c r="Q24" s="432"/>
    </row>
    <row r="25" spans="1:17" ht="14.45" customHeight="1" x14ac:dyDescent="0.2">
      <c r="A25" s="426" t="s">
        <v>7381</v>
      </c>
      <c r="B25" s="427" t="s">
        <v>7320</v>
      </c>
      <c r="C25" s="427" t="s">
        <v>7321</v>
      </c>
      <c r="D25" s="427" t="s">
        <v>7324</v>
      </c>
      <c r="E25" s="427" t="s">
        <v>7325</v>
      </c>
      <c r="F25" s="431">
        <v>537</v>
      </c>
      <c r="G25" s="431">
        <v>187950</v>
      </c>
      <c r="H25" s="431"/>
      <c r="I25" s="431">
        <v>350</v>
      </c>
      <c r="J25" s="431">
        <v>30</v>
      </c>
      <c r="K25" s="431">
        <v>10560</v>
      </c>
      <c r="L25" s="431"/>
      <c r="M25" s="431">
        <v>352</v>
      </c>
      <c r="N25" s="431">
        <v>4</v>
      </c>
      <c r="O25" s="431">
        <v>1520</v>
      </c>
      <c r="P25" s="497"/>
      <c r="Q25" s="432">
        <v>380</v>
      </c>
    </row>
    <row r="26" spans="1:17" ht="14.45" customHeight="1" x14ac:dyDescent="0.2">
      <c r="A26" s="426" t="s">
        <v>7381</v>
      </c>
      <c r="B26" s="427" t="s">
        <v>7320</v>
      </c>
      <c r="C26" s="427" t="s">
        <v>7321</v>
      </c>
      <c r="D26" s="427" t="s">
        <v>7328</v>
      </c>
      <c r="E26" s="427" t="s">
        <v>7329</v>
      </c>
      <c r="F26" s="431"/>
      <c r="G26" s="431"/>
      <c r="H26" s="431"/>
      <c r="I26" s="431"/>
      <c r="J26" s="431">
        <v>2</v>
      </c>
      <c r="K26" s="431">
        <v>704</v>
      </c>
      <c r="L26" s="431"/>
      <c r="M26" s="431">
        <v>352</v>
      </c>
      <c r="N26" s="431">
        <v>4</v>
      </c>
      <c r="O26" s="431">
        <v>1520</v>
      </c>
      <c r="P26" s="497"/>
      <c r="Q26" s="432">
        <v>380</v>
      </c>
    </row>
    <row r="27" spans="1:17" ht="14.45" customHeight="1" x14ac:dyDescent="0.2">
      <c r="A27" s="426" t="s">
        <v>7381</v>
      </c>
      <c r="B27" s="427" t="s">
        <v>7320</v>
      </c>
      <c r="C27" s="427" t="s">
        <v>7321</v>
      </c>
      <c r="D27" s="427" t="s">
        <v>7330</v>
      </c>
      <c r="E27" s="427" t="s">
        <v>7331</v>
      </c>
      <c r="F27" s="431">
        <v>10</v>
      </c>
      <c r="G27" s="431">
        <v>3500</v>
      </c>
      <c r="H27" s="431"/>
      <c r="I27" s="431">
        <v>350</v>
      </c>
      <c r="J27" s="431">
        <v>16</v>
      </c>
      <c r="K27" s="431">
        <v>5632</v>
      </c>
      <c r="L27" s="431"/>
      <c r="M27" s="431">
        <v>352</v>
      </c>
      <c r="N27" s="431">
        <v>30</v>
      </c>
      <c r="O27" s="431">
        <v>11400</v>
      </c>
      <c r="P27" s="497"/>
      <c r="Q27" s="432">
        <v>380</v>
      </c>
    </row>
    <row r="28" spans="1:17" ht="14.45" customHeight="1" x14ac:dyDescent="0.2">
      <c r="A28" s="426" t="s">
        <v>7382</v>
      </c>
      <c r="B28" s="427" t="s">
        <v>7320</v>
      </c>
      <c r="C28" s="427" t="s">
        <v>7321</v>
      </c>
      <c r="D28" s="427" t="s">
        <v>7322</v>
      </c>
      <c r="E28" s="427" t="s">
        <v>7323</v>
      </c>
      <c r="F28" s="431">
        <v>2</v>
      </c>
      <c r="G28" s="431">
        <v>150</v>
      </c>
      <c r="H28" s="431"/>
      <c r="I28" s="431">
        <v>75</v>
      </c>
      <c r="J28" s="431"/>
      <c r="K28" s="431"/>
      <c r="L28" s="431"/>
      <c r="M28" s="431"/>
      <c r="N28" s="431">
        <v>2</v>
      </c>
      <c r="O28" s="431">
        <v>162</v>
      </c>
      <c r="P28" s="497"/>
      <c r="Q28" s="432">
        <v>81</v>
      </c>
    </row>
    <row r="29" spans="1:17" ht="14.45" customHeight="1" x14ac:dyDescent="0.2">
      <c r="A29" s="426" t="s">
        <v>7382</v>
      </c>
      <c r="B29" s="427" t="s">
        <v>7320</v>
      </c>
      <c r="C29" s="427" t="s">
        <v>7321</v>
      </c>
      <c r="D29" s="427" t="s">
        <v>7324</v>
      </c>
      <c r="E29" s="427" t="s">
        <v>7325</v>
      </c>
      <c r="F29" s="431">
        <v>420</v>
      </c>
      <c r="G29" s="431">
        <v>147000</v>
      </c>
      <c r="H29" s="431"/>
      <c r="I29" s="431">
        <v>350</v>
      </c>
      <c r="J29" s="431">
        <v>390</v>
      </c>
      <c r="K29" s="431">
        <v>137280</v>
      </c>
      <c r="L29" s="431"/>
      <c r="M29" s="431">
        <v>352</v>
      </c>
      <c r="N29" s="431">
        <v>139</v>
      </c>
      <c r="O29" s="431">
        <v>52820</v>
      </c>
      <c r="P29" s="497"/>
      <c r="Q29" s="432">
        <v>380</v>
      </c>
    </row>
    <row r="30" spans="1:17" ht="14.45" customHeight="1" x14ac:dyDescent="0.2">
      <c r="A30" s="426" t="s">
        <v>7382</v>
      </c>
      <c r="B30" s="427" t="s">
        <v>7320</v>
      </c>
      <c r="C30" s="427" t="s">
        <v>7321</v>
      </c>
      <c r="D30" s="427" t="s">
        <v>7330</v>
      </c>
      <c r="E30" s="427" t="s">
        <v>7331</v>
      </c>
      <c r="F30" s="431">
        <v>102</v>
      </c>
      <c r="G30" s="431">
        <v>35700</v>
      </c>
      <c r="H30" s="431"/>
      <c r="I30" s="431">
        <v>350</v>
      </c>
      <c r="J30" s="431">
        <v>35</v>
      </c>
      <c r="K30" s="431">
        <v>12320</v>
      </c>
      <c r="L30" s="431"/>
      <c r="M30" s="431">
        <v>352</v>
      </c>
      <c r="N30" s="431">
        <v>26</v>
      </c>
      <c r="O30" s="431">
        <v>9880</v>
      </c>
      <c r="P30" s="497"/>
      <c r="Q30" s="432">
        <v>380</v>
      </c>
    </row>
    <row r="31" spans="1:17" ht="14.45" customHeight="1" x14ac:dyDescent="0.2">
      <c r="A31" s="426" t="s">
        <v>7382</v>
      </c>
      <c r="B31" s="427" t="s">
        <v>7320</v>
      </c>
      <c r="C31" s="427" t="s">
        <v>7321</v>
      </c>
      <c r="D31" s="427" t="s">
        <v>7334</v>
      </c>
      <c r="E31" s="427" t="s">
        <v>7335</v>
      </c>
      <c r="F31" s="431"/>
      <c r="G31" s="431"/>
      <c r="H31" s="431"/>
      <c r="I31" s="431"/>
      <c r="J31" s="431">
        <v>4</v>
      </c>
      <c r="K31" s="431">
        <v>2364</v>
      </c>
      <c r="L31" s="431"/>
      <c r="M31" s="431">
        <v>591</v>
      </c>
      <c r="N31" s="431"/>
      <c r="O31" s="431"/>
      <c r="P31" s="497"/>
      <c r="Q31" s="432"/>
    </row>
    <row r="32" spans="1:17" ht="14.45" customHeight="1" x14ac:dyDescent="0.2">
      <c r="A32" s="426" t="s">
        <v>7383</v>
      </c>
      <c r="B32" s="427" t="s">
        <v>7320</v>
      </c>
      <c r="C32" s="427" t="s">
        <v>7321</v>
      </c>
      <c r="D32" s="427" t="s">
        <v>7324</v>
      </c>
      <c r="E32" s="427" t="s">
        <v>7325</v>
      </c>
      <c r="F32" s="431"/>
      <c r="G32" s="431"/>
      <c r="H32" s="431"/>
      <c r="I32" s="431"/>
      <c r="J32" s="431">
        <v>4</v>
      </c>
      <c r="K32" s="431">
        <v>1408</v>
      </c>
      <c r="L32" s="431"/>
      <c r="M32" s="431">
        <v>352</v>
      </c>
      <c r="N32" s="431"/>
      <c r="O32" s="431"/>
      <c r="P32" s="497"/>
      <c r="Q32" s="432"/>
    </row>
    <row r="33" spans="1:17" ht="14.45" customHeight="1" x14ac:dyDescent="0.2">
      <c r="A33" s="426" t="s">
        <v>7383</v>
      </c>
      <c r="B33" s="427" t="s">
        <v>7320</v>
      </c>
      <c r="C33" s="427" t="s">
        <v>7321</v>
      </c>
      <c r="D33" s="427" t="s">
        <v>7328</v>
      </c>
      <c r="E33" s="427" t="s">
        <v>7329</v>
      </c>
      <c r="F33" s="431">
        <v>2</v>
      </c>
      <c r="G33" s="431">
        <v>700</v>
      </c>
      <c r="H33" s="431"/>
      <c r="I33" s="431">
        <v>350</v>
      </c>
      <c r="J33" s="431"/>
      <c r="K33" s="431"/>
      <c r="L33" s="431"/>
      <c r="M33" s="431"/>
      <c r="N33" s="431"/>
      <c r="O33" s="431"/>
      <c r="P33" s="497"/>
      <c r="Q33" s="432"/>
    </row>
    <row r="34" spans="1:17" ht="14.45" customHeight="1" x14ac:dyDescent="0.2">
      <c r="A34" s="426" t="s">
        <v>7384</v>
      </c>
      <c r="B34" s="427" t="s">
        <v>7320</v>
      </c>
      <c r="C34" s="427" t="s">
        <v>7321</v>
      </c>
      <c r="D34" s="427" t="s">
        <v>7322</v>
      </c>
      <c r="E34" s="427" t="s">
        <v>7323</v>
      </c>
      <c r="F34" s="431"/>
      <c r="G34" s="431"/>
      <c r="H34" s="431"/>
      <c r="I34" s="431"/>
      <c r="J34" s="431">
        <v>2</v>
      </c>
      <c r="K34" s="431">
        <v>152</v>
      </c>
      <c r="L34" s="431"/>
      <c r="M34" s="431">
        <v>76</v>
      </c>
      <c r="N34" s="431"/>
      <c r="O34" s="431"/>
      <c r="P34" s="497"/>
      <c r="Q34" s="432"/>
    </row>
    <row r="35" spans="1:17" ht="14.45" customHeight="1" x14ac:dyDescent="0.2">
      <c r="A35" s="426" t="s">
        <v>7384</v>
      </c>
      <c r="B35" s="427" t="s">
        <v>7320</v>
      </c>
      <c r="C35" s="427" t="s">
        <v>7321</v>
      </c>
      <c r="D35" s="427" t="s">
        <v>7324</v>
      </c>
      <c r="E35" s="427" t="s">
        <v>7325</v>
      </c>
      <c r="F35" s="431">
        <v>989</v>
      </c>
      <c r="G35" s="431">
        <v>346150</v>
      </c>
      <c r="H35" s="431"/>
      <c r="I35" s="431">
        <v>350</v>
      </c>
      <c r="J35" s="431">
        <v>1480</v>
      </c>
      <c r="K35" s="431">
        <v>520960</v>
      </c>
      <c r="L35" s="431"/>
      <c r="M35" s="431">
        <v>352</v>
      </c>
      <c r="N35" s="431">
        <v>1088</v>
      </c>
      <c r="O35" s="431">
        <v>413440</v>
      </c>
      <c r="P35" s="497"/>
      <c r="Q35" s="432">
        <v>380</v>
      </c>
    </row>
    <row r="36" spans="1:17" ht="14.45" customHeight="1" x14ac:dyDescent="0.2">
      <c r="A36" s="426" t="s">
        <v>7384</v>
      </c>
      <c r="B36" s="427" t="s">
        <v>7320</v>
      </c>
      <c r="C36" s="427" t="s">
        <v>7321</v>
      </c>
      <c r="D36" s="427" t="s">
        <v>7328</v>
      </c>
      <c r="E36" s="427" t="s">
        <v>7329</v>
      </c>
      <c r="F36" s="431">
        <v>644</v>
      </c>
      <c r="G36" s="431">
        <v>225400</v>
      </c>
      <c r="H36" s="431"/>
      <c r="I36" s="431">
        <v>350</v>
      </c>
      <c r="J36" s="431">
        <v>1061</v>
      </c>
      <c r="K36" s="431">
        <v>373472</v>
      </c>
      <c r="L36" s="431"/>
      <c r="M36" s="431">
        <v>352</v>
      </c>
      <c r="N36" s="431">
        <v>909</v>
      </c>
      <c r="O36" s="431">
        <v>345420</v>
      </c>
      <c r="P36" s="497"/>
      <c r="Q36" s="432">
        <v>380</v>
      </c>
    </row>
    <row r="37" spans="1:17" ht="14.45" customHeight="1" x14ac:dyDescent="0.2">
      <c r="A37" s="426" t="s">
        <v>7384</v>
      </c>
      <c r="B37" s="427" t="s">
        <v>7320</v>
      </c>
      <c r="C37" s="427" t="s">
        <v>7321</v>
      </c>
      <c r="D37" s="427" t="s">
        <v>7330</v>
      </c>
      <c r="E37" s="427" t="s">
        <v>7331</v>
      </c>
      <c r="F37" s="431">
        <v>91</v>
      </c>
      <c r="G37" s="431">
        <v>31850</v>
      </c>
      <c r="H37" s="431"/>
      <c r="I37" s="431">
        <v>350</v>
      </c>
      <c r="J37" s="431">
        <v>73</v>
      </c>
      <c r="K37" s="431">
        <v>25696</v>
      </c>
      <c r="L37" s="431"/>
      <c r="M37" s="431">
        <v>352</v>
      </c>
      <c r="N37" s="431">
        <v>69</v>
      </c>
      <c r="O37" s="431">
        <v>26220</v>
      </c>
      <c r="P37" s="497"/>
      <c r="Q37" s="432">
        <v>380</v>
      </c>
    </row>
    <row r="38" spans="1:17" ht="14.45" customHeight="1" x14ac:dyDescent="0.2">
      <c r="A38" s="426" t="s">
        <v>7384</v>
      </c>
      <c r="B38" s="427" t="s">
        <v>7320</v>
      </c>
      <c r="C38" s="427" t="s">
        <v>7321</v>
      </c>
      <c r="D38" s="427" t="s">
        <v>7336</v>
      </c>
      <c r="E38" s="427" t="s">
        <v>7337</v>
      </c>
      <c r="F38" s="431">
        <v>154</v>
      </c>
      <c r="G38" s="431">
        <v>90552</v>
      </c>
      <c r="H38" s="431"/>
      <c r="I38" s="431">
        <v>588</v>
      </c>
      <c r="J38" s="431">
        <v>150</v>
      </c>
      <c r="K38" s="431">
        <v>88800</v>
      </c>
      <c r="L38" s="431"/>
      <c r="M38" s="431">
        <v>592</v>
      </c>
      <c r="N38" s="431">
        <v>182</v>
      </c>
      <c r="O38" s="431">
        <v>115570</v>
      </c>
      <c r="P38" s="497"/>
      <c r="Q38" s="432">
        <v>635</v>
      </c>
    </row>
    <row r="39" spans="1:17" ht="14.45" customHeight="1" x14ac:dyDescent="0.2">
      <c r="A39" s="426" t="s">
        <v>7384</v>
      </c>
      <c r="B39" s="427" t="s">
        <v>7320</v>
      </c>
      <c r="C39" s="427" t="s">
        <v>7321</v>
      </c>
      <c r="D39" s="427" t="s">
        <v>7340</v>
      </c>
      <c r="E39" s="427" t="s">
        <v>7341</v>
      </c>
      <c r="F39" s="431">
        <v>12</v>
      </c>
      <c r="G39" s="431">
        <v>7056</v>
      </c>
      <c r="H39" s="431"/>
      <c r="I39" s="431">
        <v>588</v>
      </c>
      <c r="J39" s="431">
        <v>4</v>
      </c>
      <c r="K39" s="431">
        <v>2368</v>
      </c>
      <c r="L39" s="431"/>
      <c r="M39" s="431">
        <v>592</v>
      </c>
      <c r="N39" s="431">
        <v>3</v>
      </c>
      <c r="O39" s="431">
        <v>1905</v>
      </c>
      <c r="P39" s="497"/>
      <c r="Q39" s="432">
        <v>635</v>
      </c>
    </row>
    <row r="40" spans="1:17" ht="14.45" customHeight="1" x14ac:dyDescent="0.2">
      <c r="A40" s="426" t="s">
        <v>7385</v>
      </c>
      <c r="B40" s="427" t="s">
        <v>7320</v>
      </c>
      <c r="C40" s="427" t="s">
        <v>7321</v>
      </c>
      <c r="D40" s="427" t="s">
        <v>7324</v>
      </c>
      <c r="E40" s="427" t="s">
        <v>7325</v>
      </c>
      <c r="F40" s="431"/>
      <c r="G40" s="431"/>
      <c r="H40" s="431"/>
      <c r="I40" s="431"/>
      <c r="J40" s="431"/>
      <c r="K40" s="431"/>
      <c r="L40" s="431"/>
      <c r="M40" s="431"/>
      <c r="N40" s="431">
        <v>20</v>
      </c>
      <c r="O40" s="431">
        <v>7600</v>
      </c>
      <c r="P40" s="497"/>
      <c r="Q40" s="432">
        <v>380</v>
      </c>
    </row>
    <row r="41" spans="1:17" ht="14.45" customHeight="1" x14ac:dyDescent="0.2">
      <c r="A41" s="426" t="s">
        <v>7386</v>
      </c>
      <c r="B41" s="427" t="s">
        <v>7320</v>
      </c>
      <c r="C41" s="427" t="s">
        <v>7321</v>
      </c>
      <c r="D41" s="427" t="s">
        <v>7324</v>
      </c>
      <c r="E41" s="427" t="s">
        <v>7325</v>
      </c>
      <c r="F41" s="431">
        <v>64</v>
      </c>
      <c r="G41" s="431">
        <v>22400</v>
      </c>
      <c r="H41" s="431"/>
      <c r="I41" s="431">
        <v>350</v>
      </c>
      <c r="J41" s="431">
        <v>135</v>
      </c>
      <c r="K41" s="431">
        <v>47520</v>
      </c>
      <c r="L41" s="431"/>
      <c r="M41" s="431">
        <v>352</v>
      </c>
      <c r="N41" s="431">
        <v>28</v>
      </c>
      <c r="O41" s="431">
        <v>10640</v>
      </c>
      <c r="P41" s="497"/>
      <c r="Q41" s="432">
        <v>380</v>
      </c>
    </row>
    <row r="42" spans="1:17" ht="14.45" customHeight="1" x14ac:dyDescent="0.2">
      <c r="A42" s="426" t="s">
        <v>7386</v>
      </c>
      <c r="B42" s="427" t="s">
        <v>7320</v>
      </c>
      <c r="C42" s="427" t="s">
        <v>7321</v>
      </c>
      <c r="D42" s="427" t="s">
        <v>7330</v>
      </c>
      <c r="E42" s="427" t="s">
        <v>7331</v>
      </c>
      <c r="F42" s="431"/>
      <c r="G42" s="431"/>
      <c r="H42" s="431"/>
      <c r="I42" s="431"/>
      <c r="J42" s="431"/>
      <c r="K42" s="431"/>
      <c r="L42" s="431"/>
      <c r="M42" s="431"/>
      <c r="N42" s="431">
        <v>18</v>
      </c>
      <c r="O42" s="431">
        <v>6840</v>
      </c>
      <c r="P42" s="497"/>
      <c r="Q42" s="432">
        <v>380</v>
      </c>
    </row>
    <row r="43" spans="1:17" ht="14.45" customHeight="1" x14ac:dyDescent="0.2">
      <c r="A43" s="426" t="s">
        <v>7387</v>
      </c>
      <c r="B43" s="427" t="s">
        <v>7320</v>
      </c>
      <c r="C43" s="427" t="s">
        <v>7321</v>
      </c>
      <c r="D43" s="427" t="s">
        <v>7322</v>
      </c>
      <c r="E43" s="427" t="s">
        <v>7323</v>
      </c>
      <c r="F43" s="431"/>
      <c r="G43" s="431"/>
      <c r="H43" s="431"/>
      <c r="I43" s="431"/>
      <c r="J43" s="431">
        <v>2</v>
      </c>
      <c r="K43" s="431">
        <v>152</v>
      </c>
      <c r="L43" s="431"/>
      <c r="M43" s="431">
        <v>76</v>
      </c>
      <c r="N43" s="431"/>
      <c r="O43" s="431"/>
      <c r="P43" s="497"/>
      <c r="Q43" s="432"/>
    </row>
    <row r="44" spans="1:17" ht="14.45" customHeight="1" x14ac:dyDescent="0.2">
      <c r="A44" s="426" t="s">
        <v>7387</v>
      </c>
      <c r="B44" s="427" t="s">
        <v>7320</v>
      </c>
      <c r="C44" s="427" t="s">
        <v>7321</v>
      </c>
      <c r="D44" s="427" t="s">
        <v>7324</v>
      </c>
      <c r="E44" s="427" t="s">
        <v>7325</v>
      </c>
      <c r="F44" s="431">
        <v>52</v>
      </c>
      <c r="G44" s="431">
        <v>18200</v>
      </c>
      <c r="H44" s="431"/>
      <c r="I44" s="431">
        <v>350</v>
      </c>
      <c r="J44" s="431">
        <v>169</v>
      </c>
      <c r="K44" s="431">
        <v>59488</v>
      </c>
      <c r="L44" s="431"/>
      <c r="M44" s="431">
        <v>352</v>
      </c>
      <c r="N44" s="431"/>
      <c r="O44" s="431"/>
      <c r="P44" s="497"/>
      <c r="Q44" s="432"/>
    </row>
    <row r="45" spans="1:17" ht="14.45" customHeight="1" x14ac:dyDescent="0.2">
      <c r="A45" s="426" t="s">
        <v>7387</v>
      </c>
      <c r="B45" s="427" t="s">
        <v>7320</v>
      </c>
      <c r="C45" s="427" t="s">
        <v>7321</v>
      </c>
      <c r="D45" s="427" t="s">
        <v>7330</v>
      </c>
      <c r="E45" s="427" t="s">
        <v>7331</v>
      </c>
      <c r="F45" s="431"/>
      <c r="G45" s="431"/>
      <c r="H45" s="431"/>
      <c r="I45" s="431"/>
      <c r="J45" s="431">
        <v>6</v>
      </c>
      <c r="K45" s="431">
        <v>2112</v>
      </c>
      <c r="L45" s="431"/>
      <c r="M45" s="431">
        <v>352</v>
      </c>
      <c r="N45" s="431"/>
      <c r="O45" s="431"/>
      <c r="P45" s="497"/>
      <c r="Q45" s="432"/>
    </row>
    <row r="46" spans="1:17" ht="14.45" customHeight="1" x14ac:dyDescent="0.2">
      <c r="A46" s="426" t="s">
        <v>7388</v>
      </c>
      <c r="B46" s="427" t="s">
        <v>7320</v>
      </c>
      <c r="C46" s="427" t="s">
        <v>7321</v>
      </c>
      <c r="D46" s="427" t="s">
        <v>7324</v>
      </c>
      <c r="E46" s="427" t="s">
        <v>7325</v>
      </c>
      <c r="F46" s="431">
        <v>4</v>
      </c>
      <c r="G46" s="431">
        <v>1400</v>
      </c>
      <c r="H46" s="431"/>
      <c r="I46" s="431">
        <v>350</v>
      </c>
      <c r="J46" s="431"/>
      <c r="K46" s="431"/>
      <c r="L46" s="431"/>
      <c r="M46" s="431"/>
      <c r="N46" s="431"/>
      <c r="O46" s="431"/>
      <c r="P46" s="497"/>
      <c r="Q46" s="432"/>
    </row>
    <row r="47" spans="1:17" ht="14.45" customHeight="1" x14ac:dyDescent="0.2">
      <c r="A47" s="426" t="s">
        <v>7389</v>
      </c>
      <c r="B47" s="427" t="s">
        <v>7320</v>
      </c>
      <c r="C47" s="427" t="s">
        <v>7321</v>
      </c>
      <c r="D47" s="427" t="s">
        <v>7322</v>
      </c>
      <c r="E47" s="427" t="s">
        <v>7323</v>
      </c>
      <c r="F47" s="431"/>
      <c r="G47" s="431"/>
      <c r="H47" s="431"/>
      <c r="I47" s="431"/>
      <c r="J47" s="431"/>
      <c r="K47" s="431"/>
      <c r="L47" s="431"/>
      <c r="M47" s="431"/>
      <c r="N47" s="431">
        <v>2</v>
      </c>
      <c r="O47" s="431">
        <v>162</v>
      </c>
      <c r="P47" s="497"/>
      <c r="Q47" s="432">
        <v>81</v>
      </c>
    </row>
    <row r="48" spans="1:17" ht="14.45" customHeight="1" x14ac:dyDescent="0.2">
      <c r="A48" s="426" t="s">
        <v>7389</v>
      </c>
      <c r="B48" s="427" t="s">
        <v>7320</v>
      </c>
      <c r="C48" s="427" t="s">
        <v>7321</v>
      </c>
      <c r="D48" s="427" t="s">
        <v>7324</v>
      </c>
      <c r="E48" s="427" t="s">
        <v>7325</v>
      </c>
      <c r="F48" s="431">
        <v>633</v>
      </c>
      <c r="G48" s="431">
        <v>221550</v>
      </c>
      <c r="H48" s="431"/>
      <c r="I48" s="431">
        <v>350</v>
      </c>
      <c r="J48" s="431">
        <v>709</v>
      </c>
      <c r="K48" s="431">
        <v>249568</v>
      </c>
      <c r="L48" s="431"/>
      <c r="M48" s="431">
        <v>352</v>
      </c>
      <c r="N48" s="431">
        <v>455</v>
      </c>
      <c r="O48" s="431">
        <v>172900</v>
      </c>
      <c r="P48" s="497"/>
      <c r="Q48" s="432">
        <v>380</v>
      </c>
    </row>
    <row r="49" spans="1:17" ht="14.45" customHeight="1" x14ac:dyDescent="0.2">
      <c r="A49" s="426" t="s">
        <v>7389</v>
      </c>
      <c r="B49" s="427" t="s">
        <v>7320</v>
      </c>
      <c r="C49" s="427" t="s">
        <v>7321</v>
      </c>
      <c r="D49" s="427" t="s">
        <v>7328</v>
      </c>
      <c r="E49" s="427" t="s">
        <v>7329</v>
      </c>
      <c r="F49" s="431">
        <v>13</v>
      </c>
      <c r="G49" s="431">
        <v>4550</v>
      </c>
      <c r="H49" s="431"/>
      <c r="I49" s="431">
        <v>350</v>
      </c>
      <c r="J49" s="431">
        <v>8</v>
      </c>
      <c r="K49" s="431">
        <v>2816</v>
      </c>
      <c r="L49" s="431"/>
      <c r="M49" s="431">
        <v>352</v>
      </c>
      <c r="N49" s="431">
        <v>10</v>
      </c>
      <c r="O49" s="431">
        <v>3800</v>
      </c>
      <c r="P49" s="497"/>
      <c r="Q49" s="432">
        <v>380</v>
      </c>
    </row>
    <row r="50" spans="1:17" ht="14.45" customHeight="1" x14ac:dyDescent="0.2">
      <c r="A50" s="426" t="s">
        <v>7389</v>
      </c>
      <c r="B50" s="427" t="s">
        <v>7320</v>
      </c>
      <c r="C50" s="427" t="s">
        <v>7321</v>
      </c>
      <c r="D50" s="427" t="s">
        <v>7330</v>
      </c>
      <c r="E50" s="427" t="s">
        <v>7331</v>
      </c>
      <c r="F50" s="431">
        <v>4</v>
      </c>
      <c r="G50" s="431">
        <v>1400</v>
      </c>
      <c r="H50" s="431"/>
      <c r="I50" s="431">
        <v>350</v>
      </c>
      <c r="J50" s="431"/>
      <c r="K50" s="431"/>
      <c r="L50" s="431"/>
      <c r="M50" s="431"/>
      <c r="N50" s="431">
        <v>4</v>
      </c>
      <c r="O50" s="431">
        <v>1520</v>
      </c>
      <c r="P50" s="497"/>
      <c r="Q50" s="432">
        <v>380</v>
      </c>
    </row>
    <row r="51" spans="1:17" ht="14.45" customHeight="1" x14ac:dyDescent="0.2">
      <c r="A51" s="426" t="s">
        <v>7389</v>
      </c>
      <c r="B51" s="427" t="s">
        <v>7320</v>
      </c>
      <c r="C51" s="427" t="s">
        <v>7321</v>
      </c>
      <c r="D51" s="427" t="s">
        <v>7334</v>
      </c>
      <c r="E51" s="427" t="s">
        <v>7335</v>
      </c>
      <c r="F51" s="431">
        <v>32</v>
      </c>
      <c r="G51" s="431">
        <v>18784</v>
      </c>
      <c r="H51" s="431"/>
      <c r="I51" s="431">
        <v>587</v>
      </c>
      <c r="J51" s="431">
        <v>27</v>
      </c>
      <c r="K51" s="431">
        <v>15957</v>
      </c>
      <c r="L51" s="431"/>
      <c r="M51" s="431">
        <v>591</v>
      </c>
      <c r="N51" s="431">
        <v>30</v>
      </c>
      <c r="O51" s="431">
        <v>19020</v>
      </c>
      <c r="P51" s="497"/>
      <c r="Q51" s="432">
        <v>634</v>
      </c>
    </row>
    <row r="52" spans="1:17" ht="14.45" customHeight="1" x14ac:dyDescent="0.2">
      <c r="A52" s="426" t="s">
        <v>7389</v>
      </c>
      <c r="B52" s="427" t="s">
        <v>7320</v>
      </c>
      <c r="C52" s="427" t="s">
        <v>7321</v>
      </c>
      <c r="D52" s="427" t="s">
        <v>7342</v>
      </c>
      <c r="E52" s="427" t="s">
        <v>7343</v>
      </c>
      <c r="F52" s="431">
        <v>41</v>
      </c>
      <c r="G52" s="431">
        <v>24067</v>
      </c>
      <c r="H52" s="431"/>
      <c r="I52" s="431">
        <v>587</v>
      </c>
      <c r="J52" s="431">
        <v>25</v>
      </c>
      <c r="K52" s="431">
        <v>14775</v>
      </c>
      <c r="L52" s="431"/>
      <c r="M52" s="431">
        <v>591</v>
      </c>
      <c r="N52" s="431">
        <v>41</v>
      </c>
      <c r="O52" s="431">
        <v>25994</v>
      </c>
      <c r="P52" s="497"/>
      <c r="Q52" s="432">
        <v>634</v>
      </c>
    </row>
    <row r="53" spans="1:17" ht="14.45" customHeight="1" x14ac:dyDescent="0.2">
      <c r="A53" s="426" t="s">
        <v>7390</v>
      </c>
      <c r="B53" s="427" t="s">
        <v>7320</v>
      </c>
      <c r="C53" s="427" t="s">
        <v>7321</v>
      </c>
      <c r="D53" s="427" t="s">
        <v>7324</v>
      </c>
      <c r="E53" s="427" t="s">
        <v>7325</v>
      </c>
      <c r="F53" s="431">
        <v>79</v>
      </c>
      <c r="G53" s="431">
        <v>27650</v>
      </c>
      <c r="H53" s="431"/>
      <c r="I53" s="431">
        <v>350</v>
      </c>
      <c r="J53" s="431">
        <v>215</v>
      </c>
      <c r="K53" s="431">
        <v>75680</v>
      </c>
      <c r="L53" s="431"/>
      <c r="M53" s="431">
        <v>352</v>
      </c>
      <c r="N53" s="431">
        <v>163</v>
      </c>
      <c r="O53" s="431">
        <v>61940</v>
      </c>
      <c r="P53" s="497"/>
      <c r="Q53" s="432">
        <v>380</v>
      </c>
    </row>
    <row r="54" spans="1:17" ht="14.45" customHeight="1" x14ac:dyDescent="0.2">
      <c r="A54" s="426" t="s">
        <v>7390</v>
      </c>
      <c r="B54" s="427" t="s">
        <v>7320</v>
      </c>
      <c r="C54" s="427" t="s">
        <v>7321</v>
      </c>
      <c r="D54" s="427" t="s">
        <v>7330</v>
      </c>
      <c r="E54" s="427" t="s">
        <v>7331</v>
      </c>
      <c r="F54" s="431">
        <v>2</v>
      </c>
      <c r="G54" s="431">
        <v>700</v>
      </c>
      <c r="H54" s="431"/>
      <c r="I54" s="431">
        <v>350</v>
      </c>
      <c r="J54" s="431"/>
      <c r="K54" s="431"/>
      <c r="L54" s="431"/>
      <c r="M54" s="431"/>
      <c r="N54" s="431">
        <v>5</v>
      </c>
      <c r="O54" s="431">
        <v>1900</v>
      </c>
      <c r="P54" s="497"/>
      <c r="Q54" s="432">
        <v>380</v>
      </c>
    </row>
    <row r="55" spans="1:17" ht="14.45" customHeight="1" x14ac:dyDescent="0.2">
      <c r="A55" s="426" t="s">
        <v>7390</v>
      </c>
      <c r="B55" s="427" t="s">
        <v>7320</v>
      </c>
      <c r="C55" s="427" t="s">
        <v>7321</v>
      </c>
      <c r="D55" s="427" t="s">
        <v>7334</v>
      </c>
      <c r="E55" s="427" t="s">
        <v>7335</v>
      </c>
      <c r="F55" s="431">
        <v>1016</v>
      </c>
      <c r="G55" s="431">
        <v>596392</v>
      </c>
      <c r="H55" s="431"/>
      <c r="I55" s="431">
        <v>587</v>
      </c>
      <c r="J55" s="431">
        <v>941</v>
      </c>
      <c r="K55" s="431">
        <v>556131</v>
      </c>
      <c r="L55" s="431"/>
      <c r="M55" s="431">
        <v>591</v>
      </c>
      <c r="N55" s="431">
        <v>1051</v>
      </c>
      <c r="O55" s="431">
        <v>666334</v>
      </c>
      <c r="P55" s="497"/>
      <c r="Q55" s="432">
        <v>634</v>
      </c>
    </row>
    <row r="56" spans="1:17" ht="14.45" customHeight="1" x14ac:dyDescent="0.2">
      <c r="A56" s="426" t="s">
        <v>7390</v>
      </c>
      <c r="B56" s="427" t="s">
        <v>7320</v>
      </c>
      <c r="C56" s="427" t="s">
        <v>7321</v>
      </c>
      <c r="D56" s="427" t="s">
        <v>7342</v>
      </c>
      <c r="E56" s="427" t="s">
        <v>7343</v>
      </c>
      <c r="F56" s="431">
        <v>132</v>
      </c>
      <c r="G56" s="431">
        <v>77484</v>
      </c>
      <c r="H56" s="431"/>
      <c r="I56" s="431">
        <v>587</v>
      </c>
      <c r="J56" s="431">
        <v>156</v>
      </c>
      <c r="K56" s="431">
        <v>92196</v>
      </c>
      <c r="L56" s="431"/>
      <c r="M56" s="431">
        <v>591</v>
      </c>
      <c r="N56" s="431">
        <v>62</v>
      </c>
      <c r="O56" s="431">
        <v>39308</v>
      </c>
      <c r="P56" s="497"/>
      <c r="Q56" s="432">
        <v>634</v>
      </c>
    </row>
    <row r="57" spans="1:17" ht="14.45" customHeight="1" x14ac:dyDescent="0.2">
      <c r="A57" s="426" t="s">
        <v>7390</v>
      </c>
      <c r="B57" s="427" t="s">
        <v>7320</v>
      </c>
      <c r="C57" s="427" t="s">
        <v>7321</v>
      </c>
      <c r="D57" s="427" t="s">
        <v>7344</v>
      </c>
      <c r="E57" s="427" t="s">
        <v>7345</v>
      </c>
      <c r="F57" s="431">
        <v>42</v>
      </c>
      <c r="G57" s="431">
        <v>12348</v>
      </c>
      <c r="H57" s="431"/>
      <c r="I57" s="431">
        <v>294</v>
      </c>
      <c r="J57" s="431"/>
      <c r="K57" s="431"/>
      <c r="L57" s="431"/>
      <c r="M57" s="431"/>
      <c r="N57" s="431">
        <v>12</v>
      </c>
      <c r="O57" s="431">
        <v>3792</v>
      </c>
      <c r="P57" s="497"/>
      <c r="Q57" s="432">
        <v>316</v>
      </c>
    </row>
    <row r="58" spans="1:17" ht="14.45" customHeight="1" x14ac:dyDescent="0.2">
      <c r="A58" s="426" t="s">
        <v>7391</v>
      </c>
      <c r="B58" s="427" t="s">
        <v>7320</v>
      </c>
      <c r="C58" s="427" t="s">
        <v>7321</v>
      </c>
      <c r="D58" s="427" t="s">
        <v>7324</v>
      </c>
      <c r="E58" s="427" t="s">
        <v>7325</v>
      </c>
      <c r="F58" s="431">
        <v>4</v>
      </c>
      <c r="G58" s="431">
        <v>1400</v>
      </c>
      <c r="H58" s="431"/>
      <c r="I58" s="431">
        <v>350</v>
      </c>
      <c r="J58" s="431">
        <v>3</v>
      </c>
      <c r="K58" s="431">
        <v>1056</v>
      </c>
      <c r="L58" s="431"/>
      <c r="M58" s="431">
        <v>352</v>
      </c>
      <c r="N58" s="431">
        <v>2</v>
      </c>
      <c r="O58" s="431">
        <v>760</v>
      </c>
      <c r="P58" s="497"/>
      <c r="Q58" s="432">
        <v>380</v>
      </c>
    </row>
    <row r="59" spans="1:17" ht="14.45" customHeight="1" x14ac:dyDescent="0.2">
      <c r="A59" s="426" t="s">
        <v>7392</v>
      </c>
      <c r="B59" s="427" t="s">
        <v>7320</v>
      </c>
      <c r="C59" s="427" t="s">
        <v>7321</v>
      </c>
      <c r="D59" s="427" t="s">
        <v>7324</v>
      </c>
      <c r="E59" s="427" t="s">
        <v>7325</v>
      </c>
      <c r="F59" s="431">
        <v>16</v>
      </c>
      <c r="G59" s="431">
        <v>5600</v>
      </c>
      <c r="H59" s="431"/>
      <c r="I59" s="431">
        <v>350</v>
      </c>
      <c r="J59" s="431">
        <v>40</v>
      </c>
      <c r="K59" s="431">
        <v>14080</v>
      </c>
      <c r="L59" s="431"/>
      <c r="M59" s="431">
        <v>352</v>
      </c>
      <c r="N59" s="431">
        <v>8</v>
      </c>
      <c r="O59" s="431">
        <v>3040</v>
      </c>
      <c r="P59" s="497"/>
      <c r="Q59" s="432">
        <v>380</v>
      </c>
    </row>
    <row r="60" spans="1:17" ht="14.45" customHeight="1" x14ac:dyDescent="0.2">
      <c r="A60" s="426" t="s">
        <v>7392</v>
      </c>
      <c r="B60" s="427" t="s">
        <v>7320</v>
      </c>
      <c r="C60" s="427" t="s">
        <v>7321</v>
      </c>
      <c r="D60" s="427" t="s">
        <v>7336</v>
      </c>
      <c r="E60" s="427" t="s">
        <v>7337</v>
      </c>
      <c r="F60" s="431"/>
      <c r="G60" s="431"/>
      <c r="H60" s="431"/>
      <c r="I60" s="431"/>
      <c r="J60" s="431">
        <v>2</v>
      </c>
      <c r="K60" s="431">
        <v>1184</v>
      </c>
      <c r="L60" s="431"/>
      <c r="M60" s="431">
        <v>592</v>
      </c>
      <c r="N60" s="431"/>
      <c r="O60" s="431"/>
      <c r="P60" s="497"/>
      <c r="Q60" s="432"/>
    </row>
    <row r="61" spans="1:17" ht="14.45" customHeight="1" x14ac:dyDescent="0.2">
      <c r="A61" s="426" t="s">
        <v>7393</v>
      </c>
      <c r="B61" s="427" t="s">
        <v>7320</v>
      </c>
      <c r="C61" s="427" t="s">
        <v>7321</v>
      </c>
      <c r="D61" s="427" t="s">
        <v>7322</v>
      </c>
      <c r="E61" s="427" t="s">
        <v>7323</v>
      </c>
      <c r="F61" s="431"/>
      <c r="G61" s="431"/>
      <c r="H61" s="431"/>
      <c r="I61" s="431"/>
      <c r="J61" s="431"/>
      <c r="K61" s="431"/>
      <c r="L61" s="431"/>
      <c r="M61" s="431"/>
      <c r="N61" s="431">
        <v>6</v>
      </c>
      <c r="O61" s="431">
        <v>486</v>
      </c>
      <c r="P61" s="497"/>
      <c r="Q61" s="432">
        <v>81</v>
      </c>
    </row>
    <row r="62" spans="1:17" ht="14.45" customHeight="1" x14ac:dyDescent="0.2">
      <c r="A62" s="426" t="s">
        <v>7393</v>
      </c>
      <c r="B62" s="427" t="s">
        <v>7320</v>
      </c>
      <c r="C62" s="427" t="s">
        <v>7321</v>
      </c>
      <c r="D62" s="427" t="s">
        <v>7324</v>
      </c>
      <c r="E62" s="427" t="s">
        <v>7325</v>
      </c>
      <c r="F62" s="431">
        <v>640</v>
      </c>
      <c r="G62" s="431">
        <v>224000</v>
      </c>
      <c r="H62" s="431"/>
      <c r="I62" s="431">
        <v>350</v>
      </c>
      <c r="J62" s="431">
        <v>519</v>
      </c>
      <c r="K62" s="431">
        <v>182688</v>
      </c>
      <c r="L62" s="431"/>
      <c r="M62" s="431">
        <v>352</v>
      </c>
      <c r="N62" s="431">
        <v>673</v>
      </c>
      <c r="O62" s="431">
        <v>255740</v>
      </c>
      <c r="P62" s="497"/>
      <c r="Q62" s="432">
        <v>380</v>
      </c>
    </row>
    <row r="63" spans="1:17" ht="14.45" customHeight="1" x14ac:dyDescent="0.2">
      <c r="A63" s="426" t="s">
        <v>7393</v>
      </c>
      <c r="B63" s="427" t="s">
        <v>7320</v>
      </c>
      <c r="C63" s="427" t="s">
        <v>7321</v>
      </c>
      <c r="D63" s="427" t="s">
        <v>7328</v>
      </c>
      <c r="E63" s="427" t="s">
        <v>7329</v>
      </c>
      <c r="F63" s="431">
        <v>34</v>
      </c>
      <c r="G63" s="431">
        <v>11900</v>
      </c>
      <c r="H63" s="431"/>
      <c r="I63" s="431">
        <v>350</v>
      </c>
      <c r="J63" s="431">
        <v>53</v>
      </c>
      <c r="K63" s="431">
        <v>18656</v>
      </c>
      <c r="L63" s="431"/>
      <c r="M63" s="431">
        <v>352</v>
      </c>
      <c r="N63" s="431">
        <v>84</v>
      </c>
      <c r="O63" s="431">
        <v>31920</v>
      </c>
      <c r="P63" s="497"/>
      <c r="Q63" s="432">
        <v>380</v>
      </c>
    </row>
    <row r="64" spans="1:17" ht="14.45" customHeight="1" x14ac:dyDescent="0.2">
      <c r="A64" s="426" t="s">
        <v>7393</v>
      </c>
      <c r="B64" s="427" t="s">
        <v>7320</v>
      </c>
      <c r="C64" s="427" t="s">
        <v>7321</v>
      </c>
      <c r="D64" s="427" t="s">
        <v>7330</v>
      </c>
      <c r="E64" s="427" t="s">
        <v>7331</v>
      </c>
      <c r="F64" s="431">
        <v>24</v>
      </c>
      <c r="G64" s="431">
        <v>8400</v>
      </c>
      <c r="H64" s="431"/>
      <c r="I64" s="431">
        <v>350</v>
      </c>
      <c r="J64" s="431">
        <v>158</v>
      </c>
      <c r="K64" s="431">
        <v>55616</v>
      </c>
      <c r="L64" s="431"/>
      <c r="M64" s="431">
        <v>352</v>
      </c>
      <c r="N64" s="431">
        <v>110</v>
      </c>
      <c r="O64" s="431">
        <v>41800</v>
      </c>
      <c r="P64" s="497"/>
      <c r="Q64" s="432">
        <v>380</v>
      </c>
    </row>
    <row r="65" spans="1:17" ht="14.45" customHeight="1" x14ac:dyDescent="0.2">
      <c r="A65" s="426" t="s">
        <v>7393</v>
      </c>
      <c r="B65" s="427" t="s">
        <v>7320</v>
      </c>
      <c r="C65" s="427" t="s">
        <v>7321</v>
      </c>
      <c r="D65" s="427" t="s">
        <v>7334</v>
      </c>
      <c r="E65" s="427" t="s">
        <v>7335</v>
      </c>
      <c r="F65" s="431">
        <v>30</v>
      </c>
      <c r="G65" s="431">
        <v>17610</v>
      </c>
      <c r="H65" s="431"/>
      <c r="I65" s="431">
        <v>587</v>
      </c>
      <c r="J65" s="431">
        <v>41</v>
      </c>
      <c r="K65" s="431">
        <v>24231</v>
      </c>
      <c r="L65" s="431"/>
      <c r="M65" s="431">
        <v>591</v>
      </c>
      <c r="N65" s="431">
        <v>36</v>
      </c>
      <c r="O65" s="431">
        <v>22824</v>
      </c>
      <c r="P65" s="497"/>
      <c r="Q65" s="432">
        <v>634</v>
      </c>
    </row>
    <row r="66" spans="1:17" ht="14.45" customHeight="1" x14ac:dyDescent="0.2">
      <c r="A66" s="426" t="s">
        <v>7393</v>
      </c>
      <c r="B66" s="427" t="s">
        <v>7320</v>
      </c>
      <c r="C66" s="427" t="s">
        <v>7321</v>
      </c>
      <c r="D66" s="427" t="s">
        <v>7344</v>
      </c>
      <c r="E66" s="427" t="s">
        <v>7345</v>
      </c>
      <c r="F66" s="431"/>
      <c r="G66" s="431"/>
      <c r="H66" s="431"/>
      <c r="I66" s="431"/>
      <c r="J66" s="431"/>
      <c r="K66" s="431"/>
      <c r="L66" s="431"/>
      <c r="M66" s="431"/>
      <c r="N66" s="431">
        <v>6</v>
      </c>
      <c r="O66" s="431">
        <v>1896</v>
      </c>
      <c r="P66" s="497"/>
      <c r="Q66" s="432">
        <v>316</v>
      </c>
    </row>
    <row r="67" spans="1:17" ht="14.45" customHeight="1" x14ac:dyDescent="0.2">
      <c r="A67" s="426" t="s">
        <v>7394</v>
      </c>
      <c r="B67" s="427" t="s">
        <v>7320</v>
      </c>
      <c r="C67" s="427" t="s">
        <v>7321</v>
      </c>
      <c r="D67" s="427" t="s">
        <v>7342</v>
      </c>
      <c r="E67" s="427" t="s">
        <v>7343</v>
      </c>
      <c r="F67" s="431"/>
      <c r="G67" s="431"/>
      <c r="H67" s="431"/>
      <c r="I67" s="431"/>
      <c r="J67" s="431"/>
      <c r="K67" s="431"/>
      <c r="L67" s="431"/>
      <c r="M67" s="431"/>
      <c r="N67" s="431">
        <v>2</v>
      </c>
      <c r="O67" s="431">
        <v>1268</v>
      </c>
      <c r="P67" s="497"/>
      <c r="Q67" s="432">
        <v>634</v>
      </c>
    </row>
    <row r="68" spans="1:17" ht="14.45" customHeight="1" x14ac:dyDescent="0.2">
      <c r="A68" s="426" t="s">
        <v>7395</v>
      </c>
      <c r="B68" s="427" t="s">
        <v>7320</v>
      </c>
      <c r="C68" s="427" t="s">
        <v>7321</v>
      </c>
      <c r="D68" s="427" t="s">
        <v>7324</v>
      </c>
      <c r="E68" s="427" t="s">
        <v>7325</v>
      </c>
      <c r="F68" s="431">
        <v>362</v>
      </c>
      <c r="G68" s="431">
        <v>126700</v>
      </c>
      <c r="H68" s="431"/>
      <c r="I68" s="431">
        <v>350</v>
      </c>
      <c r="J68" s="431">
        <v>340</v>
      </c>
      <c r="K68" s="431">
        <v>119680</v>
      </c>
      <c r="L68" s="431"/>
      <c r="M68" s="431">
        <v>352</v>
      </c>
      <c r="N68" s="431">
        <v>111</v>
      </c>
      <c r="O68" s="431">
        <v>42180</v>
      </c>
      <c r="P68" s="497"/>
      <c r="Q68" s="432">
        <v>380</v>
      </c>
    </row>
    <row r="69" spans="1:17" ht="14.45" customHeight="1" x14ac:dyDescent="0.2">
      <c r="A69" s="426" t="s">
        <v>7395</v>
      </c>
      <c r="B69" s="427" t="s">
        <v>7320</v>
      </c>
      <c r="C69" s="427" t="s">
        <v>7321</v>
      </c>
      <c r="D69" s="427" t="s">
        <v>7330</v>
      </c>
      <c r="E69" s="427" t="s">
        <v>7331</v>
      </c>
      <c r="F69" s="431">
        <v>4</v>
      </c>
      <c r="G69" s="431">
        <v>1400</v>
      </c>
      <c r="H69" s="431"/>
      <c r="I69" s="431">
        <v>350</v>
      </c>
      <c r="J69" s="431"/>
      <c r="K69" s="431"/>
      <c r="L69" s="431"/>
      <c r="M69" s="431"/>
      <c r="N69" s="431"/>
      <c r="O69" s="431"/>
      <c r="P69" s="497"/>
      <c r="Q69" s="432"/>
    </row>
    <row r="70" spans="1:17" ht="14.45" customHeight="1" x14ac:dyDescent="0.2">
      <c r="A70" s="426" t="s">
        <v>7395</v>
      </c>
      <c r="B70" s="427" t="s">
        <v>7320</v>
      </c>
      <c r="C70" s="427" t="s">
        <v>7321</v>
      </c>
      <c r="D70" s="427" t="s">
        <v>7334</v>
      </c>
      <c r="E70" s="427" t="s">
        <v>7335</v>
      </c>
      <c r="F70" s="431">
        <v>42</v>
      </c>
      <c r="G70" s="431">
        <v>24654</v>
      </c>
      <c r="H70" s="431"/>
      <c r="I70" s="431">
        <v>587</v>
      </c>
      <c r="J70" s="431">
        <v>46</v>
      </c>
      <c r="K70" s="431">
        <v>27186</v>
      </c>
      <c r="L70" s="431"/>
      <c r="M70" s="431">
        <v>591</v>
      </c>
      <c r="N70" s="431">
        <v>50</v>
      </c>
      <c r="O70" s="431">
        <v>31700</v>
      </c>
      <c r="P70" s="497"/>
      <c r="Q70" s="432">
        <v>634</v>
      </c>
    </row>
    <row r="71" spans="1:17" ht="14.45" customHeight="1" x14ac:dyDescent="0.2">
      <c r="A71" s="426" t="s">
        <v>7396</v>
      </c>
      <c r="B71" s="427" t="s">
        <v>7320</v>
      </c>
      <c r="C71" s="427" t="s">
        <v>7321</v>
      </c>
      <c r="D71" s="427" t="s">
        <v>7324</v>
      </c>
      <c r="E71" s="427" t="s">
        <v>7325</v>
      </c>
      <c r="F71" s="431">
        <v>365</v>
      </c>
      <c r="G71" s="431">
        <v>127750</v>
      </c>
      <c r="H71" s="431"/>
      <c r="I71" s="431">
        <v>350</v>
      </c>
      <c r="J71" s="431">
        <v>418</v>
      </c>
      <c r="K71" s="431">
        <v>147136</v>
      </c>
      <c r="L71" s="431"/>
      <c r="M71" s="431">
        <v>352</v>
      </c>
      <c r="N71" s="431">
        <v>324</v>
      </c>
      <c r="O71" s="431">
        <v>123120</v>
      </c>
      <c r="P71" s="497"/>
      <c r="Q71" s="432">
        <v>380</v>
      </c>
    </row>
    <row r="72" spans="1:17" ht="14.45" customHeight="1" x14ac:dyDescent="0.2">
      <c r="A72" s="426" t="s">
        <v>7396</v>
      </c>
      <c r="B72" s="427" t="s">
        <v>7320</v>
      </c>
      <c r="C72" s="427" t="s">
        <v>7321</v>
      </c>
      <c r="D72" s="427" t="s">
        <v>7330</v>
      </c>
      <c r="E72" s="427" t="s">
        <v>7331</v>
      </c>
      <c r="F72" s="431"/>
      <c r="G72" s="431"/>
      <c r="H72" s="431"/>
      <c r="I72" s="431"/>
      <c r="J72" s="431">
        <v>4</v>
      </c>
      <c r="K72" s="431">
        <v>1408</v>
      </c>
      <c r="L72" s="431"/>
      <c r="M72" s="431">
        <v>352</v>
      </c>
      <c r="N72" s="431">
        <v>12</v>
      </c>
      <c r="O72" s="431">
        <v>4560</v>
      </c>
      <c r="P72" s="497"/>
      <c r="Q72" s="432">
        <v>380</v>
      </c>
    </row>
    <row r="73" spans="1:17" ht="14.45" customHeight="1" x14ac:dyDescent="0.2">
      <c r="A73" s="426" t="s">
        <v>7396</v>
      </c>
      <c r="B73" s="427" t="s">
        <v>7320</v>
      </c>
      <c r="C73" s="427" t="s">
        <v>7321</v>
      </c>
      <c r="D73" s="427" t="s">
        <v>7334</v>
      </c>
      <c r="E73" s="427" t="s">
        <v>7335</v>
      </c>
      <c r="F73" s="431">
        <v>185</v>
      </c>
      <c r="G73" s="431">
        <v>108595</v>
      </c>
      <c r="H73" s="431"/>
      <c r="I73" s="431">
        <v>587</v>
      </c>
      <c r="J73" s="431">
        <v>174</v>
      </c>
      <c r="K73" s="431">
        <v>102834</v>
      </c>
      <c r="L73" s="431"/>
      <c r="M73" s="431">
        <v>591</v>
      </c>
      <c r="N73" s="431">
        <v>142</v>
      </c>
      <c r="O73" s="431">
        <v>90028</v>
      </c>
      <c r="P73" s="497"/>
      <c r="Q73" s="432">
        <v>634</v>
      </c>
    </row>
    <row r="74" spans="1:17" ht="14.45" customHeight="1" x14ac:dyDescent="0.2">
      <c r="A74" s="426" t="s">
        <v>7396</v>
      </c>
      <c r="B74" s="427" t="s">
        <v>7320</v>
      </c>
      <c r="C74" s="427" t="s">
        <v>7321</v>
      </c>
      <c r="D74" s="427" t="s">
        <v>7342</v>
      </c>
      <c r="E74" s="427" t="s">
        <v>7343</v>
      </c>
      <c r="F74" s="431"/>
      <c r="G74" s="431"/>
      <c r="H74" s="431"/>
      <c r="I74" s="431"/>
      <c r="J74" s="431"/>
      <c r="K74" s="431"/>
      <c r="L74" s="431"/>
      <c r="M74" s="431"/>
      <c r="N74" s="431">
        <v>4</v>
      </c>
      <c r="O74" s="431">
        <v>2536</v>
      </c>
      <c r="P74" s="497"/>
      <c r="Q74" s="432">
        <v>634</v>
      </c>
    </row>
    <row r="75" spans="1:17" ht="14.45" customHeight="1" x14ac:dyDescent="0.2">
      <c r="A75" s="426" t="s">
        <v>7397</v>
      </c>
      <c r="B75" s="427" t="s">
        <v>7320</v>
      </c>
      <c r="C75" s="427" t="s">
        <v>7321</v>
      </c>
      <c r="D75" s="427" t="s">
        <v>7322</v>
      </c>
      <c r="E75" s="427" t="s">
        <v>7323</v>
      </c>
      <c r="F75" s="431"/>
      <c r="G75" s="431"/>
      <c r="H75" s="431"/>
      <c r="I75" s="431"/>
      <c r="J75" s="431">
        <v>2</v>
      </c>
      <c r="K75" s="431">
        <v>152</v>
      </c>
      <c r="L75" s="431"/>
      <c r="M75" s="431">
        <v>76</v>
      </c>
      <c r="N75" s="431"/>
      <c r="O75" s="431"/>
      <c r="P75" s="497"/>
      <c r="Q75" s="432"/>
    </row>
    <row r="76" spans="1:17" ht="14.45" customHeight="1" x14ac:dyDescent="0.2">
      <c r="A76" s="426" t="s">
        <v>7397</v>
      </c>
      <c r="B76" s="427" t="s">
        <v>7320</v>
      </c>
      <c r="C76" s="427" t="s">
        <v>7321</v>
      </c>
      <c r="D76" s="427" t="s">
        <v>7324</v>
      </c>
      <c r="E76" s="427" t="s">
        <v>7325</v>
      </c>
      <c r="F76" s="431">
        <v>160</v>
      </c>
      <c r="G76" s="431">
        <v>56000</v>
      </c>
      <c r="H76" s="431"/>
      <c r="I76" s="431">
        <v>350</v>
      </c>
      <c r="J76" s="431">
        <v>192</v>
      </c>
      <c r="K76" s="431">
        <v>67584</v>
      </c>
      <c r="L76" s="431"/>
      <c r="M76" s="431">
        <v>352</v>
      </c>
      <c r="N76" s="431">
        <v>119</v>
      </c>
      <c r="O76" s="431">
        <v>45220</v>
      </c>
      <c r="P76" s="497"/>
      <c r="Q76" s="432">
        <v>380</v>
      </c>
    </row>
    <row r="77" spans="1:17" ht="14.45" customHeight="1" x14ac:dyDescent="0.2">
      <c r="A77" s="426" t="s">
        <v>7397</v>
      </c>
      <c r="B77" s="427" t="s">
        <v>7320</v>
      </c>
      <c r="C77" s="427" t="s">
        <v>7321</v>
      </c>
      <c r="D77" s="427" t="s">
        <v>7330</v>
      </c>
      <c r="E77" s="427" t="s">
        <v>7331</v>
      </c>
      <c r="F77" s="431">
        <v>6</v>
      </c>
      <c r="G77" s="431">
        <v>2100</v>
      </c>
      <c r="H77" s="431"/>
      <c r="I77" s="431">
        <v>350</v>
      </c>
      <c r="J77" s="431"/>
      <c r="K77" s="431"/>
      <c r="L77" s="431"/>
      <c r="M77" s="431"/>
      <c r="N77" s="431">
        <v>4</v>
      </c>
      <c r="O77" s="431">
        <v>1520</v>
      </c>
      <c r="P77" s="497"/>
      <c r="Q77" s="432">
        <v>380</v>
      </c>
    </row>
    <row r="78" spans="1:17" ht="14.45" customHeight="1" x14ac:dyDescent="0.2">
      <c r="A78" s="426" t="s">
        <v>7398</v>
      </c>
      <c r="B78" s="427" t="s">
        <v>7320</v>
      </c>
      <c r="C78" s="427" t="s">
        <v>7321</v>
      </c>
      <c r="D78" s="427" t="s">
        <v>7322</v>
      </c>
      <c r="E78" s="427" t="s">
        <v>7323</v>
      </c>
      <c r="F78" s="431">
        <v>2</v>
      </c>
      <c r="G78" s="431">
        <v>150</v>
      </c>
      <c r="H78" s="431"/>
      <c r="I78" s="431">
        <v>75</v>
      </c>
      <c r="J78" s="431"/>
      <c r="K78" s="431"/>
      <c r="L78" s="431"/>
      <c r="M78" s="431"/>
      <c r="N78" s="431"/>
      <c r="O78" s="431"/>
      <c r="P78" s="497"/>
      <c r="Q78" s="432"/>
    </row>
    <row r="79" spans="1:17" ht="14.45" customHeight="1" x14ac:dyDescent="0.2">
      <c r="A79" s="426" t="s">
        <v>7398</v>
      </c>
      <c r="B79" s="427" t="s">
        <v>7320</v>
      </c>
      <c r="C79" s="427" t="s">
        <v>7321</v>
      </c>
      <c r="D79" s="427" t="s">
        <v>7324</v>
      </c>
      <c r="E79" s="427" t="s">
        <v>7325</v>
      </c>
      <c r="F79" s="431">
        <v>1881</v>
      </c>
      <c r="G79" s="431">
        <v>658350</v>
      </c>
      <c r="H79" s="431"/>
      <c r="I79" s="431">
        <v>350</v>
      </c>
      <c r="J79" s="431">
        <v>1748</v>
      </c>
      <c r="K79" s="431">
        <v>615296</v>
      </c>
      <c r="L79" s="431"/>
      <c r="M79" s="431">
        <v>352</v>
      </c>
      <c r="N79" s="431">
        <v>898</v>
      </c>
      <c r="O79" s="431">
        <v>341240</v>
      </c>
      <c r="P79" s="497"/>
      <c r="Q79" s="432">
        <v>380</v>
      </c>
    </row>
    <row r="80" spans="1:17" ht="14.45" customHeight="1" x14ac:dyDescent="0.2">
      <c r="A80" s="426" t="s">
        <v>7398</v>
      </c>
      <c r="B80" s="427" t="s">
        <v>7320</v>
      </c>
      <c r="C80" s="427" t="s">
        <v>7321</v>
      </c>
      <c r="D80" s="427" t="s">
        <v>7330</v>
      </c>
      <c r="E80" s="427" t="s">
        <v>7331</v>
      </c>
      <c r="F80" s="431">
        <v>6</v>
      </c>
      <c r="G80" s="431">
        <v>2100</v>
      </c>
      <c r="H80" s="431"/>
      <c r="I80" s="431">
        <v>350</v>
      </c>
      <c r="J80" s="431"/>
      <c r="K80" s="431"/>
      <c r="L80" s="431"/>
      <c r="M80" s="431"/>
      <c r="N80" s="431"/>
      <c r="O80" s="431"/>
      <c r="P80" s="497"/>
      <c r="Q80" s="432"/>
    </row>
    <row r="81" spans="1:17" ht="14.45" customHeight="1" x14ac:dyDescent="0.2">
      <c r="A81" s="426" t="s">
        <v>7398</v>
      </c>
      <c r="B81" s="427" t="s">
        <v>7320</v>
      </c>
      <c r="C81" s="427" t="s">
        <v>7321</v>
      </c>
      <c r="D81" s="427" t="s">
        <v>7334</v>
      </c>
      <c r="E81" s="427" t="s">
        <v>7335</v>
      </c>
      <c r="F81" s="431">
        <v>8</v>
      </c>
      <c r="G81" s="431">
        <v>4696</v>
      </c>
      <c r="H81" s="431"/>
      <c r="I81" s="431">
        <v>587</v>
      </c>
      <c r="J81" s="431">
        <v>14</v>
      </c>
      <c r="K81" s="431">
        <v>8274</v>
      </c>
      <c r="L81" s="431"/>
      <c r="M81" s="431">
        <v>591</v>
      </c>
      <c r="N81" s="431">
        <v>12</v>
      </c>
      <c r="O81" s="431">
        <v>7608</v>
      </c>
      <c r="P81" s="497"/>
      <c r="Q81" s="432">
        <v>634</v>
      </c>
    </row>
    <row r="82" spans="1:17" ht="14.45" customHeight="1" x14ac:dyDescent="0.2">
      <c r="A82" s="426" t="s">
        <v>576</v>
      </c>
      <c r="B82" s="427" t="s">
        <v>7320</v>
      </c>
      <c r="C82" s="427" t="s">
        <v>7321</v>
      </c>
      <c r="D82" s="427" t="s">
        <v>7324</v>
      </c>
      <c r="E82" s="427" t="s">
        <v>7325</v>
      </c>
      <c r="F82" s="431"/>
      <c r="G82" s="431"/>
      <c r="H82" s="431"/>
      <c r="I82" s="431"/>
      <c r="J82" s="431">
        <v>48</v>
      </c>
      <c r="K82" s="431">
        <v>16896</v>
      </c>
      <c r="L82" s="431"/>
      <c r="M82" s="431">
        <v>352</v>
      </c>
      <c r="N82" s="431">
        <v>4</v>
      </c>
      <c r="O82" s="431">
        <v>1520</v>
      </c>
      <c r="P82" s="497"/>
      <c r="Q82" s="432">
        <v>380</v>
      </c>
    </row>
    <row r="83" spans="1:17" ht="14.45" customHeight="1" x14ac:dyDescent="0.2">
      <c r="A83" s="426" t="s">
        <v>576</v>
      </c>
      <c r="B83" s="427" t="s">
        <v>7320</v>
      </c>
      <c r="C83" s="427" t="s">
        <v>7321</v>
      </c>
      <c r="D83" s="427" t="s">
        <v>7330</v>
      </c>
      <c r="E83" s="427" t="s">
        <v>7331</v>
      </c>
      <c r="F83" s="431"/>
      <c r="G83" s="431"/>
      <c r="H83" s="431"/>
      <c r="I83" s="431"/>
      <c r="J83" s="431">
        <v>4</v>
      </c>
      <c r="K83" s="431">
        <v>1408</v>
      </c>
      <c r="L83" s="431"/>
      <c r="M83" s="431">
        <v>352</v>
      </c>
      <c r="N83" s="431"/>
      <c r="O83" s="431"/>
      <c r="P83" s="497"/>
      <c r="Q83" s="432"/>
    </row>
    <row r="84" spans="1:17" ht="14.45" customHeight="1" thickBot="1" x14ac:dyDescent="0.25">
      <c r="A84" s="433" t="s">
        <v>1792</v>
      </c>
      <c r="B84" s="434" t="s">
        <v>7320</v>
      </c>
      <c r="C84" s="434" t="s">
        <v>7321</v>
      </c>
      <c r="D84" s="434" t="s">
        <v>7324</v>
      </c>
      <c r="E84" s="434" t="s">
        <v>7325</v>
      </c>
      <c r="F84" s="438">
        <v>24</v>
      </c>
      <c r="G84" s="438">
        <v>8400</v>
      </c>
      <c r="H84" s="438"/>
      <c r="I84" s="438">
        <v>350</v>
      </c>
      <c r="J84" s="438">
        <v>20</v>
      </c>
      <c r="K84" s="438">
        <v>7040</v>
      </c>
      <c r="L84" s="438"/>
      <c r="M84" s="438">
        <v>352</v>
      </c>
      <c r="N84" s="438">
        <v>36</v>
      </c>
      <c r="O84" s="438">
        <v>13680</v>
      </c>
      <c r="P84" s="449"/>
      <c r="Q84" s="439">
        <v>380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6D96167-4021-42B0-BD09-AE0B28358EA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2021-12-22T15:35:23Z</dcterms:modified>
</cp:coreProperties>
</file>