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3F5193D-93FD-444F-A2BD-A336363E9BBE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8" i="414"/>
  <c r="C9" i="431"/>
  <c r="C17" i="431"/>
  <c r="D11" i="431"/>
  <c r="D19" i="431"/>
  <c r="E13" i="431"/>
  <c r="E21" i="431"/>
  <c r="F15" i="431"/>
  <c r="G9" i="431"/>
  <c r="G17" i="431"/>
  <c r="H11" i="431"/>
  <c r="H19" i="431"/>
  <c r="I13" i="431"/>
  <c r="I21" i="431"/>
  <c r="J15" i="431"/>
  <c r="K9" i="431"/>
  <c r="K17" i="431"/>
  <c r="L11" i="431"/>
  <c r="L19" i="431"/>
  <c r="M13" i="431"/>
  <c r="N15" i="431"/>
  <c r="O9" i="431"/>
  <c r="O17" i="431"/>
  <c r="P11" i="431"/>
  <c r="Q13" i="431"/>
  <c r="I14" i="431"/>
  <c r="M14" i="431"/>
  <c r="O18" i="431"/>
  <c r="Q14" i="431"/>
  <c r="M15" i="431"/>
  <c r="P21" i="431"/>
  <c r="C10" i="431"/>
  <c r="C18" i="431"/>
  <c r="D12" i="431"/>
  <c r="D20" i="431"/>
  <c r="E14" i="431"/>
  <c r="E22" i="431"/>
  <c r="F16" i="431"/>
  <c r="G10" i="431"/>
  <c r="H12" i="431"/>
  <c r="H20" i="431"/>
  <c r="I22" i="431"/>
  <c r="K10" i="431"/>
  <c r="L12" i="431"/>
  <c r="M22" i="431"/>
  <c r="O10" i="431"/>
  <c r="P20" i="431"/>
  <c r="N17" i="431"/>
  <c r="Q15" i="431"/>
  <c r="C11" i="431"/>
  <c r="C19" i="431"/>
  <c r="D13" i="431"/>
  <c r="D21" i="431"/>
  <c r="E15" i="431"/>
  <c r="F9" i="431"/>
  <c r="F17" i="431"/>
  <c r="G11" i="431"/>
  <c r="G19" i="431"/>
  <c r="H13" i="431"/>
  <c r="H21" i="431"/>
  <c r="I15" i="431"/>
  <c r="J9" i="431"/>
  <c r="J17" i="431"/>
  <c r="K11" i="431"/>
  <c r="K19" i="431"/>
  <c r="L13" i="431"/>
  <c r="L21" i="431"/>
  <c r="O11" i="431"/>
  <c r="O19" i="431"/>
  <c r="C12" i="431"/>
  <c r="C20" i="431"/>
  <c r="D14" i="431"/>
  <c r="D22" i="431"/>
  <c r="E16" i="431"/>
  <c r="F10" i="431"/>
  <c r="F18" i="431"/>
  <c r="G12" i="431"/>
  <c r="G20" i="431"/>
  <c r="H14" i="431"/>
  <c r="H22" i="431"/>
  <c r="I16" i="431"/>
  <c r="J10" i="431"/>
  <c r="J18" i="431"/>
  <c r="K12" i="431"/>
  <c r="K20" i="431"/>
  <c r="L14" i="431"/>
  <c r="L22" i="431"/>
  <c r="M16" i="431"/>
  <c r="N10" i="431"/>
  <c r="N18" i="431"/>
  <c r="O12" i="431"/>
  <c r="O20" i="431"/>
  <c r="P14" i="431"/>
  <c r="P22" i="431"/>
  <c r="Q16" i="431"/>
  <c r="N11" i="431"/>
  <c r="P15" i="431"/>
  <c r="Q17" i="431"/>
  <c r="G14" i="431"/>
  <c r="J20" i="431"/>
  <c r="K22" i="431"/>
  <c r="M10" i="431"/>
  <c r="N20" i="431"/>
  <c r="P16" i="431"/>
  <c r="N13" i="431"/>
  <c r="P17" i="431"/>
  <c r="C13" i="431"/>
  <c r="C21" i="431"/>
  <c r="D15" i="431"/>
  <c r="E9" i="431"/>
  <c r="E17" i="431"/>
  <c r="F11" i="431"/>
  <c r="F19" i="431"/>
  <c r="G13" i="431"/>
  <c r="G21" i="431"/>
  <c r="H15" i="431"/>
  <c r="I9" i="431"/>
  <c r="I17" i="431"/>
  <c r="J11" i="431"/>
  <c r="J19" i="431"/>
  <c r="K13" i="431"/>
  <c r="K21" i="431"/>
  <c r="L15" i="431"/>
  <c r="M9" i="431"/>
  <c r="M17" i="431"/>
  <c r="N19" i="431"/>
  <c r="O13" i="431"/>
  <c r="O21" i="431"/>
  <c r="Q9" i="431"/>
  <c r="I18" i="431"/>
  <c r="M18" i="431"/>
  <c r="O14" i="431"/>
  <c r="Q10" i="431"/>
  <c r="M19" i="431"/>
  <c r="Q11" i="431"/>
  <c r="C14" i="431"/>
  <c r="C22" i="431"/>
  <c r="D16" i="431"/>
  <c r="E10" i="431"/>
  <c r="E18" i="431"/>
  <c r="F12" i="431"/>
  <c r="F20" i="431"/>
  <c r="G22" i="431"/>
  <c r="H16" i="431"/>
  <c r="I10" i="431"/>
  <c r="J12" i="431"/>
  <c r="K14" i="431"/>
  <c r="L16" i="431"/>
  <c r="N12" i="431"/>
  <c r="O22" i="431"/>
  <c r="Q18" i="431"/>
  <c r="N21" i="431"/>
  <c r="Q19" i="431"/>
  <c r="C15" i="431"/>
  <c r="D9" i="431"/>
  <c r="D17" i="431"/>
  <c r="E11" i="431"/>
  <c r="E19" i="431"/>
  <c r="F13" i="431"/>
  <c r="F21" i="431"/>
  <c r="G15" i="431"/>
  <c r="H9" i="431"/>
  <c r="H17" i="431"/>
  <c r="I11" i="431"/>
  <c r="I19" i="431"/>
  <c r="J13" i="431"/>
  <c r="J21" i="431"/>
  <c r="K15" i="431"/>
  <c r="L9" i="431"/>
  <c r="L17" i="431"/>
  <c r="M11" i="431"/>
  <c r="O15" i="431"/>
  <c r="P9" i="431"/>
  <c r="C16" i="431"/>
  <c r="D10" i="431"/>
  <c r="D18" i="431"/>
  <c r="E12" i="431"/>
  <c r="E20" i="431"/>
  <c r="F14" i="431"/>
  <c r="F22" i="431"/>
  <c r="G16" i="431"/>
  <c r="H10" i="431"/>
  <c r="H18" i="431"/>
  <c r="I12" i="431"/>
  <c r="I20" i="431"/>
  <c r="J14" i="431"/>
  <c r="J22" i="431"/>
  <c r="K16" i="431"/>
  <c r="L10" i="431"/>
  <c r="L18" i="431"/>
  <c r="M12" i="431"/>
  <c r="M20" i="431"/>
  <c r="N14" i="431"/>
  <c r="N22" i="431"/>
  <c r="O16" i="431"/>
  <c r="P10" i="431"/>
  <c r="P18" i="431"/>
  <c r="Q12" i="431"/>
  <c r="Q20" i="431"/>
  <c r="M21" i="431"/>
  <c r="P19" i="431"/>
  <c r="Q21" i="431"/>
  <c r="G18" i="431"/>
  <c r="J16" i="431"/>
  <c r="K18" i="431"/>
  <c r="L20" i="431"/>
  <c r="N16" i="431"/>
  <c r="P12" i="431"/>
  <c r="Q22" i="431"/>
  <c r="N9" i="431"/>
  <c r="P13" i="431"/>
  <c r="S22" i="431" l="1"/>
  <c r="R22" i="431"/>
  <c r="R21" i="431"/>
  <c r="S21" i="431"/>
  <c r="S20" i="431"/>
  <c r="R20" i="431"/>
  <c r="S12" i="431"/>
  <c r="R12" i="431"/>
  <c r="S19" i="431"/>
  <c r="R19" i="431"/>
  <c r="S18" i="431"/>
  <c r="R18" i="431"/>
  <c r="S11" i="431"/>
  <c r="R11" i="431"/>
  <c r="S10" i="431"/>
  <c r="R10" i="431"/>
  <c r="S9" i="431"/>
  <c r="R9" i="431"/>
  <c r="S17" i="431"/>
  <c r="R17" i="431"/>
  <c r="R16" i="431"/>
  <c r="S16" i="431"/>
  <c r="R15" i="431"/>
  <c r="S15" i="431"/>
  <c r="S14" i="431"/>
  <c r="R14" i="431"/>
  <c r="S13" i="431"/>
  <c r="R13" i="431"/>
  <c r="D8" i="431"/>
  <c r="F8" i="431"/>
  <c r="C8" i="431"/>
  <c r="H8" i="431"/>
  <c r="I8" i="431"/>
  <c r="K8" i="431"/>
  <c r="M8" i="431"/>
  <c r="P8" i="431"/>
  <c r="N8" i="431"/>
  <c r="E8" i="431"/>
  <c r="O8" i="431"/>
  <c r="L8" i="431"/>
  <c r="J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15" i="414"/>
  <c r="C18" i="414"/>
  <c r="D4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N3" i="220"/>
  <c r="L3" i="220" s="1"/>
  <c r="D23" i="414"/>
  <c r="C23" i="414"/>
  <c r="U3" i="347" l="1"/>
  <c r="S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<sst xmlns="http://schemas.openxmlformats.org/spreadsheetml/2006/main" count="12554" uniqueCount="2007">
  <si>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</si>
  <si>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</si>
  <si>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</si>
  <si>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</si>
  <si>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</si>
  <si>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</si>
  <si>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</si>
  <si>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</si>
  <si>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</si>
  <si>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</si>
  <si>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</si>
  <si>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</si>
  <si>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</si>
  <si>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</si>
  <si>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</si>
  <si>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</si>
  <si>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</si>
  <si>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</si>
  <si>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</si>
  <si>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</si>
  <si>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</si>
  <si>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</si>
  <si>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</si>
  <si>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</si>
  <si>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</si>
  <si>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</si>
  <si>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</si>
  <si>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</si>
  <si>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</si>
  <si>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</si>
  <si>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</si>
  <si>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</si>
  <si>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</si>
  <si>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</si>
  <si>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</si>
  <si>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</si>
  <si>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</si>
  <si>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</si>
  <si>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</si>
  <si>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</si>
  <si>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</si>
  <si>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</si>
  <si>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</si>
  <si>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</si>
  <si>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</si>
  <si>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</si>
  <si>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</si>
  <si>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</si>
  <si>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</si>
  <si>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</si>
  <si>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</si>
  <si>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</si>
  <si>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</si>
  <si>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</si>
  <si>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</si>
  <si>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</si>
  <si>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</si>
  <si>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</si>
  <si>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</si>
  <si>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</si>
  <si>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</si>
  <si>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</si>
  <si>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</si>
  <si>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</si>
  <si>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</si>
  <si>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</si>
  <si>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</si>
  <si>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</si>
  <si>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</si>
  <si>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</si>
  <si>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</si>
  <si>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</si>
  <si>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</si>
  <si>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</si>
  <si>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</si>
  <si>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</si>
  <si>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</si>
  <si>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</si>
  <si>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</si>
  <si>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</si>
  <si>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</si>
  <si>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</si>
  <si>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</si>
  <si>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</si>
  <si>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</si>
  <si>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</si>
  <si>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</si>
  <si>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</si>
  <si>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</si>
  <si>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</si>
  <si>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</si>
  <si>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</si>
  <si>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</si>
  <si>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</si>
  <si>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</si>
  <si>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</si>
  <si>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</si>
  <si>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</si>
  <si>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</si>
  <si>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</si>
  <si>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</si>
  <si>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</si>
  <si>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</si>
  <si>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</si>
  <si>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</si>
  <si>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</si>
  <si>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</si>
  <si>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</si>
  <si>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</si>
  <si>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</si>
  <si>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</si>
  <si>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</si>
  <si>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</si>
  <si>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</si>
  <si>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</si>
  <si>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</si>
  <si>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</si>
  <si>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</si>
  <si>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</si>
  <si>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</si>
  <si>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</si>
  <si>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</si>
  <si>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</si>
  <si>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</si>
  <si>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</si>
  <si>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</si>
  <si>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</si>
  <si>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</si>
  <si>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</si>
  <si>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</si>
  <si>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</si>
  <si>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</si>
  <si>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</si>
  <si>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</si>
  <si>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</si>
  <si>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</si>
  <si>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</si>
  <si>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</si>
  <si>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</si>
  <si>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</si>
  <si>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</si>
  <si>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</si>
  <si>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</si>
  <si>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</si>
  <si>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</si>
  <si>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</si>
  <si>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</si>
  <si>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</si>
  <si>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</si>
  <si>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</si>
  <si>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</si>
  <si>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</si>
  <si>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</si>
  <si>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</si>
  <si>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</si>
  <si>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</si>
  <si>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</si>
  <si>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</si>
  <si>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</si>
  <si>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</si>
  <si>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</si>
  <si>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</si>
  <si>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</si>
  <si>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</si>
  <si>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</si>
  <si>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</si>
  <si>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</si>
  <si>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</si>
  <si>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</si>
  <si>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</si>
  <si>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</si>
  <si>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</si>
  <si>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</si>
  <si>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</si>
  <si>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</si>
  <si>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</si>
  <si>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</si>
  <si>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</si>
  <si>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</si>
  <si>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</si>
  <si>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</si>
  <si>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</si>
  <si>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</si>
  <si>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</si>
  <si>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</si>
  <si>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</si>
  <si>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</si>
  <si>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</si>
  <si>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</si>
  <si>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</si>
  <si>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</si>
  <si>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</si>
  <si>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</si>
  <si>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</si>
  <si>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</si>
  <si>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</si>
  <si>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</si>
  <si>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</si>
  <si>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</si>
  <si>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</si>
  <si>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</si>
  <si>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</si>
  <si>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</si>
  <si>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</si>
  <si>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</si>
  <si>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</si>
  <si>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</si>
  <si>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</si>
  <si>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</si>
  <si>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</si>
  <si>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</si>
  <si>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</si>
  <si>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</si>
  <si>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</si>
  <si>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</si>
  <si>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</si>
  <si>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</si>
  <si>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</si>
  <si>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</si>
  <si>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</si>
  <si>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</si>
  <si>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</si>
  <si>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</si>
  <si>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</si>
  <si>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</si>
  <si>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</si>
  <si>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</si>
  <si>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</si>
  <si>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</si>
  <si>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</si>
  <si>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</si>
  <si>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</si>
  <si>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</si>
  <si>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</si>
  <si>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</si>
  <si>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</si>
  <si>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</si>
  <si>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</si>
  <si>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</si>
  <si>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</si>
  <si>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</si>
  <si>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</si>
  <si>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</si>
  <si>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</si>
  <si>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</si>
  <si>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</si>
  <si>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</si>
  <si>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</si>
  <si>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</si>
  <si>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</si>
  <si>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</si>
  <si>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</si>
  <si>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</si>
  <si>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</si>
  <si>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</si>
  <si>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</si>
  <si>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</si>
  <si>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</si>
  <si>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</si>
  <si>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</si>
  <si>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</si>
  <si>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</si>
  <si>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</si>
  <si>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</si>
  <si>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</si>
  <si>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imunologie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</si>
  <si>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</si>
  <si>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</si>
  <si>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</si>
  <si>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</si>
  <si>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</si>
  <si>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</si>
  <si>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</si>
  <si>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</si>
  <si>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</si>
  <si>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</si>
  <si>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</si>
  <si>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</si>
  <si>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</si>
  <si>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</si>
  <si>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</si>
  <si>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</si>
  <si>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</si>
  <si>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</si>
  <si>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</si>
  <si>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</si>
  <si>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</si>
  <si>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</si>
  <si>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</si>
  <si>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</si>
  <si>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</si>
  <si>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</si>
  <si>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</si>
  <si>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</si>
  <si>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</si>
  <si>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</si>
  <si>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</si>
  <si>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</si>
  <si>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</si>
  <si>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</si>
  <si>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</si>
  <si>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</si>
  <si>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</si>
  <si>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</si>
  <si>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</si>
  <si>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</si>
  <si>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</si>
  <si>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</si>
  <si>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</si>
  <si>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</si>
  <si>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</si>
  <si>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</si>
  <si>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</si>
  <si>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</si>
  <si>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</si>
  <si>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</si>
  <si>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</si>
  <si>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</si>
  <si>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</si>
  <si>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</si>
  <si>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</si>
  <si>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</si>
  <si>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</si>
  <si>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</si>
  <si>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</si>
  <si>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</si>
  <si>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</si>
  <si>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</si>
  <si>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</si>
  <si>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</si>
  <si>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</si>
  <si>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</si>
  <si>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</si>
  <si>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</si>
  <si>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</si>
  <si>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</si>
  <si>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</si>
  <si>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</si>
  <si>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</si>
  <si>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</si>
  <si>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</si>
  <si>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</si>
  <si>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</si>
  <si>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</si>
  <si>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</si>
  <si>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</si>
  <si>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</si>
  <si>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</si>
  <si>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</si>
  <si>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</si>
  <si>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</si>
  <si>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</si>
  <si>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</si>
  <si>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</si>
  <si>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</si>
  <si>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</si>
  <si>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</si>
  <si>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</si>
  <si>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</si>
  <si>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</si>
  <si>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</si>
  <si>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</si>
  <si>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</si>
  <si>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</si>
  <si>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</si>
  <si>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</si>
  <si>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</si>
  <si>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</si>
  <si>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</si>
  <si>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</si>
  <si>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</si>
  <si>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</si>
  <si>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</si>
  <si>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</si>
  <si>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</si>
  <si>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</si>
  <si>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</si>
  <si>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</si>
  <si>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</si>
  <si>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</si>
  <si>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</si>
  <si>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</si>
  <si>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</si>
  <si>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</si>
  <si>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</si>
  <si>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</si>
  <si>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</si>
  <si>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</si>
  <si>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</si>
  <si>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</si>
  <si>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54921     Odměny dárcům</t>
  </si>
  <si>
    <t xml:space="preserve">                    54921000     Odměny dárcům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</si>
  <si>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</si>
  <si>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</si>
  <si>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</si>
  <si>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</si>
  <si>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</si>
  <si>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</si>
  <si>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</si>
  <si>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</si>
  <si>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</si>
  <si>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</si>
  <si>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</si>
  <si>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</si>
  <si>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</si>
  <si>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</si>
  <si>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</si>
  <si>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</si>
  <si>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</si>
  <si>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</si>
  <si>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</si>
  <si>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</si>
  <si>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</si>
  <si>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</si>
  <si>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</si>
  <si>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55804080     DDHM - výpočetní technika (vecné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</si>
  <si>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</si>
  <si>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</si>
  <si>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</si>
  <si>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</si>
  <si>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</si>
  <si>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</si>
  <si>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</si>
  <si>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</si>
  <si>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</si>
  <si>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</si>
  <si>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</si>
  <si>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</si>
  <si>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</si>
  <si>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</si>
  <si>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</si>
  <si>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</si>
  <si>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</si>
  <si>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</si>
  <si>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</si>
  <si>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</si>
  <si>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</si>
  <si>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</si>
  <si>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</si>
  <si>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</si>
  <si>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</si>
  <si>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</si>
  <si>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</si>
  <si>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</si>
  <si>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</si>
  <si>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</si>
  <si>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</si>
  <si>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</si>
  <si>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</si>
  <si>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</si>
  <si>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</si>
  <si>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</si>
  <si>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</si>
  <si>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</si>
  <si>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</si>
  <si>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</si>
  <si>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</si>
  <si>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</si>
  <si>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</si>
  <si>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</si>
  <si>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</si>
  <si>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</si>
  <si>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</si>
  <si>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</si>
  <si>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</si>
  <si>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</si>
  <si>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</si>
  <si>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</si>
  <si>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</si>
  <si>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</si>
  <si>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</si>
  <si>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</si>
  <si>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</si>
  <si>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</si>
  <si>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</si>
  <si>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</si>
  <si>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</si>
  <si>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</si>
  <si>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</si>
  <si>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</si>
  <si>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</si>
  <si>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41</t>
  </si>
  <si>
    <t>IMUNO: Ústav imunologie</t>
  </si>
  <si>
    <t>50113001 - léky - paušál (LEK)</t>
  </si>
  <si>
    <t>50113009 - léky - RTG diagnostika ZUL (LEK)</t>
  </si>
  <si>
    <t>IMUNO: Ústav imunologie Celkem</t>
  </si>
  <si>
    <t>SumaKL</t>
  </si>
  <si>
    <t>4141</t>
  </si>
  <si>
    <t>IMUNO: imunologie - laboratoř</t>
  </si>
  <si>
    <t>IMUNO: imunologie - laboratoř Celkem</t>
  </si>
  <si>
    <t>SumaNS</t>
  </si>
  <si>
    <t>mezeraNS</t>
  </si>
  <si>
    <t>léky - paušál (LEK)</t>
  </si>
  <si>
    <t>O</t>
  </si>
  <si>
    <t>Carbo medicinalis PharmaSwiss tbl.20</t>
  </si>
  <si>
    <t>Carbofit prášek 25g Čárkll</t>
  </si>
  <si>
    <t>HEPARIN LECIVA</t>
  </si>
  <si>
    <t>INJ 1X10ML/50KU</t>
  </si>
  <si>
    <t>IR  0.9%SOD.CHLOR.FOR IRR. 6X1000 ML</t>
  </si>
  <si>
    <t>Fres. Versylene</t>
  </si>
  <si>
    <t>IR  AQUA STERILE OPLACH.1x1000 ml ECOTAINER</t>
  </si>
  <si>
    <t>IR OPLACH BBRAUN</t>
  </si>
  <si>
    <t>IR  AQUA STERILE OPLACH.6x1000 ml</t>
  </si>
  <si>
    <t>IR AC.BORICI AQ.OPHTAL.50 ML</t>
  </si>
  <si>
    <t>IR OČNI VODA 50 ml</t>
  </si>
  <si>
    <t>KL ETHANOLUM BENZ.DENAT. 900ml /720g/</t>
  </si>
  <si>
    <t>KL Paraffinum perliq. 800g  HVLP</t>
  </si>
  <si>
    <t>KL PRIPRAVEK</t>
  </si>
  <si>
    <t>KL SOL.FORMALDEHYDI 35%,</t>
  </si>
  <si>
    <t>SEPTONEX</t>
  </si>
  <si>
    <t>SPR 1X45ML</t>
  </si>
  <si>
    <t>léky - RTG diagnostika ZUL (LEK)</t>
  </si>
  <si>
    <t>TELEBRIX GASTRO</t>
  </si>
  <si>
    <t>POR+RCT SOL 1X100ML/30GM I</t>
  </si>
  <si>
    <t>41 - IMUNO: Ústav imunologie</t>
  </si>
  <si>
    <t>4141 - IMUNO: imunologie - laboratoř</t>
  </si>
  <si>
    <t>Ústav imunologie</t>
  </si>
  <si>
    <t>HVLP</t>
  </si>
  <si>
    <t>89301415</t>
  </si>
  <si>
    <t>Laboratoř imunologie Celkem</t>
  </si>
  <si>
    <t>Ústav imunologie Celkem</t>
  </si>
  <si>
    <t>* Legenda</t>
  </si>
  <si>
    <t>DIAPZT = Pomůcky pro diabetiky, jejichž název začíná slovem "Pumpa"</t>
  </si>
  <si>
    <t>Heřmanová Zuzana</t>
  </si>
  <si>
    <t>Mrázek František</t>
  </si>
  <si>
    <t>BILASTIN</t>
  </si>
  <si>
    <t>148673</t>
  </si>
  <si>
    <t>XADOS</t>
  </si>
  <si>
    <t>20MG TBL NOB 30</t>
  </si>
  <si>
    <t>ERYTHROMYCIN, KOMBINACE</t>
  </si>
  <si>
    <t>173199</t>
  </si>
  <si>
    <t>ZINERYT</t>
  </si>
  <si>
    <t>40MG/ML+12MG/ML DRM PLQ SOL 1+1X90ML</t>
  </si>
  <si>
    <t>KOMPLEX ŽELEZA S ISOMALTOSOU A KYSELINA LISTOVÁ</t>
  </si>
  <si>
    <t>16593</t>
  </si>
  <si>
    <t>MALTOFER FOL</t>
  </si>
  <si>
    <t>100MG/0,35MG TBL MND 30</t>
  </si>
  <si>
    <t>PSEUDOEFEDRIN, KOMBINACE</t>
  </si>
  <si>
    <t>216104</t>
  </si>
  <si>
    <t>CLARINASE REPETABS</t>
  </si>
  <si>
    <t>5MG/120MG TBL PRO 14</t>
  </si>
  <si>
    <t>PERINDOPRIL A AMLODIPIN</t>
  </si>
  <si>
    <t>124093</t>
  </si>
  <si>
    <t>PRESTANCE</t>
  </si>
  <si>
    <t>5MG/5MG TBL NOB 120(4X30)</t>
  </si>
  <si>
    <t>PERINDOPRIL A DIURETIKA</t>
  </si>
  <si>
    <t>122690</t>
  </si>
  <si>
    <t>PRESTARIUM NEO COMBI</t>
  </si>
  <si>
    <t>5MG/1,25MG TBL FLM 90(3X30)</t>
  </si>
  <si>
    <t>HOŘČÍK (KOMBINACE RŮZNÝCH SOLÍ)</t>
  </si>
  <si>
    <t>215978</t>
  </si>
  <si>
    <t>MAGNOSOLV</t>
  </si>
  <si>
    <t>365MG POR GRA SOL SCC 30</t>
  </si>
  <si>
    <t>Laboratoř imunologie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</si>
  <si>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</si>
  <si>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</si>
  <si>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</si>
  <si>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C09BB04 - PERINDOPRIL A AMLODIPIN</t>
  </si>
  <si>
    <t>C09BB04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</si>
  <si>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</si>
  <si>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</si>
  <si>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</si>
  <si>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</si>
  <si>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</si>
  <si>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</si>
  <si>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</si>
  <si>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</si>
  <si>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</si>
  <si>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</si>
  <si>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DE999</t>
  </si>
  <si>
    <t>101-2346LP - 48.48 Barrier Tape, 10 Pack</t>
  </si>
  <si>
    <t>DI290</t>
  </si>
  <si>
    <t>48.48 Access Array Loading Reagent Kit with Control Line Fluid10 IFCs</t>
  </si>
  <si>
    <t>DH539</t>
  </si>
  <si>
    <t>Adsorb out, 50 Âµl - 25 tests</t>
  </si>
  <si>
    <t>DC965</t>
  </si>
  <si>
    <t>AGAROSE SERVA FOR DNA ELECTROPHORESIS</t>
  </si>
  <si>
    <t>DA944</t>
  </si>
  <si>
    <t>Agencourt AMPure XP 5 ml kit</t>
  </si>
  <si>
    <t>DI509</t>
  </si>
  <si>
    <t>Alex kit</t>
  </si>
  <si>
    <t>DI626</t>
  </si>
  <si>
    <t>Alexa FluorÂ® 700 anti-human CD11b Antibody</t>
  </si>
  <si>
    <t>DE113</t>
  </si>
  <si>
    <t>AlleleSEQR DQB1 (25 tests)</t>
  </si>
  <si>
    <t>DE017</t>
  </si>
  <si>
    <t>AlleleSEQR DRB-1 (25 tests)</t>
  </si>
  <si>
    <t>DD559</t>
  </si>
  <si>
    <t>AlleleSEQR HLA-A (25 testĹŻ)</t>
  </si>
  <si>
    <t>DE018</t>
  </si>
  <si>
    <t>AlleleSEQR HLA-B (25 tests)</t>
  </si>
  <si>
    <t>DE114</t>
  </si>
  <si>
    <t>AlleleSEQR HLA-C (25 tests)</t>
  </si>
  <si>
    <t>DH659</t>
  </si>
  <si>
    <t>Allergen i214. rAPI m 2, Honey bee</t>
  </si>
  <si>
    <t>DH849</t>
  </si>
  <si>
    <t>Allergen i215. rAPI m 3, Honey bee</t>
  </si>
  <si>
    <t>DH660</t>
  </si>
  <si>
    <t>Allergen i216. rAPI m 5, Honey bee</t>
  </si>
  <si>
    <t>DD569</t>
  </si>
  <si>
    <t>ANCA+GBM (MPO/PR3/GBM)</t>
  </si>
  <si>
    <t>DE600</t>
  </si>
  <si>
    <t>Anode Buffer Container (ABC) 3500 Series 4 ks</t>
  </si>
  <si>
    <t>DA635</t>
  </si>
  <si>
    <t>ANTI-dsDNA IgG</t>
  </si>
  <si>
    <t>DB997</t>
  </si>
  <si>
    <t>ANTI-EINZELSTRANG DNA</t>
  </si>
  <si>
    <t>DI621</t>
  </si>
  <si>
    <t>Anti-human CD3 FITC/(CD16+CD56) PE Cocktail</t>
  </si>
  <si>
    <t>DC554</t>
  </si>
  <si>
    <t>Anti-IgE ImmunoCAPĹ› f. UNICAP</t>
  </si>
  <si>
    <t>DD618</t>
  </si>
  <si>
    <t>Anti-MPO (P-ANCA)</t>
  </si>
  <si>
    <t>DB382</t>
  </si>
  <si>
    <t>Anti-Nucleosome</t>
  </si>
  <si>
    <t>DD619</t>
  </si>
  <si>
    <t>Anti-PR3 (C-ANCA)</t>
  </si>
  <si>
    <t>DF586</t>
  </si>
  <si>
    <t>Anti-tissue Transglutaminase IgA</t>
  </si>
  <si>
    <t>DA634</t>
  </si>
  <si>
    <t>Anti-tissue Transglutaminase IgG</t>
  </si>
  <si>
    <t>DD278</t>
  </si>
  <si>
    <t>APC anti-human CD284 (TLR4)</t>
  </si>
  <si>
    <t>DD344</t>
  </si>
  <si>
    <t>APC anti-human CD4</t>
  </si>
  <si>
    <t>DI871</t>
  </si>
  <si>
    <t>APC Cy7 anti-human CD14</t>
  </si>
  <si>
    <t>DE408</t>
  </si>
  <si>
    <t>APC/Cy7 anti-human CD117 (c-kit)</t>
  </si>
  <si>
    <t>DB973</t>
  </si>
  <si>
    <t>APC/Cy7 anti-human CD16</t>
  </si>
  <si>
    <t>DB356</t>
  </si>
  <si>
    <t>APC/Cy7 anti-human CD19</t>
  </si>
  <si>
    <t>DI627</t>
  </si>
  <si>
    <t>APC/Cy7 anti-human CD64 Antibody</t>
  </si>
  <si>
    <t>DD402</t>
  </si>
  <si>
    <t>ASCA - A</t>
  </si>
  <si>
    <t>DE834</t>
  </si>
  <si>
    <t>BAGene HPA-Type</t>
  </si>
  <si>
    <t>DA060</t>
  </si>
  <si>
    <t>BAG-HISTO TYPE Celiac Disease</t>
  </si>
  <si>
    <t>DD998</t>
  </si>
  <si>
    <t>BD FACS 7-Color Setup Beads</t>
  </si>
  <si>
    <t>DD271</t>
  </si>
  <si>
    <t>BN II ADITIV 100 ml</t>
  </si>
  <si>
    <t>DD153</t>
  </si>
  <si>
    <t>BORIC ACID FOR MOLECULAR BIOLOGY 1kg</t>
  </si>
  <si>
    <t>DI873</t>
  </si>
  <si>
    <t>Briliant violet 421 anti-human CD154</t>
  </si>
  <si>
    <t>DI938</t>
  </si>
  <si>
    <t>Briliant Violet 510 anti HLA-DR</t>
  </si>
  <si>
    <t>DI620</t>
  </si>
  <si>
    <t>Brilliant Stain Buffer 100Tst</t>
  </si>
  <si>
    <t>DB355</t>
  </si>
  <si>
    <t>Brilliant Violet 421 anti-human CD184</t>
  </si>
  <si>
    <t>DI628</t>
  </si>
  <si>
    <t>Brilliant Violet 421â„˘ anti-human CD25 Antibody</t>
  </si>
  <si>
    <t>DI635</t>
  </si>
  <si>
    <t>Brilliant Violet 421â„˘ anti-human CD64</t>
  </si>
  <si>
    <t>DI636</t>
  </si>
  <si>
    <t>Brilliant Violet 650â„˘ anti-human CD16</t>
  </si>
  <si>
    <t>DI631</t>
  </si>
  <si>
    <t>Brilliant Violet 650â„˘ anti-human CD4</t>
  </si>
  <si>
    <t>DI632</t>
  </si>
  <si>
    <t>Brilliant Violet 711â„˘ anti-human CD14</t>
  </si>
  <si>
    <t>DI633</t>
  </si>
  <si>
    <t>Brilliant Violet 785â„˘ anti-human CD8 Antibody</t>
  </si>
  <si>
    <t>DC417</t>
  </si>
  <si>
    <t>BSA 22%</t>
  </si>
  <si>
    <t>BV510:HLA-DR</t>
  </si>
  <si>
    <t>DB890</t>
  </si>
  <si>
    <t>C1 PENICILLOYL G</t>
  </si>
  <si>
    <t>DB891</t>
  </si>
  <si>
    <t>C2 PENICILLOYL V</t>
  </si>
  <si>
    <t>DB892</t>
  </si>
  <si>
    <t>C5 AMPICILLOYL</t>
  </si>
  <si>
    <t>DC494</t>
  </si>
  <si>
    <t>C6 AMOXICILLOYL</t>
  </si>
  <si>
    <t>DE644</t>
  </si>
  <si>
    <t>Cathode Buffer Container (CBC) 3500 Series</t>
  </si>
  <si>
    <t>DD686</t>
  </si>
  <si>
    <t>CD16 (FcÎłRIII)</t>
  </si>
  <si>
    <t>DB613</t>
  </si>
  <si>
    <t>CD19 APC</t>
  </si>
  <si>
    <t>DB410</t>
  </si>
  <si>
    <t>CD3 APC</t>
  </si>
  <si>
    <t>DB215</t>
  </si>
  <si>
    <t>CD3/CD16+CD56</t>
  </si>
  <si>
    <t>DF098</t>
  </si>
  <si>
    <t>CD3-FITC/CD16+56-PE/CD45-PerCP/CD19-APC Reagent (1mLĂ—1)</t>
  </si>
  <si>
    <t>DF097</t>
  </si>
  <si>
    <t>CD3-FITC/CD8-PE/CD45-PerCP/ CD4-APC Reagent (1mLĂ—1)</t>
  </si>
  <si>
    <t>DC101</t>
  </si>
  <si>
    <t>CD4/CD8</t>
  </si>
  <si>
    <t>DI794</t>
  </si>
  <si>
    <t>CD42d Antibody (G-11)</t>
  </si>
  <si>
    <t>DC913</t>
  </si>
  <si>
    <t>CD49B VLA2 PURIF.</t>
  </si>
  <si>
    <t>DG813</t>
  </si>
  <si>
    <t>Cleaner SCS</t>
  </si>
  <si>
    <t>DE998</t>
  </si>
  <si>
    <t>Control Line Fluid Kitâ€”48.48</t>
  </si>
  <si>
    <t>DI716</t>
  </si>
  <si>
    <t>COUNTBRIGHT ABSOLUTE COUNTING, 5 ml</t>
  </si>
  <si>
    <t>800930</t>
  </si>
  <si>
    <t>-D Sterile water 1000 ml PP kod 3553957</t>
  </si>
  <si>
    <t>DB871</t>
  </si>
  <si>
    <t>D1 DERMATOPHAGOIDES PTERONYSSI</t>
  </si>
  <si>
    <t>DB872</t>
  </si>
  <si>
    <t>D2 DERMATOPHAGOIDES FARINAE</t>
  </si>
  <si>
    <t>DB873</t>
  </si>
  <si>
    <t>D70 ACARUS SIRO</t>
  </si>
  <si>
    <t>DB874</t>
  </si>
  <si>
    <t>D74 EUROGLYPHUS MAYNEI</t>
  </si>
  <si>
    <t>804536</t>
  </si>
  <si>
    <t xml:space="preserve">-Diagnostikum připr. </t>
  </si>
  <si>
    <t>DI669</t>
  </si>
  <si>
    <t>DILUENS 5000 ML (IMU)</t>
  </si>
  <si>
    <t>DI998</t>
  </si>
  <si>
    <t>DiOS RT PCR kit 192 r</t>
  </si>
  <si>
    <t>DF535</t>
  </si>
  <si>
    <t>DMSO 50 ml</t>
  </si>
  <si>
    <t>DG379</t>
  </si>
  <si>
    <t>Doprava 21%</t>
  </si>
  <si>
    <t>DB876</t>
  </si>
  <si>
    <t>E1 CAT DANDER</t>
  </si>
  <si>
    <t>DB880</t>
  </si>
  <si>
    <t>E201 CANARY BIRD FEATHERS</t>
  </si>
  <si>
    <t>DB881</t>
  </si>
  <si>
    <t>E213 PARROT FEATHERS</t>
  </si>
  <si>
    <t>DB878</t>
  </si>
  <si>
    <t>E3 HORSE DANDER</t>
  </si>
  <si>
    <t>DG194</t>
  </si>
  <si>
    <t>E4 COW DANDER</t>
  </si>
  <si>
    <t>DB879</t>
  </si>
  <si>
    <t>E5 DOG DANDER</t>
  </si>
  <si>
    <t>DB883</t>
  </si>
  <si>
    <t>E6 GUINEA PIG EPITHELIUM</t>
  </si>
  <si>
    <t>DE025</t>
  </si>
  <si>
    <t>E70 GOOSE FEATHERS</t>
  </si>
  <si>
    <t>DD437</t>
  </si>
  <si>
    <t>E81 SHEEP EPITHELIUM</t>
  </si>
  <si>
    <t>DC232</t>
  </si>
  <si>
    <t>e82 Rabbit epithelium</t>
  </si>
  <si>
    <t>DB882</t>
  </si>
  <si>
    <t>E84 HAMSTER EPITHELIUM</t>
  </si>
  <si>
    <t>DC654</t>
  </si>
  <si>
    <t>e85 Chicken feathers</t>
  </si>
  <si>
    <t>DI900</t>
  </si>
  <si>
    <t>EasySep Hu CD 138 Pos sel kit II</t>
  </si>
  <si>
    <t>DD044</t>
  </si>
  <si>
    <t>EasySep Negative Human T Cell, Kit</t>
  </si>
  <si>
    <t>DF821</t>
  </si>
  <si>
    <t>EIA Gliadin DA IgA</t>
  </si>
  <si>
    <t>DF822</t>
  </si>
  <si>
    <t>EIA Gliadin DA IgG</t>
  </si>
  <si>
    <t>DG008</t>
  </si>
  <si>
    <t>EIA Milk IgA</t>
  </si>
  <si>
    <t>DG009</t>
  </si>
  <si>
    <t>EIA Milk IgG</t>
  </si>
  <si>
    <t>DG393</t>
  </si>
  <si>
    <t>Ethanol 96%</t>
  </si>
  <si>
    <t>DC166</t>
  </si>
  <si>
    <t>ETHANOL 99,5%,  P.A.</t>
  </si>
  <si>
    <t>DC678</t>
  </si>
  <si>
    <t>ETHIDIUM BROMID, 5x1 ml</t>
  </si>
  <si>
    <t>DA211</t>
  </si>
  <si>
    <t>Exonuclease I (Exo I) 4000 u</t>
  </si>
  <si>
    <t>DH126</t>
  </si>
  <si>
    <t>EXOSAP-IT for PCR Product Cleanup 100r</t>
  </si>
  <si>
    <t>DB895</t>
  </si>
  <si>
    <t>F1 EGG WHITE</t>
  </si>
  <si>
    <t>DD450</t>
  </si>
  <si>
    <t>F12 PEA</t>
  </si>
  <si>
    <t>DB910</t>
  </si>
  <si>
    <t>F13 PEANUT</t>
  </si>
  <si>
    <t>DB908</t>
  </si>
  <si>
    <t>F14 SOYA BEAN</t>
  </si>
  <si>
    <t>DD439</t>
  </si>
  <si>
    <t>F15 WHITE BEAN</t>
  </si>
  <si>
    <t>DB909</t>
  </si>
  <si>
    <t>F17 HAZEL NUT</t>
  </si>
  <si>
    <t>DB896</t>
  </si>
  <si>
    <t>F2 MILK</t>
  </si>
  <si>
    <t>DD446</t>
  </si>
  <si>
    <t>F20 ALMOND</t>
  </si>
  <si>
    <t>DE596</t>
  </si>
  <si>
    <t>F212 Mushroom (Champignon)</t>
  </si>
  <si>
    <t>DC187</t>
  </si>
  <si>
    <t>F218 PAPRIKA/SWEET PEPPER</t>
  </si>
  <si>
    <t>DC290</t>
  </si>
  <si>
    <t>F224 POPPY SEED</t>
  </si>
  <si>
    <t>DC288</t>
  </si>
  <si>
    <t>F235*LENTIL/LENS ESCULATA/</t>
  </si>
  <si>
    <t>DD441</t>
  </si>
  <si>
    <t>F237*APRICOT/PRUNUS ARMENIACA/</t>
  </si>
  <si>
    <t>DD443</t>
  </si>
  <si>
    <t>F242*CHERRY/PRUNUS AVIUM/</t>
  </si>
  <si>
    <t>DC183</t>
  </si>
  <si>
    <t>F25 TOMATO</t>
  </si>
  <si>
    <t>DD442</t>
  </si>
  <si>
    <t>F255*PLUM</t>
  </si>
  <si>
    <t>DA340</t>
  </si>
  <si>
    <t>F256*WALNUT/JUGLANS SPP./16CAP</t>
  </si>
  <si>
    <t>DB905</t>
  </si>
  <si>
    <t>F259 GRAPE /VITIS VINIFERA/</t>
  </si>
  <si>
    <t>DD593</t>
  </si>
  <si>
    <t>F27 BEEF</t>
  </si>
  <si>
    <t>DC182</t>
  </si>
  <si>
    <t>F3 FISH /COD/</t>
  </si>
  <si>
    <t>DB902</t>
  </si>
  <si>
    <t>F31 CARROT</t>
  </si>
  <si>
    <t>DB903</t>
  </si>
  <si>
    <t>F33 ORANGE</t>
  </si>
  <si>
    <t>DE595</t>
  </si>
  <si>
    <t>F332 Mint</t>
  </si>
  <si>
    <t>DD444</t>
  </si>
  <si>
    <t>F35 POTATO</t>
  </si>
  <si>
    <t>DA387</t>
  </si>
  <si>
    <t>F353 Allergen rGly m4</t>
  </si>
  <si>
    <t>DB898</t>
  </si>
  <si>
    <t>F4 WHEAT</t>
  </si>
  <si>
    <t>DC185</t>
  </si>
  <si>
    <t>F44 STRAWBERRY</t>
  </si>
  <si>
    <t>DC184</t>
  </si>
  <si>
    <t>F47 GARLIC</t>
  </si>
  <si>
    <t>DC287</t>
  </si>
  <si>
    <t>F48 ONION</t>
  </si>
  <si>
    <t>DB907</t>
  </si>
  <si>
    <t>F49 APPLE</t>
  </si>
  <si>
    <t>DB899</t>
  </si>
  <si>
    <t>F5 RYE</t>
  </si>
  <si>
    <t>DB900</t>
  </si>
  <si>
    <t>F7 OAT</t>
  </si>
  <si>
    <t>DC181</t>
  </si>
  <si>
    <t>F75 EGG YOLK</t>
  </si>
  <si>
    <t>DC702</t>
  </si>
  <si>
    <t>F76 ALPHA-LACTALBUMIN</t>
  </si>
  <si>
    <t>DC495</t>
  </si>
  <si>
    <t>F77 BETA-LACTOGLOBULIN</t>
  </si>
  <si>
    <t>DC496</t>
  </si>
  <si>
    <t>F78 CASEIN</t>
  </si>
  <si>
    <t>DC286</t>
  </si>
  <si>
    <t>F79 GLUTEN</t>
  </si>
  <si>
    <t>DD445</t>
  </si>
  <si>
    <t>F8 MAIZE</t>
  </si>
  <si>
    <t>DB897</t>
  </si>
  <si>
    <t>F81 CHEDDAR CHEESE</t>
  </si>
  <si>
    <t>DD230</t>
  </si>
  <si>
    <t>F83 CHICKEN MEAT</t>
  </si>
  <si>
    <t>DB906</t>
  </si>
  <si>
    <t>F84 KIWI FRUIT</t>
  </si>
  <si>
    <t>DB904</t>
  </si>
  <si>
    <t>F85 CELERY</t>
  </si>
  <si>
    <t>DB901</t>
  </si>
  <si>
    <t>F9 RICE</t>
  </si>
  <si>
    <t>DD935</t>
  </si>
  <si>
    <t>F92* BANANA</t>
  </si>
  <si>
    <t>DB911</t>
  </si>
  <si>
    <t>F93 COCOA</t>
  </si>
  <si>
    <t>DD440</t>
  </si>
  <si>
    <t>F95*PEACH</t>
  </si>
  <si>
    <t>DC085</t>
  </si>
  <si>
    <t>FACS Flow sheath fluid</t>
  </si>
  <si>
    <t>DI690</t>
  </si>
  <si>
    <t>FACSDiva CST IVD BD 150 tests</t>
  </si>
  <si>
    <t>DF145</t>
  </si>
  <si>
    <t>FBS 500 ml</t>
  </si>
  <si>
    <t>DD819</t>
  </si>
  <si>
    <t>Ficoll PM400 Ăˇ 500 g</t>
  </si>
  <si>
    <t>DD277</t>
  </si>
  <si>
    <t>FITC anti-human CD11c</t>
  </si>
  <si>
    <t>DD345</t>
  </si>
  <si>
    <t>FITC anti-human CD3</t>
  </si>
  <si>
    <t>DC525</t>
  </si>
  <si>
    <t>FITC anti-human CD54</t>
  </si>
  <si>
    <t>DG018</t>
  </si>
  <si>
    <t>FITC Hi Sens IgG conj with EB</t>
  </si>
  <si>
    <t>DG091</t>
  </si>
  <si>
    <t>FITC IgA Conjugate no EB</t>
  </si>
  <si>
    <t>DA031</t>
  </si>
  <si>
    <t>FITC IgG (H+L) Monkey Adsorbed Conjugate no EB</t>
  </si>
  <si>
    <t>DB988</t>
  </si>
  <si>
    <t>FITC Mouse IgG1, kappa Isotype control (FC)</t>
  </si>
  <si>
    <t>DH537</t>
  </si>
  <si>
    <t>FLEXMAP 3D Calibration Kit - 5 Doses</t>
  </si>
  <si>
    <t>DH538</t>
  </si>
  <si>
    <t>FLEXMAP 3D Verification Kit - 5 Doses</t>
  </si>
  <si>
    <t>DD340</t>
  </si>
  <si>
    <t>Formaldehyd p.a. 1 l</t>
  </si>
  <si>
    <t>DA805</t>
  </si>
  <si>
    <t>Formamide 100ml</t>
  </si>
  <si>
    <t>DB893</t>
  </si>
  <si>
    <t>FX5E /F1,2,3,4,13,14/</t>
  </si>
  <si>
    <t>DC176</t>
  </si>
  <si>
    <t>G12 SECALE CEREALE</t>
  </si>
  <si>
    <t>DE654</t>
  </si>
  <si>
    <t>g213 rPhl p1, rPhl p5b (recombinant)</t>
  </si>
  <si>
    <t>DE655</t>
  </si>
  <si>
    <t>g214 rPhl p7, rPhl p12 (recombinant)</t>
  </si>
  <si>
    <t>DC492</t>
  </si>
  <si>
    <t>G5 LOLIUM PERENNE</t>
  </si>
  <si>
    <t>DB870</t>
  </si>
  <si>
    <t>G6 PHLEUM PRATENSE</t>
  </si>
  <si>
    <t>DF475</t>
  </si>
  <si>
    <t>Gastritis (Parietal Cell Ab/Intrinsic factor AB)</t>
  </si>
  <si>
    <t>DD199</t>
  </si>
  <si>
    <t>GenDx NGSgo AmpX2 v2 enhancer (108ul)</t>
  </si>
  <si>
    <t>DB292</t>
  </si>
  <si>
    <t>GENOVISION A*02</t>
  </si>
  <si>
    <t>DD884</t>
  </si>
  <si>
    <t>GENOVISION A*23</t>
  </si>
  <si>
    <t>DD487</t>
  </si>
  <si>
    <t>GENOVISION A*25</t>
  </si>
  <si>
    <t>DD488</t>
  </si>
  <si>
    <t>GENOVISION A*26</t>
  </si>
  <si>
    <t>DC416</t>
  </si>
  <si>
    <t>GENOVISION A*29</t>
  </si>
  <si>
    <t>DC728</t>
  </si>
  <si>
    <t>GENOVISION A*30</t>
  </si>
  <si>
    <t>DB790</t>
  </si>
  <si>
    <t>GENOVISION A*32</t>
  </si>
  <si>
    <t>DC550</t>
  </si>
  <si>
    <t>GENOVISION B*08</t>
  </si>
  <si>
    <t>DB803</t>
  </si>
  <si>
    <t>GENOVISION B*57</t>
  </si>
  <si>
    <t>DD486</t>
  </si>
  <si>
    <t>GENOVISION DNA Size Marker</t>
  </si>
  <si>
    <t>DB778</t>
  </si>
  <si>
    <t>GENOVISION DQ LOW</t>
  </si>
  <si>
    <t>DC238</t>
  </si>
  <si>
    <t>GENOVISION DQB1*02</t>
  </si>
  <si>
    <t>DB780</t>
  </si>
  <si>
    <t>GENOVISION DQB1*03</t>
  </si>
  <si>
    <t>DB781</t>
  </si>
  <si>
    <t>GENOVISION DQB1*04</t>
  </si>
  <si>
    <t>DC239</t>
  </si>
  <si>
    <t>GENOVISION DQB1*05</t>
  </si>
  <si>
    <t>DF122</t>
  </si>
  <si>
    <t>GENOVISION DRB1*01</t>
  </si>
  <si>
    <t>DB783</t>
  </si>
  <si>
    <t>GENOVISION DRB1*07</t>
  </si>
  <si>
    <t>DB776</t>
  </si>
  <si>
    <t>GENOVISION DRB1*08</t>
  </si>
  <si>
    <t>DE885</t>
  </si>
  <si>
    <t>GENOVISION DRB1*10</t>
  </si>
  <si>
    <t>DA681</t>
  </si>
  <si>
    <t>GENOVISION DRB1*11</t>
  </si>
  <si>
    <t>DG280</t>
  </si>
  <si>
    <t>Genovision DRB1*13</t>
  </si>
  <si>
    <t>DC665</t>
  </si>
  <si>
    <t>GENOVISION DRB1*14</t>
  </si>
  <si>
    <t>DB995</t>
  </si>
  <si>
    <t>GENOVISION HLA DR /LOW/</t>
  </si>
  <si>
    <t>DC414</t>
  </si>
  <si>
    <t>GENOVISION HLA DR*15</t>
  </si>
  <si>
    <t>DD201</t>
  </si>
  <si>
    <t>GENOVISION HLA DR*16</t>
  </si>
  <si>
    <t>DC276</t>
  </si>
  <si>
    <t>GENOVISION HLA-A LOW</t>
  </si>
  <si>
    <t>DB795</t>
  </si>
  <si>
    <t>GENOVISION HLA-A11</t>
  </si>
  <si>
    <t>DB792</t>
  </si>
  <si>
    <t>GENOVISION HLA-A3</t>
  </si>
  <si>
    <t>DC277</t>
  </si>
  <si>
    <t>GENOVISION HLA-B LOW</t>
  </si>
  <si>
    <t>DB819</t>
  </si>
  <si>
    <t>GENOVISION HLA-b*39</t>
  </si>
  <si>
    <t>DB801</t>
  </si>
  <si>
    <t>GENOVISION HLA-B13</t>
  </si>
  <si>
    <t>DB806</t>
  </si>
  <si>
    <t>GENOVISION HLA-B18</t>
  </si>
  <si>
    <t>DE581</t>
  </si>
  <si>
    <t>GENOVISION HLA-B27</t>
  </si>
  <si>
    <t>DB821</t>
  </si>
  <si>
    <t>GENOVISION HLA-B35</t>
  </si>
  <si>
    <t>DD728</t>
  </si>
  <si>
    <t>GENOVISION HLA-B44</t>
  </si>
  <si>
    <t>DB798</t>
  </si>
  <si>
    <t>GENOVISION HLA-B51</t>
  </si>
  <si>
    <t>DB774</t>
  </si>
  <si>
    <t>GENOVISION HLA-Cw LOW</t>
  </si>
  <si>
    <t>DC415</t>
  </si>
  <si>
    <t>GENOVISION HLA-CW*02</t>
  </si>
  <si>
    <t>DB784</t>
  </si>
  <si>
    <t>GENOVISION HLA-CW*03</t>
  </si>
  <si>
    <t>DC570</t>
  </si>
  <si>
    <t>GENOVISION HLA-CW*04</t>
  </si>
  <si>
    <t>DB786</t>
  </si>
  <si>
    <t>GENOVISION HLA-CW*05</t>
  </si>
  <si>
    <t>DB787</t>
  </si>
  <si>
    <t>GENOVISION HLA-CW*06</t>
  </si>
  <si>
    <t>DB788</t>
  </si>
  <si>
    <t>GENOVISION HLA-CW*07</t>
  </si>
  <si>
    <t>DB785</t>
  </si>
  <si>
    <t>GENOVISION HLA-CW*08</t>
  </si>
  <si>
    <t>DD388</t>
  </si>
  <si>
    <t>GENOVISION HLA-CW*12</t>
  </si>
  <si>
    <t>DD250</t>
  </si>
  <si>
    <t>GENOVISION HLA-CW*16</t>
  </si>
  <si>
    <t>DG208</t>
  </si>
  <si>
    <t>GIEMSA-ROMANOWSKI</t>
  </si>
  <si>
    <t>DE486</t>
  </si>
  <si>
    <t>GOAT ANTI HUMAN  IgG 1,0 ml</t>
  </si>
  <si>
    <t>DD522</t>
  </si>
  <si>
    <t>GOAT ANTI MOUSE IgG</t>
  </si>
  <si>
    <t>DB869</t>
  </si>
  <si>
    <t>GX1 /G3,4,5,6,8/</t>
  </si>
  <si>
    <t>DB875</t>
  </si>
  <si>
    <t>H1 GREER LABS.INC.</t>
  </si>
  <si>
    <t>DB459</t>
  </si>
  <si>
    <t>HEMASOL</t>
  </si>
  <si>
    <t>DA233</t>
  </si>
  <si>
    <t>HighFidelity PCR system</t>
  </si>
  <si>
    <t>DG870</t>
  </si>
  <si>
    <t>HISTOPAQUE-1077 HYBRI-MAX, 6x100 ml</t>
  </si>
  <si>
    <t>DA557</t>
  </si>
  <si>
    <t>HLA Wipe test</t>
  </si>
  <si>
    <t>DB357</t>
  </si>
  <si>
    <t>HLA-A*01 excl. Taq (24)</t>
  </si>
  <si>
    <t>DB675</t>
  </si>
  <si>
    <t>HLA-A*24 excl. Taq (24)</t>
  </si>
  <si>
    <t>DB779</t>
  </si>
  <si>
    <t>HLA-B*07 excl. Taq (24)</t>
  </si>
  <si>
    <t>DB791</t>
  </si>
  <si>
    <t>HLA-B*15 excl. Taq (24)</t>
  </si>
  <si>
    <t>DB794</t>
  </si>
  <si>
    <t>HLA-B*35 excl. Taq (24)</t>
  </si>
  <si>
    <t>DB799</t>
  </si>
  <si>
    <t>HLA-B*40 excl. Taq (24)</t>
  </si>
  <si>
    <t>DB804</t>
  </si>
  <si>
    <t>HLA-B*44 excl. Taq (24)</t>
  </si>
  <si>
    <t>DH893</t>
  </si>
  <si>
    <t>HLA-DPB1 AlleleSEQR PCR/SEQUENCING KIT CE (25 testĹŻ)</t>
  </si>
  <si>
    <t>DA742</t>
  </si>
  <si>
    <t>HLA-DPB1 excl. Taq</t>
  </si>
  <si>
    <t>DB808</t>
  </si>
  <si>
    <t>HLA-DRB1*04 excl. Taq (24)</t>
  </si>
  <si>
    <t>DB363</t>
  </si>
  <si>
    <t>Hu CD14 APC-H7 MAB 100TST MPHIP9</t>
  </si>
  <si>
    <t>DB359</t>
  </si>
  <si>
    <t>Hu CD16 PE Clone3G8 Isotype Mouse IgG14,728.00</t>
  </si>
  <si>
    <t>DB379</t>
  </si>
  <si>
    <t>Hu CD45 BV510 HI30 100Tst</t>
  </si>
  <si>
    <t>DC114</t>
  </si>
  <si>
    <t>HUMAN C1 INACTIVATOR-NL-RID</t>
  </si>
  <si>
    <t>DB885</t>
  </si>
  <si>
    <t>I1 APIS MELLIFERA,HONEY BEEN</t>
  </si>
  <si>
    <t>DA737</t>
  </si>
  <si>
    <t>I208 rApi m 1 Phospholipase A2 Honey bee</t>
  </si>
  <si>
    <t>DA739</t>
  </si>
  <si>
    <t>i209 rVes v 5 Common Wasp</t>
  </si>
  <si>
    <t>DA738</t>
  </si>
  <si>
    <t>I211 rVes v 1 Phospholipase A1,C ommon Wasp</t>
  </si>
  <si>
    <t>DB886</t>
  </si>
  <si>
    <t>I3 VESPULA SPP.,COMMON WASP</t>
  </si>
  <si>
    <t>DB887</t>
  </si>
  <si>
    <t>I71 AEDES COMMUNIS</t>
  </si>
  <si>
    <t>DC285</t>
  </si>
  <si>
    <t>I75 VESPA CRABRO</t>
  </si>
  <si>
    <t>DI883</t>
  </si>
  <si>
    <t>iCatcher DNA 1000 Kit (36rxn)</t>
  </si>
  <si>
    <t>DJ077</t>
  </si>
  <si>
    <t>Illumina Exome Panel â€“ Enrichment Oligos</t>
  </si>
  <si>
    <t>DG902</t>
  </si>
  <si>
    <t>Illumina MiSeq reagent kit v3, 600 Cycles</t>
  </si>
  <si>
    <t>DG621</t>
  </si>
  <si>
    <t>Illumina MiSeq Reagent Micro kit v2 (300 cyclesl)</t>
  </si>
  <si>
    <t>DH111</t>
  </si>
  <si>
    <t>ImmunoCap Allergen f232</t>
  </si>
  <si>
    <t>DH110</t>
  </si>
  <si>
    <t>ImmunoCap Allergen f233</t>
  </si>
  <si>
    <t>DH112</t>
  </si>
  <si>
    <t>ImmunoCap Allergen f323</t>
  </si>
  <si>
    <t>DH098</t>
  </si>
  <si>
    <t>ImmunoCap Allergen f352</t>
  </si>
  <si>
    <t>DH096</t>
  </si>
  <si>
    <t>ImmunoCap Allergen f416</t>
  </si>
  <si>
    <t>DH118</t>
  </si>
  <si>
    <t>ImmunoCap Allergen f419</t>
  </si>
  <si>
    <t>DH119</t>
  </si>
  <si>
    <t>ImmunoCap Allergen f420</t>
  </si>
  <si>
    <t>DH120</t>
  </si>
  <si>
    <t>ImmunoCap Allergen f421</t>
  </si>
  <si>
    <t>DH100</t>
  </si>
  <si>
    <t>ImmunoCap Allergen f422</t>
  </si>
  <si>
    <t>DH101</t>
  </si>
  <si>
    <t>ImmunoCap Allergen f423</t>
  </si>
  <si>
    <t>DH107</t>
  </si>
  <si>
    <t>ImmunoCap Allergen f425</t>
  </si>
  <si>
    <t>DH114</t>
  </si>
  <si>
    <t>ImmunoCap Allergen f431</t>
  </si>
  <si>
    <t>DH115</t>
  </si>
  <si>
    <t>ImmunoCap Allergen f432</t>
  </si>
  <si>
    <t>DH104</t>
  </si>
  <si>
    <t>ImmunoCap Allergen f434</t>
  </si>
  <si>
    <t>DH105</t>
  </si>
  <si>
    <t>ImmunoCap Allergen f435</t>
  </si>
  <si>
    <t>DH109</t>
  </si>
  <si>
    <t>ImmunoCap Allergen f439</t>
  </si>
  <si>
    <t>DE852</t>
  </si>
  <si>
    <t>ImmunoCAP Allergen i217</t>
  </si>
  <si>
    <t>DA918</t>
  </si>
  <si>
    <t>ImmunoCAP Allergen w203</t>
  </si>
  <si>
    <t>DE463</t>
  </si>
  <si>
    <t>ImmunoCAP Development Solution</t>
  </si>
  <si>
    <t>DH548</t>
  </si>
  <si>
    <t>ImmunoCAP ECP</t>
  </si>
  <si>
    <t>DH547</t>
  </si>
  <si>
    <t>ImmunoCAP ECP Anti-ECP</t>
  </si>
  <si>
    <t>DI986</t>
  </si>
  <si>
    <t>ImmunoCAP ECP Calibrator Strip</t>
  </si>
  <si>
    <t>DI985</t>
  </si>
  <si>
    <t>ImmunoCAP ECP Conjugate 50</t>
  </si>
  <si>
    <t>DE727</t>
  </si>
  <si>
    <t>ImmunoCAP ECP Control (6x0,5ml)</t>
  </si>
  <si>
    <t>DI987</t>
  </si>
  <si>
    <t>ImmunoCAP ECP Curve Control Strip</t>
  </si>
  <si>
    <t>DE464</t>
  </si>
  <si>
    <t>ImmunoCAP Maint.Solut.Kit</t>
  </si>
  <si>
    <t>DA641</t>
  </si>
  <si>
    <t>ImmunoCAP Spec. IgE Calibrator Strip 0-100</t>
  </si>
  <si>
    <t>DE458</t>
  </si>
  <si>
    <t>ImmunoCAP Spec. IgE Conjugate,400</t>
  </si>
  <si>
    <t>DE460</t>
  </si>
  <si>
    <t>ImmunoCAP Spec.IgE Curve Control</t>
  </si>
  <si>
    <t>DI215</t>
  </si>
  <si>
    <t>ImmunoCAP Specific IgE Curve Controls (UniCAP100)</t>
  </si>
  <si>
    <t>DE462</t>
  </si>
  <si>
    <t>ImmunoCAP Stop Solution</t>
  </si>
  <si>
    <t>DI989</t>
  </si>
  <si>
    <t>ImmunoCAP Tryptase Calibrator Strip</t>
  </si>
  <si>
    <t>DI988</t>
  </si>
  <si>
    <t>ImmunoCAP Tryptase Conjugate 50</t>
  </si>
  <si>
    <t>DI990</t>
  </si>
  <si>
    <t>ImmunoCAP Tryptase Curve Control Strip</t>
  </si>
  <si>
    <t>DA857</t>
  </si>
  <si>
    <t>Immunoscan CCPlus</t>
  </si>
  <si>
    <t>DE737</t>
  </si>
  <si>
    <t>Immuno-Trol Control</t>
  </si>
  <si>
    <t>DF012</t>
  </si>
  <si>
    <t>IMTEC-RA33-Antibodies</t>
  </si>
  <si>
    <t>DI135</t>
  </si>
  <si>
    <t>Isopropyl alcohol â‰Ą99.7%, FCC, FG 1kg</t>
  </si>
  <si>
    <t>DC573</t>
  </si>
  <si>
    <t>K80 FORMALDEHYDE/FORMALIN</t>
  </si>
  <si>
    <t>DD026</t>
  </si>
  <si>
    <t>K82*LATEX,HEVEA BRAZILIENSIS</t>
  </si>
  <si>
    <t>DE178</t>
  </si>
  <si>
    <t>K84 SUNFLOWER SEED</t>
  </si>
  <si>
    <t>DF160</t>
  </si>
  <si>
    <t>LabScreen Mixed Class I+II 100 test</t>
  </si>
  <si>
    <t>DF501</t>
  </si>
  <si>
    <t>LABScreen Negative Control Serum</t>
  </si>
  <si>
    <t>DF438</t>
  </si>
  <si>
    <t>LABScreen Single antigen HLA Class I</t>
  </si>
  <si>
    <t>DF162</t>
  </si>
  <si>
    <t>LabScreen Single Antigen HLA II 25 test</t>
  </si>
  <si>
    <t>DI801</t>
  </si>
  <si>
    <t>LinkSeq HLA-ABCDRDQB1 384 kit</t>
  </si>
  <si>
    <t>DI802</t>
  </si>
  <si>
    <t>LinkSeq HLA-ABCDRDQB1 384 kit 10 testĹŻ</t>
  </si>
  <si>
    <t>DJ088</t>
  </si>
  <si>
    <t>LinkSeq HLA-ABCDRDQB1-20 testĹŻ</t>
  </si>
  <si>
    <t>DJ090</t>
  </si>
  <si>
    <t>LinkSeq HLA-ABCDRDQdp+ 384 kit 10 testĹŻ</t>
  </si>
  <si>
    <t>DI804</t>
  </si>
  <si>
    <t>LinkSeq HLA-ABDR 384 kit</t>
  </si>
  <si>
    <t>DC602</t>
  </si>
  <si>
    <t>Liquid detergent, Contrad 70</t>
  </si>
  <si>
    <t>DD552</t>
  </si>
  <si>
    <t>Liver7 dot</t>
  </si>
  <si>
    <t>DI291</t>
  </si>
  <si>
    <t>LP - 48.48 IFC, 10-Pack</t>
  </si>
  <si>
    <t>DA816</t>
  </si>
  <si>
    <t>Luminex Sheath Fluid 20l</t>
  </si>
  <si>
    <t>801696</t>
  </si>
  <si>
    <t>-Lyzační roztok (HEM) pH=7,29 1000 ml</t>
  </si>
  <si>
    <t>DC115</t>
  </si>
  <si>
    <t>M1 Penicillium notatum</t>
  </si>
  <si>
    <t>DB888</t>
  </si>
  <si>
    <t>M2 CLADOSPORIUM HERBARUM</t>
  </si>
  <si>
    <t>DC178</t>
  </si>
  <si>
    <t>M3 ASPERGILLUS FUMIGATUS</t>
  </si>
  <si>
    <t>DC572</t>
  </si>
  <si>
    <t>M5 CANDIDA ALBICANS /YEAST/</t>
  </si>
  <si>
    <t>DB889</t>
  </si>
  <si>
    <t>M6 ALTERNARIA ALTERNATA</t>
  </si>
  <si>
    <t>DC179</t>
  </si>
  <si>
    <t>M7 BOTRYTIS CINEREA</t>
  </si>
  <si>
    <t>DA351</t>
  </si>
  <si>
    <t>MASTAZYME ANA Profile HJS</t>
  </si>
  <si>
    <t>DA350</t>
  </si>
  <si>
    <t>MASTAZYME ENA Screen 7</t>
  </si>
  <si>
    <t>DG209</t>
  </si>
  <si>
    <t>MAY-GRUNWALD</t>
  </si>
  <si>
    <t>DG069</t>
  </si>
  <si>
    <t>MicroVue C1 Inhibitor Plus EIA Kit Microvue Compl</t>
  </si>
  <si>
    <t>DF658</t>
  </si>
  <si>
    <t>MiSeq QC Target Kit 500/600</t>
  </si>
  <si>
    <t>DG636</t>
  </si>
  <si>
    <t>MiSeq reagent kit v2 (300cycles)</t>
  </si>
  <si>
    <t>DB003</t>
  </si>
  <si>
    <t>Monkey Endomysium 12 slides x 8 wells</t>
  </si>
  <si>
    <t>DG871</t>
  </si>
  <si>
    <t>Monoclonal antibody CD41a (klon 6C9) 1 ml</t>
  </si>
  <si>
    <t>DB999</t>
  </si>
  <si>
    <t>Mouse IgG1, Îş Isotype Control, BV421</t>
  </si>
  <si>
    <t>DC001</t>
  </si>
  <si>
    <t>Mouse IgG1, Îş Isotype Control, BV510</t>
  </si>
  <si>
    <t>DB992</t>
  </si>
  <si>
    <t>Mouse IgG1, Îş Isotype Control, PE-Cyâ„˘7</t>
  </si>
  <si>
    <t>DA382</t>
  </si>
  <si>
    <t>Myositis Profile</t>
  </si>
  <si>
    <t>DG809</t>
  </si>
  <si>
    <t>N AS IgG1</t>
  </si>
  <si>
    <t>DG810</t>
  </si>
  <si>
    <t>N AS IgG2</t>
  </si>
  <si>
    <t>DB564</t>
  </si>
  <si>
    <t>N LATEX IGE MONO REAGENT</t>
  </si>
  <si>
    <t>DF063</t>
  </si>
  <si>
    <t>N Latex RF Kit 3x35</t>
  </si>
  <si>
    <t>DH023</t>
  </si>
  <si>
    <t>N Latex SAA</t>
  </si>
  <si>
    <t>DI670</t>
  </si>
  <si>
    <t>N REAKTION BUFFER 5000 ML (IMU)</t>
  </si>
  <si>
    <t>DI671</t>
  </si>
  <si>
    <t>N RHEUMA STANDARD SL (IMU)</t>
  </si>
  <si>
    <t>DB565</t>
  </si>
  <si>
    <t>N SUPPLEMENTARY REAGENT</t>
  </si>
  <si>
    <t>DI672</t>
  </si>
  <si>
    <t>N Supplementary Reagent / Precipitation 5ML (IMU)</t>
  </si>
  <si>
    <t>DI673</t>
  </si>
  <si>
    <t>N/T Rheumatology Control SL/1 (IMU)</t>
  </si>
  <si>
    <t>DC192</t>
  </si>
  <si>
    <t>N/T RHEUMATOLOGY CONTROL. SL/2 3X1 ML</t>
  </si>
  <si>
    <t>DB158</t>
  </si>
  <si>
    <t>N/T-PROT.KTR.SL/H</t>
  </si>
  <si>
    <t>DB972</t>
  </si>
  <si>
    <t>N/T-PROT.KTR.SL/M</t>
  </si>
  <si>
    <t>DC405</t>
  </si>
  <si>
    <t>N-ALPHA1-ANTITRYPS</t>
  </si>
  <si>
    <t>DG942</t>
  </si>
  <si>
    <t>N-C3c 1x5 ml (IMU)</t>
  </si>
  <si>
    <t>DG943</t>
  </si>
  <si>
    <t>N-C4 1x5 ml (IMU)</t>
  </si>
  <si>
    <t>DC971</t>
  </si>
  <si>
    <t>NegativnĂ­ kontr.pol., AB serum 10 ml</t>
  </si>
  <si>
    <t>DC761</t>
  </si>
  <si>
    <t>NEODISHER GK</t>
  </si>
  <si>
    <t>DE375</t>
  </si>
  <si>
    <t>Nextera DNA CD Indexes (24 Indexes, 24 Samples)</t>
  </si>
  <si>
    <t>DC662</t>
  </si>
  <si>
    <t>NGSgoÂ® Library Full Kit for Illumina IndX plate II, (Library preparation &amp; Indexing kit), 96 reactions</t>
  </si>
  <si>
    <t>DD823</t>
  </si>
  <si>
    <t>NGSgoÂ®-MX6-1, Multiplex A, B, C, DRB1, DQB1, DPB1 (96reactions)</t>
  </si>
  <si>
    <t>DB561</t>
  </si>
  <si>
    <t>N-HIGH SENSITIVITY-CRP</t>
  </si>
  <si>
    <t>DD057</t>
  </si>
  <si>
    <t>N-IGA 5 ML</t>
  </si>
  <si>
    <t>DD310</t>
  </si>
  <si>
    <t>N-IgG 5 ML (IMU)</t>
  </si>
  <si>
    <t>DD235</t>
  </si>
  <si>
    <t>N-IgM 5 ml</t>
  </si>
  <si>
    <t>DG811</t>
  </si>
  <si>
    <t>N-latex IgG3</t>
  </si>
  <si>
    <t>DG812</t>
  </si>
  <si>
    <t>N-latex IgG4</t>
  </si>
  <si>
    <t>DG016</t>
  </si>
  <si>
    <t>NOVA Lite ANCA(Ethanol FHN) 20x12wells</t>
  </si>
  <si>
    <t>DG017</t>
  </si>
  <si>
    <t>NOVA Lite HEp-2 ANA 20x12 wells</t>
  </si>
  <si>
    <t>DI674</t>
  </si>
  <si>
    <t>N-PROTEIN-STAND-SL (IMU)</t>
  </si>
  <si>
    <t>DI246</t>
  </si>
  <si>
    <t>Nuclease-Free Water (10 x 50 ml)</t>
  </si>
  <si>
    <t>DG142</t>
  </si>
  <si>
    <t>Olerup SBT HLA-DQB1</t>
  </si>
  <si>
    <t>DG807</t>
  </si>
  <si>
    <t>Olerup SSP DQB1*06</t>
  </si>
  <si>
    <t>DE407</t>
  </si>
  <si>
    <t>PakPlusÂ® 5 testĹŻ</t>
  </si>
  <si>
    <t>DI860</t>
  </si>
  <si>
    <t>PE anti-human CD45</t>
  </si>
  <si>
    <t>DI864</t>
  </si>
  <si>
    <t>PE anti-human CD57</t>
  </si>
  <si>
    <t>DC527</t>
  </si>
  <si>
    <t>PE/Cy7 a-human TCR Va24-Ja18 (iNKT cell)</t>
  </si>
  <si>
    <t>DC526</t>
  </si>
  <si>
    <t>PE/Cy7 anti-human CD182 (CXCR2)</t>
  </si>
  <si>
    <t>DC601</t>
  </si>
  <si>
    <t>PE/Cy7 anti-human CD185 (CXCR5)</t>
  </si>
  <si>
    <t>DA965</t>
  </si>
  <si>
    <t>PE/Cy7 anti-human CD19</t>
  </si>
  <si>
    <t>DF241</t>
  </si>
  <si>
    <t>PE-Conj Goat anti Human, 1ml</t>
  </si>
  <si>
    <t>DI623</t>
  </si>
  <si>
    <t>PerCP/Cy5.5 anti-human CD127 (IL-7RÎ±) Antibody</t>
  </si>
  <si>
    <t>DB979</t>
  </si>
  <si>
    <t>PerCP/Cy5.5 anti-human CD270 (HVEM, TR2)</t>
  </si>
  <si>
    <t>DI939</t>
  </si>
  <si>
    <t>PerCP-Cy5.5:CD11b</t>
  </si>
  <si>
    <t>DI945</t>
  </si>
  <si>
    <t>PerCP-Cy5.5:CD45</t>
  </si>
  <si>
    <t>DH934</t>
  </si>
  <si>
    <t>POP-6â„˘ Polymer for 3500/3500xL Genetic Analyzers</t>
  </si>
  <si>
    <t>DH489</t>
  </si>
  <si>
    <t>prepITâ€˘L2P</t>
  </si>
  <si>
    <t>DC858</t>
  </si>
  <si>
    <t>PRIMER</t>
  </si>
  <si>
    <t>DA510</t>
  </si>
  <si>
    <t>Proteinase K - 100 mg (Macherey-Nagel)</t>
  </si>
  <si>
    <t>DD251</t>
  </si>
  <si>
    <t>QIAAMP DNA BLOOD MINI KIT /50/</t>
  </si>
  <si>
    <t>DE557</t>
  </si>
  <si>
    <t>QuantiFERON-TB GOLD Plus ELISA</t>
  </si>
  <si>
    <t>DE558</t>
  </si>
  <si>
    <t>QuantiFERON-TB GOLD Plus zkumavky (50xTB1/TB2/Nil/Mit)</t>
  </si>
  <si>
    <t>DE907</t>
  </si>
  <si>
    <t>QuantiFluor dsDNA System 1 ml -30Â°C aĹľ +10Â°C (AC)</t>
  </si>
  <si>
    <t>DE289</t>
  </si>
  <si>
    <t>Reagent Kit, DNA-500 IVD</t>
  </si>
  <si>
    <t>DC242</t>
  </si>
  <si>
    <t>RF-AGM</t>
  </si>
  <si>
    <t>DE371</t>
  </si>
  <si>
    <t>RPMI-1640 medium,w glutamine and sodium bicarbonate 100 ml</t>
  </si>
  <si>
    <t>DE244</t>
  </si>
  <si>
    <t>RPMI-1640 medium,w glutamine and sodium bicarbonate 500ml</t>
  </si>
  <si>
    <t>DJ076</t>
  </si>
  <si>
    <t>SARS-COV-2-DIOS-RT-qPCR SRC kit</t>
  </si>
  <si>
    <t>DC086</t>
  </si>
  <si>
    <t>SEROTEC antiCD42a (MCA594,cloneFMC-25) 0,25MG</t>
  </si>
  <si>
    <t>DE973</t>
  </si>
  <si>
    <t>Sheath Fluid (2x1)</t>
  </si>
  <si>
    <t>DA030</t>
  </si>
  <si>
    <t>Skin (Pemphigus) Positive control</t>
  </si>
  <si>
    <t>DB955</t>
  </si>
  <si>
    <t>sklĂ­ÄŤka Anti-Phospholipase A2 receptor</t>
  </si>
  <si>
    <t>DJ075</t>
  </si>
  <si>
    <t>Specific IgE Conjugate 100</t>
  </si>
  <si>
    <t>DC189</t>
  </si>
  <si>
    <t>S-PHADIATOP</t>
  </si>
  <si>
    <t>DH288</t>
  </si>
  <si>
    <t>Sterile water 1000 ml PP Ecotainer</t>
  </si>
  <si>
    <t>DE426</t>
  </si>
  <si>
    <t>Stop Solution (6x100 Det.)</t>
  </si>
  <si>
    <t>DA972</t>
  </si>
  <si>
    <t>Sucrose - mol. biol. grade</t>
  </si>
  <si>
    <t>DF179</t>
  </si>
  <si>
    <t>Supra Rainbow Fluorescent Particles for Calibration Mindray Flow</t>
  </si>
  <si>
    <t>DC175</t>
  </si>
  <si>
    <t>T12 SALIX CAPREA</t>
  </si>
  <si>
    <t>DE327</t>
  </si>
  <si>
    <t>T15 FRAXINUS AMERICANA</t>
  </si>
  <si>
    <t>DB864</t>
  </si>
  <si>
    <t>T2 ALNUS INCANA</t>
  </si>
  <si>
    <t>DE575</t>
  </si>
  <si>
    <t>T205 ELDERTREE/SAMBUCUS NIGRA</t>
  </si>
  <si>
    <t>DE652</t>
  </si>
  <si>
    <t>t215 Bet v1 (recombinant)</t>
  </si>
  <si>
    <t>DE653</t>
  </si>
  <si>
    <t>t221 rBet v2, rBet v4 (recombinant)</t>
  </si>
  <si>
    <t>DB863</t>
  </si>
  <si>
    <t>T3 BETULA VERRUCOSA</t>
  </si>
  <si>
    <t>DC174</t>
  </si>
  <si>
    <t>T4 CORYLUS AVELLANA</t>
  </si>
  <si>
    <t>DH897</t>
  </si>
  <si>
    <t>t9 Olea europaea</t>
  </si>
  <si>
    <t>DC213</t>
  </si>
  <si>
    <t>TAQ DNA POLYMERAZA 1,1 10X500U</t>
  </si>
  <si>
    <t>DI721</t>
  </si>
  <si>
    <t>TRC Îł/Î´ PE-Cy7</t>
  </si>
  <si>
    <t>DH193</t>
  </si>
  <si>
    <t>TRIS -100g (Tris(hydroxymethyl)aminomethane)</t>
  </si>
  <si>
    <t>DF771</t>
  </si>
  <si>
    <t>Triton X 100 - 500ml</t>
  </si>
  <si>
    <t>DE444</t>
  </si>
  <si>
    <t>Triton X-100, Molecular Biology Grade 500 ml</t>
  </si>
  <si>
    <t>DC366</t>
  </si>
  <si>
    <t>TRIZMA BASE Biotech.Performance Certified 1kg</t>
  </si>
  <si>
    <t>DC737</t>
  </si>
  <si>
    <t>Trypan Blue solution  0.4%, for microscopy, 50 ml</t>
  </si>
  <si>
    <t>DI428</t>
  </si>
  <si>
    <t>Tryptase</t>
  </si>
  <si>
    <t>DI430</t>
  </si>
  <si>
    <t>Tryptase Anti-Tryptase</t>
  </si>
  <si>
    <t>DI429</t>
  </si>
  <si>
    <t>Tryptase Calibrators</t>
  </si>
  <si>
    <t>DA658</t>
  </si>
  <si>
    <t>Tween 20, 25ml</t>
  </si>
  <si>
    <t>DG808</t>
  </si>
  <si>
    <t>Tween 20, 500ml</t>
  </si>
  <si>
    <t>DD700</t>
  </si>
  <si>
    <t>UniCAP ECP Calibrators</t>
  </si>
  <si>
    <t>DE179</t>
  </si>
  <si>
    <t>W1 AMBROSIA ELATIOR</t>
  </si>
  <si>
    <t>DB867</t>
  </si>
  <si>
    <t>W20 URTICA DIOICA</t>
  </si>
  <si>
    <t>DB865</t>
  </si>
  <si>
    <t>W6 ARTEMISIA VULGARIS</t>
  </si>
  <si>
    <t>DB866</t>
  </si>
  <si>
    <t>W8 TARAXACUM VULGARE</t>
  </si>
  <si>
    <t>DC498</t>
  </si>
  <si>
    <t>WASHING SOLUTION UNICAP</t>
  </si>
  <si>
    <t>DE276</t>
  </si>
  <si>
    <t>Xceed 1-Step RT-PCR Kit</t>
  </si>
  <si>
    <t>DH212</t>
  </si>
  <si>
    <t>XS Instruments Green Line pufr  pH 7,00Â±0,01/25Â°C 500 ml</t>
  </si>
  <si>
    <t>DH213</t>
  </si>
  <si>
    <t>XS Instruments Green Line pufr pH 4,00Â±0,01/25Â°C 500 ml</t>
  </si>
  <si>
    <t>DH414</t>
  </si>
  <si>
    <t>Zymo Research Genomic Lysis Buffer (50 ml)</t>
  </si>
  <si>
    <t>DH413</t>
  </si>
  <si>
    <t>Zymo Research Quick-gDNA MiniPrep (50 preps.)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</si>
  <si>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</si>
  <si>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</si>
  <si>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</si>
  <si>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</si>
  <si>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</si>
  <si>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50115040</t>
  </si>
  <si>
    <t>laboratorní materiál (Z505)</t>
  </si>
  <si>
    <t>ZJ361</t>
  </si>
  <si>
    <t>BaĹka s plochĂ˝m dnem 4000 ml VTRB632411117954</t>
  </si>
  <si>
    <t>ZF243</t>
  </si>
  <si>
    <t>DestiÄŤka PCR 96 jamek bal. Ăˇ 25 ks ABgene 96 - wel PCR plate non skirted AB-0600</t>
  </si>
  <si>
    <t>ZR864</t>
  </si>
  <si>
    <t>DestiÄŤka PCR BioPointe 96 well plates, full-skirt, low-profile, natural, bal. Ăˇ 10 ks SPCP096-FS-LP</t>
  </si>
  <si>
    <t>ZT113</t>
  </si>
  <si>
    <t>DestiÄŤka PCR FrameStar, 96 jamek, RocheStyle - pro cycler Roche LC 96,  480, nĂ­zkoprofilovĂˇ, vysokĂˇ sensitivita, extra bĂ­lĂˇ, bal. Ăˇ 50 ks F-0954</t>
  </si>
  <si>
    <t>ZO337</t>
  </si>
  <si>
    <t>DestiÄŤka PCR vÄŤetnÄ› krycĂ­ folie k analyzĂˇtoru LUMINEX  OneLabda PCR tray/seal bundle bal. Ăˇ 25 ks OL-PCRTRAC</t>
  </si>
  <si>
    <t>ZF049</t>
  </si>
  <si>
    <t>DĹľbĂˇn odmÄ›rnĂ˝ s modrou stupnicĂ­ 1000 ml  P404062</t>
  </si>
  <si>
    <t>ZF247</t>
  </si>
  <si>
    <t>FĂłlie adhezivnĂ­ na destiÄŤky QPCR adhesive clearplate seals bal. Ăˇ 100 ks F-0560</t>
  </si>
  <si>
    <t>ZT672</t>
  </si>
  <si>
    <t>FĂłlie adhezivnĂ­ pro PCR destiÄŤky AB-0626, hlinĂ­k, â’80 to +150 Â°C, nesterilnĂ­, bal. Ăˇ 100 ks 732-4838</t>
  </si>
  <si>
    <t>ZL895</t>
  </si>
  <si>
    <t>KĂˇdinka nĂ­zkĂˇ s uchem sklo 1000 ml VTRB632417011940</t>
  </si>
  <si>
    <t>ZE071</t>
  </si>
  <si>
    <t>KĂˇdinka nĂ­zkĂˇ sklo 1000 ml VTRB632417010940</t>
  </si>
  <si>
    <t>ZC039</t>
  </si>
  <si>
    <t>KĂˇdinka vysokĂˇ sklo 250 ml (213-1064) VTRB632417012250</t>
  </si>
  <si>
    <t>ZR730</t>
  </si>
  <si>
    <t>Ĺ piÄŤka pipetovacĂ­  BioPointe 100Âµl  filtrovanĂˇ, nĂ­zko retenÄŤnĂ­, pĹ™edsterilizovanĂˇ, bal. Ăˇ 960 ks 347-4150</t>
  </si>
  <si>
    <t>ZT110</t>
  </si>
  <si>
    <t>Ĺ piÄŤka pipetovacĂ­ AeroGard LFR Aerosol-Barrier, 100ÎĽl,  s filtrem, ÄŤirĂˇ, sterilnĂ­, pro pipety Eppendorf,  bal. Ăˇ 960 ks BAN0100LMRS</t>
  </si>
  <si>
    <t>ZB290</t>
  </si>
  <si>
    <t>Ĺ piÄŤka pipetovacĂ­ bez filtru, 2 - 200 ÎĽl, transparentnĂ­, dĂ©lka ĹˇpiÄŤky 51 mm, PCR testedt, bez DNA, DNĂˇzy/RNĂˇzy, bez pyrogenĹŻ), nesterilnĂ­, bal. Ăˇ 1000 ks 200 ÎĽl 51 mm transparentnĂ­ 70.3030</t>
  </si>
  <si>
    <t>Ĺ piÄŤka pipetovacĂ­ bez filtru, 2 - 200 ÎĽl, transparentnĂ­, dĂ©lka ĹˇpiÄŤky 51 mm, PCR testedt, bez DNA, DNĂˇzy/RNĂˇzy, bez pyrogenĹŻ), nesterilnĂ­, bal. Ăˇ 1000 ks 200 ÎĽl 51 mm transparentnĂ­ 70.3030 - krĂˇcenĂ­</t>
  </si>
  <si>
    <t>ZT111</t>
  </si>
  <si>
    <t>Ĺ piÄŤka pipetovacĂ­ Biologix, PP, 1000 ÎĽl, s filtrem, ÄŤirĂˇ, sterilnĂ­,  DNase &amp; RNase Free, pro pipety Eppendorf,  bal. Ăˇ 576 ks 23-1000ks</t>
  </si>
  <si>
    <t>ZR729</t>
  </si>
  <si>
    <t>Ĺ piÄŤka pipetovacĂ­ BioPointe 10Âµl  filtrovanĂˇ, nĂ­zko retenÄŤnĂ­, pĹ™edsterilizovanĂˇ, bal. Ăˇ 960 ks 311-4150</t>
  </si>
  <si>
    <t>ZR728</t>
  </si>
  <si>
    <t>Ĺ piÄŤka pipetovacĂ­ BioPointe 10Âµl rozĹˇĂ­Ĺ™enĂˇ, bulk, bal. Ăˇ 1 000 ks 320-2000</t>
  </si>
  <si>
    <t>ZR731</t>
  </si>
  <si>
    <t>Ĺ piÄŤka pipetovacĂ­ BioPointe 200Âµl  filtrovanĂˇ, nĂ­zko retenÄŤnĂ­, pĹ™edsterilizovanĂˇ, bal. Ăˇ 960 ks 348-4150</t>
  </si>
  <si>
    <t>ZI770</t>
  </si>
  <si>
    <t>Ĺ piÄŤka pipetovacĂ­ Capp ExpellPlus 10ul FT bal. 10 x 96 ks (5030061) 5030030</t>
  </si>
  <si>
    <t>ZI457</t>
  </si>
  <si>
    <t>Ĺ piÄŤka pipetovacĂ­ Capp Expellplus 1200ul s filtrem bal. Ăˇ 768 ks 5130150(5130123)</t>
  </si>
  <si>
    <t>ZI772</t>
  </si>
  <si>
    <t>Ĺ piÄŤka pipetovacĂ­ CAPP ExpellPlus, 200 ÎĽl, s w/  filtrem, ÄŤirĂˇ, sterilnĂ­, Ultra Low Retention, pro pipety Eppendorf,  bal. Ăˇ 960 ks 5030090</t>
  </si>
  <si>
    <t>ZB261</t>
  </si>
  <si>
    <t>Ĺ piÄŤka pipetovacĂ­ epDualfilter Tips 50-1000 ul bal. Ăˇ 960 ks 0030077571</t>
  </si>
  <si>
    <t>ZL545</t>
  </si>
  <si>
    <t>Ĺ piÄŤka pipetovacĂ­ eppendorf 500-2500 ul bal. Ăˇ 500 ks 0030000951</t>
  </si>
  <si>
    <t>ZE198</t>
  </si>
  <si>
    <t>Ĺ piÄŤka pipetovacĂ­ EPPENDORF T.I.P.S.Â® Standard, PP, bez filtru, 100-5000 Âµl, dĂ©lka  120 mm, oznaÄŤenĂ­ -  fialovĂˇ, ĹˇpiÄŤka ÄŤirĂˇ, nesterilnĂ­, bal. Ăˇ  500 ks (5 Ă— 100 ks) 0030000978</t>
  </si>
  <si>
    <t>ZE250</t>
  </si>
  <si>
    <t>Ĺ piÄŤka pipetovacĂ­ finntip 5 ml bal. Ăˇ 500 ks 9402030</t>
  </si>
  <si>
    <t>ZE262</t>
  </si>
  <si>
    <t>Ĺ piÄŤka pipetovacĂ­ ĹľlutĂˇ 1-200ul bal. Ăˇ 1000 ks FLME28052</t>
  </si>
  <si>
    <t>ZB605</t>
  </si>
  <si>
    <t>Ĺ piÄŤka pipetovacĂ­ modrĂˇ krĂˇtkĂˇ manĹľeta 1108</t>
  </si>
  <si>
    <t>ZC860</t>
  </si>
  <si>
    <t>Ĺ piÄŤka pipetovacĂ­ s filtrem 1250Âµl AeroGardâ„˘ Aerosol-Barrier Filter Tip, Clear, Sterile, 96/Hinged Lid Rack, 10 Racks/Packe  TIP bal. Ăˇ 768 ks BAN125XL-MRS</t>
  </si>
  <si>
    <t>ZT093</t>
  </si>
  <si>
    <t>Ĺ piÄŤka pipetovacĂ­ SARSTEDT 1000 Âµl bezbarvĂˇ typ A bal. Ăˇ 1000 ks 5130130</t>
  </si>
  <si>
    <t>ZT094</t>
  </si>
  <si>
    <t>Ĺ piÄŤka pipetovacĂ­ SARSTEDT 1200-300 Âµl bezbarvĂˇ typ A bal. Ăˇ 1000 ks 5130100C</t>
  </si>
  <si>
    <t>Ĺ piÄŤka pipetovacĂ­ SARSTEDT 200 Âµl bezbarvĂˇ typ A bal. Ăˇ 1000 ks 70.3030</t>
  </si>
  <si>
    <t>Ĺ piÄŤka pipetovacĂ­ SARSTEDT 200 Âµl bezbarvĂˇ typ A bal. Ăˇ 1000 ks 70.3030 - krĂˇcenĂ­ zboĹľĂ­</t>
  </si>
  <si>
    <t>ZO908</t>
  </si>
  <si>
    <t>Ĺ piÄŤka pipetovacĂ­ Sartorius Biohit 50-1200ul 10 x 96 ks nesterilnĂ­ single tray PP 4059.9017</t>
  </si>
  <si>
    <t>ZB861</t>
  </si>
  <si>
    <t>Ĺ piÄŤka pipetovacĂ­ standard Tips 0,1-10 ul bal. Ăˇ 1000 ks 0030000811</t>
  </si>
  <si>
    <t>ZH993</t>
  </si>
  <si>
    <t>Mikrozkumavka centrifugaÄŤnĂ­ EPPENDORF DNA LoBind, objem 1,5 ml, s pĹ™ipojenĂ˝m rovnĂ˝m vĂ­ÄŤkem, kĂłnickĂ© dno, ÄŤirĂˇ, PCR clean, bal. Ăˇ 250 ks</t>
  </si>
  <si>
    <t>ZC852</t>
  </si>
  <si>
    <t>Mikrozkumavka eppendorf 1,5 ml bal. Ăˇ 1000 ks 72.690.001</t>
  </si>
  <si>
    <t>ZG223</t>
  </si>
  <si>
    <t>Mikrozkumavka ĹˇroubovacĂ­ 1,5 ml bal. Ăˇ 500 ks U221000</t>
  </si>
  <si>
    <t>ZR865</t>
  </si>
  <si>
    <t>Mikrozkumavka PCR 8-tube strip 0,2ml w/individually attached flat optically clear RT caps, bal. Ăˇ 120 ks PCTS02-IAFOC-08</t>
  </si>
  <si>
    <t>ZE423</t>
  </si>
  <si>
    <t>Mikrozkumavka v prouĹľku po 8 s pĹ™ipevnÄ›nĂ˝mi jednotlivĂ˝mi plochĂ˝mi vĂ­ÄŤky bal. Ăˇ 125 prouĹľkĹŻ tj. 1000 ks P003202</t>
  </si>
  <si>
    <t>ZO835</t>
  </si>
  <si>
    <t>NĂˇdoba barvĂ­cĂ­ na mikroskla Hellendahl + vĂ­ÄŤko 8 podl. skel na vĂ˝Ĺˇku 60 x 57 x 100 mm H999355</t>
  </si>
  <si>
    <t>ZL822</t>
  </si>
  <si>
    <t>Pipeta pasteurova 1 ml jednotlivÄ› balenĂˇ bal. Ăˇ 500 ks FLME27040</t>
  </si>
  <si>
    <t>ZR724</t>
  </si>
  <si>
    <t>Pipeta Pasteurova NEST 3 ml,  v sĂˇÄŤku, bal. Ăˇ 500 ks 318231</t>
  </si>
  <si>
    <t>ZT673</t>
  </si>
  <si>
    <t>SklĂ­ÄŤko ke kontrole svĂ­tivosti do fluorescenÄŤnĂ­ho mikroskopu  - ImmunoGlo Optical Standard Slide 2550OS</t>
  </si>
  <si>
    <t>ZA455</t>
  </si>
  <si>
    <t>Sklo krycĂ­ 24 x 60 mm, Ăˇ 1000 ks 2576</t>
  </si>
  <si>
    <t>ZP928</t>
  </si>
  <si>
    <t>Sklo podloĹľnĂ­ Ĺ™ezanĂ© mytĂ© Hanson 76 x 26 mm bal. Ăˇ 50 ks (CN2602057427) 631-1550</t>
  </si>
  <si>
    <t>ZQ213</t>
  </si>
  <si>
    <t>Sklo podloĹľnĂ­ nĂˇtÄ›rovĂ© Sysmex Microscope Slides bal. Ăˇ 50 ks (37001300T) ZE 001906</t>
  </si>
  <si>
    <t>ZT112</t>
  </si>
  <si>
    <t>Strip zkumavek PCR s vĂ­ÄŤkem, 4  x  0,1 ml, pro pouĹľitĂ­ s Qiagen/Corbett Rotor-Gene instruments, bal. Ăˇ 250 ks F-0796</t>
  </si>
  <si>
    <t>ZN844</t>
  </si>
  <si>
    <t>VĂ­ÄŤko ÄŤirĂ© na ĹˇroubovacĂ­ eppendorfky bal. 500 ks U201100.N</t>
  </si>
  <si>
    <t>ZJ071</t>
  </si>
  <si>
    <t>Vialka 10 ml SNAPCAP 50 x 22 mm bal. Ăˇ 200 ks 548-0621</t>
  </si>
  <si>
    <t>ZJ070</t>
  </si>
  <si>
    <t>Vialka s krimplovacĂ­m vĂ­ÄŤkem 5 ml 40 x 20 mm bal. Ăˇ 200 ks 548-0555</t>
  </si>
  <si>
    <t>ZG971</t>
  </si>
  <si>
    <t>Zkumavka 0,2 ml PCR 12 x 8 stripĹŻ bal. Ăˇ 960 ks AB-1112</t>
  </si>
  <si>
    <t>ZR723</t>
  </si>
  <si>
    <t>Zkumavka centrifugaÄŤnĂ­ NEST 50 ml  sterilnĂ­, premium, v sĂˇÄŤku, bal. Ăˇ 500 ks 602002</t>
  </si>
  <si>
    <t>ZC590</t>
  </si>
  <si>
    <t>Zkumavka centrifugaÄŤnĂ­ TPP, 50ml, PP, kĂłnickĂˇ, se ĹˇroubovacĂ­m vĂ­ÄŤkem, sterilnĂ­, 9 500 g, bal. Ăˇ 360 ks 91050</t>
  </si>
  <si>
    <t>ZD093</t>
  </si>
  <si>
    <t>Zkumavka falcon 5 ml nesterilnĂ­ 12 x 75 mm bal. Ăˇ 1000 ks 352008</t>
  </si>
  <si>
    <t>ZI675</t>
  </si>
  <si>
    <t>Zkumavka odbÄ›rovĂˇ se ĹˇroubovacĂ­m vĂ­ÄŤkem 12 ml sterilnĂ­ Ăˇ 500 ks K005601</t>
  </si>
  <si>
    <t>ZB366</t>
  </si>
  <si>
    <t>Zkumavka PS 10 ml nesterilnĂ­ Ăˇ 2000 ks 400912</t>
  </si>
  <si>
    <t>ZA815</t>
  </si>
  <si>
    <t>Zkumavka PS 15 ml nesterilnĂ­ bal. Ăˇ 1200 ks 400913</t>
  </si>
  <si>
    <t>Zkumavka PS 15 ml nesterilnĂ­ bal. Ăˇ 20 ks 400913</t>
  </si>
  <si>
    <t>ZI765</t>
  </si>
  <si>
    <t>Zkumavka PS 15 ml sterilnĂ­ se zĂˇtkou s kulatĂ˝m dnem bal. Ăˇ 20 ks Z1331000020115</t>
  </si>
  <si>
    <t>50115050</t>
  </si>
  <si>
    <t>obvazový materiál (Z502)</t>
  </si>
  <si>
    <t>ZR227</t>
  </si>
  <si>
    <t>Kompresa gĂˇza 10 x 10 cm/100 ks nesterilnĂ­ 13494 - bez nĂˇhradnĂ­ho plnÄ›nĂ­</t>
  </si>
  <si>
    <t>ZC854</t>
  </si>
  <si>
    <t>Kompresa NT 7,5 x 7,5 cm/2 ks sterilnĂ­ 26510</t>
  </si>
  <si>
    <t>ZA443</t>
  </si>
  <si>
    <t>Ĺ Ăˇtek trojcĂ­pĂ˝ NT 136 x 96 x 96 cm 20002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</si>
  <si>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</si>
  <si>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</si>
  <si>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</si>
  <si>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</si>
  <si>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</si>
  <si>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</si>
  <si>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ZR399</t>
  </si>
  <si>
    <t>NĂˇplast CURE AID - Cure 25, s polĹˇtĂˇĹ™kem, kruh, prĹŻmÄ›r 25 mm, baleno jednotlivÄ›, bal. Ăˇ Â 100 ks CURE25</t>
  </si>
  <si>
    <t>ZN366</t>
  </si>
  <si>
    <t>NĂˇplast poinjekÄŤnĂ­ elastickĂˇ tkanĂˇ jednotl. baleno 19 mm x 72 mm P-CURE1972ELAST</t>
  </si>
  <si>
    <t>ZF352</t>
  </si>
  <si>
    <t>NĂˇplast transpore bĂ­lĂˇ 2,50 cm x 9,14 m bal. Ăˇ 12 ks 1534-1</t>
  </si>
  <si>
    <t>ZA314</t>
  </si>
  <si>
    <t>Obinadlo elastickĂ© idealast-haft 8 cm x   4 m 9311113</t>
  </si>
  <si>
    <t>ZN475</t>
  </si>
  <si>
    <t>Obinadlo elastickĂ© universal   8 cm x 5 m 1323100312</t>
  </si>
  <si>
    <t>ZL995</t>
  </si>
  <si>
    <t>Obinadlo hyrofilnĂ­ sterilnĂ­  6 cm x 5 m  004310190</t>
  </si>
  <si>
    <t>Obinadlo idealast-haft 8 cm x   4 m 9311113</t>
  </si>
  <si>
    <t>ZL789</t>
  </si>
  <si>
    <t>Obvaz sterilnĂ­ hotovĂ˝ ÄŤ. 2 A4091360</t>
  </si>
  <si>
    <t>ZL790</t>
  </si>
  <si>
    <t>Obvaz sterilnĂ­ hotovĂ˝ ÄŤ. 3 A4101144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</si>
  <si>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</si>
  <si>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</si>
  <si>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</si>
  <si>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</si>
  <si>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</si>
  <si>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0,5 kg 1230200129</t>
  </si>
  <si>
    <t>Vata buniÄŤitĂˇ pĹ™Ă­Ĺ™ezy 20 x 30 cm 1230200129</t>
  </si>
  <si>
    <t>50115060</t>
  </si>
  <si>
    <t>ZPr - ostatní (Z503)</t>
  </si>
  <si>
    <t>ZF965</t>
  </si>
  <si>
    <t>Box ĂşloĹľnĂ˝ odklĂˇpÄ›cĂ­ vĂ­ko 10 x 10 PP ĹľlutĂ˝ 93.877.410</t>
  </si>
  <si>
    <t>ZF959</t>
  </si>
  <si>
    <t>Box ĂşloĹľnĂ˝ odklĂˇpÄ›cĂ­ vĂ­ko 10 x 10 PP prĹŻhlednĂ˝ 93.877</t>
  </si>
  <si>
    <t>ZF975</t>
  </si>
  <si>
    <t>Box ĂşloĹľnĂ˝ odklĂˇpÄ›cĂ­ vĂ­ko 10 x 10 PP zelenĂ˝ 93.877.510</t>
  </si>
  <si>
    <t>ZH997</t>
  </si>
  <si>
    <t>DestiÄŤka PCR-TWIN. tec. PCR Plate 96 skirted bezbarvĂ© Ăˇ 25 ks 0030128648</t>
  </si>
  <si>
    <t>ZB455</t>
  </si>
  <si>
    <t>DestiÄŤka terasakiho  bal. Ăˇ 200 ks 400919</t>
  </si>
  <si>
    <t>ZS819</t>
  </si>
  <si>
    <t>Filtr pĹ™edseparaÄŤnĂ­, 70 ÎĽm, purple, kompatibilnĂ­ se zkumavkami  15 a 5 ml, sterilnĂ­,  bal. Ăˇ 50 ks 130-095-823</t>
  </si>
  <si>
    <t>ZH684</t>
  </si>
  <si>
    <t>KĂˇdinka plastovĂˇ   500 ml K001806</t>
  </si>
  <si>
    <t>ZE684</t>
  </si>
  <si>
    <t>KomĹŻrka poÄŤĂ­tacĂ­ burker bez paciÄŤek 630-1541</t>
  </si>
  <si>
    <t>ZD001</t>
  </si>
  <si>
    <t>Kyveta Ĺ™edĂ­cĂ­ OVIC11</t>
  </si>
  <si>
    <t>ZG215</t>
  </si>
  <si>
    <t>LĂˇhev duran 100 ml L300100</t>
  </si>
  <si>
    <t>ZB118</t>
  </si>
  <si>
    <t>Microwell plates NUN 269620</t>
  </si>
  <si>
    <t>ZK726</t>
  </si>
  <si>
    <t>NĂˇdoba na kontaminovanĂ˝ odpad PBS 12 l 2041300431302 (I003501400)</t>
  </si>
  <si>
    <t>NĂˇdoba na kontaminovanĂ˝ odpad PBS 12 l 2041300431302 (I003501400) - nahrazuje ZU594</t>
  </si>
  <si>
    <t>ZF159</t>
  </si>
  <si>
    <t>NĂˇdoba na kontaminovanĂ˝ ostrĂ˝ odpad  1 l   kulatĂˇ 15-0002/2</t>
  </si>
  <si>
    <t>NĂˇdoba na kontaminovanĂ˝ ostrĂ˝ odpad 1,0 l  kulatĂˇ, 12,5cm; Ă 14cm/10,2cm, vÄŤetnÄ› samolepky 15-0002/2</t>
  </si>
  <si>
    <t>ZU594</t>
  </si>
  <si>
    <t>NĂˇdoba na kontaminovanĂ˝ ostrĂ˝ odpad 12,0 l  kulatĂˇ, 31,3cm; Ă 24,8cm, vÄŤetnÄ› samolepky 15-0025</t>
  </si>
  <si>
    <t>ZF192</t>
  </si>
  <si>
    <t>NĂˇdoba na kontaminovanĂ˝ ostrĂ˝ odpad 4 l  kulatĂˇ  15-0004</t>
  </si>
  <si>
    <t>ZC298</t>
  </si>
  <si>
    <t>NĂˇstavec pipetovacĂ­ combitips plus 1,0 ml,  barev. kĂłd - ĹľlutĂˇ, na Eppendorf dĂˇvkovaÄŤ, bal. Ăˇ 100 ks 0030089430</t>
  </si>
  <si>
    <t>ZQ138</t>
  </si>
  <si>
    <t>NĹŻĹľky chirurgickĂ© rovnĂ© hrotnatĂ© 150 mm TK-AJ 025-15</t>
  </si>
  <si>
    <t>ZF879</t>
  </si>
  <si>
    <t>PapĂ­r filtraÄŤnĂ­ sklĂˇdanĂ˝ prĹŻmÄ›r 150 mm bal. Ăˇ 500 ks PPER2R/80G/S150</t>
  </si>
  <si>
    <t>ZT002</t>
  </si>
  <si>
    <t>Pipeta pasteurova 1 ml sterilnĂ­ bal. Ăˇ 2000 ks 1501/SG</t>
  </si>
  <si>
    <t>ZE837</t>
  </si>
  <si>
    <t>Pipeta pasteurova 3 ml nesterilnĂ­ bal. Ăˇ 500 ks 331690270550</t>
  </si>
  <si>
    <t>ZD285</t>
  </si>
  <si>
    <t>PlatĂ­ÄŤko Elisa 96 jamek Ăˇ 40 ks microlon plochĂ© dno 655061</t>
  </si>
  <si>
    <t>ZF215</t>
  </si>
  <si>
    <t>StojĂˇnek - drĹľĂˇk PCR rack U328960.Y</t>
  </si>
  <si>
    <t>ZT869</t>
  </si>
  <si>
    <t>StojĂˇnek pro PCR zkumavky HEATHROW SCIENTIFIC, oboustrannĂ˝, s pĹ™ipojenĂ˝m vĂ­ÄŤkem, 96 jamek pro zkumavky 0.5 ml a 96 jamek pro zkumavky  1.5/2.0 ml, rozmÄ›ry 24,6 x 12,1 x 5 cm sada(5 ks: 1 x modrĂˇ,1 x zelenĂˇ,1 x rĹŻĹľovĂˇ,1 x ĹľlutĂˇ,1 x oranĹľovĂˇ</t>
  </si>
  <si>
    <t>ZL207</t>
  </si>
  <si>
    <t>Stojan na zkumavky D 17 pro S-Monovette a zkumavky bez ĂşchytĹŻ zelenĂ˝ 93.852.173</t>
  </si>
  <si>
    <t>ZO250</t>
  </si>
  <si>
    <t>Stojan na zkumavky PP prĹŻmÄ›r 17 mm 50 otvorĹŻ ĹˇedĂ˝ sterilizovatelnĂ˝ S Monovette â€“ Rack  D17 93.852</t>
  </si>
  <si>
    <t>ZK570</t>
  </si>
  <si>
    <t>Stojan na zkumavky univerzĂˇlnĂ­ bĂ­lĂ˝ 375 x 65 x 95 mm 212-1422</t>
  </si>
  <si>
    <t>ZD087</t>
  </si>
  <si>
    <t>Stojan polystyrenovĂ˝ 5 x 20 jamek (100) 95.64.249</t>
  </si>
  <si>
    <t>ZB789</t>
  </si>
  <si>
    <t>VĂ­ÄŤko k mikrotitr.destiÄŤce bal. Ăˇ 100 ks 400921</t>
  </si>
  <si>
    <t>ZC651</t>
  </si>
  <si>
    <t>ZĂˇsobnĂ­k na chemikĂˇlie pro vĂ­cekanĂˇlovĂ© pipety do max. 12 kanĂˇlĹŻ, PS, 50ml, bĂ­lĂ˝, s vĂ­ÄŤkem, rozmÄ›ry 127x 85x25 mm, s graduacĂ­, 1ks/sĂˇÄŤek, sterilnĂ­, bal Ăˇ 100 ks 613-1184</t>
  </si>
  <si>
    <t>ZE091</t>
  </si>
  <si>
    <t>ZĂˇtka k plastovĂ˝m zkumavkĂˇm FLME21341</t>
  </si>
  <si>
    <t>ZP077</t>
  </si>
  <si>
    <t>Zkumavka 15 ml PP 101/16,5 mm bĂ­lĂ˝ ĹˇroubovĂ˝ uzĂˇvÄ›r sterilnĂ­ jednotlivÄ› balenĂˇ, tekutĂ˝ materiĂˇl na bakteriolog. vyĹˇetĹ™enĂ­ 10362/MO/SG/CS</t>
  </si>
  <si>
    <t>ZC916</t>
  </si>
  <si>
    <t>Zkumavka 4,5 ml LI-H 05.1106</t>
  </si>
  <si>
    <t>ZB368</t>
  </si>
  <si>
    <t>Zkumavka 50 ml PP 114 x 28 mm 62.548.004</t>
  </si>
  <si>
    <t>ZC915</t>
  </si>
  <si>
    <t>Zkumavka 9 ml LI-H 02.1065</t>
  </si>
  <si>
    <t>ZI720</t>
  </si>
  <si>
    <t>Zkumavka Gama Group, 15 ml PS,  s modrĂ˝m vĂ­ÄŤkem, 14/16Ă—100 mm, kulatĂ© dno,  sterilnĂ­,  bal. Ăˇ 1200 Ks (60 x 20 ks) V400915-01</t>
  </si>
  <si>
    <t>ZK695</t>
  </si>
  <si>
    <t>Zkumavka jednorĂˇzovĂˇ PP 5 ml bal. Ăˇ 250 ks bez uzĂˇvÄ›ru FLME21010</t>
  </si>
  <si>
    <t>ZB759</t>
  </si>
  <si>
    <t>Zkumavka odbÄ›rovĂˇ Vacuette ÄŤervenĂˇ 8 ml sĂ©rum/gel 455071</t>
  </si>
  <si>
    <t>ZB757</t>
  </si>
  <si>
    <t>Zkumavka odbÄ›rovĂˇ Vacuette fialovĂˇ 6 ml K3 edta 456036</t>
  </si>
  <si>
    <t>ZB758</t>
  </si>
  <si>
    <t>Zkumavka odbÄ›rovĂˇ Vacuette fialovĂˇ 9 ml K3 edta NR 455036</t>
  </si>
  <si>
    <t>ZB764</t>
  </si>
  <si>
    <t>Zkumavka odbÄ›rovĂˇ Vacuette zelenĂˇ 4 ml natrium - heparin 454051</t>
  </si>
  <si>
    <t>ZB766</t>
  </si>
  <si>
    <t>Zkumavka odbÄ›rovĂˇ Vacuette zelenĂˇ 9 ml Lith.-hepar. 455084</t>
  </si>
  <si>
    <t>ZB765</t>
  </si>
  <si>
    <t>Zkumavka odbÄ›rovĂˇ Vacuette zelenĂˇ 9 ml natrium - heparin 455051</t>
  </si>
  <si>
    <t>ZK560</t>
  </si>
  <si>
    <t>Zkumavka sekundĂˇrnĂ­ 13 x 75 mm PS bal. Ăˇ 2000 ks 55.475</t>
  </si>
  <si>
    <t>50115065</t>
  </si>
  <si>
    <t>ZPr - vpichovací materiál (Z530)</t>
  </si>
  <si>
    <t>ZB768</t>
  </si>
  <si>
    <t>Jehla vakuovĂˇ Vacuette 216/38 mm zelenĂˇ 450076</t>
  </si>
  <si>
    <t>50115067</t>
  </si>
  <si>
    <t>ZPr - rukavice (Z532)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</si>
  <si>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</si>
  <si>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</si>
  <si>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</si>
  <si>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</si>
  <si>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</si>
  <si>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</si>
  <si>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</si>
  <si>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</si>
  <si>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</si>
  <si>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</si>
  <si>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</si>
  <si>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</si>
  <si>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</si>
  <si>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</si>
  <si>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</si>
  <si>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</si>
  <si>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</si>
  <si>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</si>
  <si>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</si>
  <si>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ZT388</t>
  </si>
  <si>
    <t>Rukavice vyĹˇetĹ™ovacĂ­ nitril nesterilnĂ­ bez pudru INTCO SYNGUARD, vel. S, bal. Ăˇ 100 ks 151.00.001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</si>
  <si>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</si>
  <si>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</si>
  <si>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</si>
  <si>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</si>
  <si>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</si>
  <si>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ZT466</t>
  </si>
  <si>
    <t>Rukavice vyĹˇetĹ™ovacĂ­ nitril nesterilnĂ­ bez pudru Peha-Soft white vel. S Ăˇ 200 ks 9422063</t>
  </si>
  <si>
    <t>ZU362</t>
  </si>
  <si>
    <t>Rukavice vyĹˇetĹ™ovacĂ­ nitrilovĂ© bez pudru Semperguard, nesterilnĂ­, barva modrĂˇ, vel. S, bal. Ăˇ 100 ks 180371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</si>
  <si>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</si>
  <si>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</si>
  <si>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</si>
  <si>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</si>
  <si>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</si>
  <si>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</si>
  <si>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</si>
  <si>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5 Dohody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</si>
  <si>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</si>
  <si>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</si>
  <si>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</si>
  <si>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</si>
  <si>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</si>
  <si>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</si>
  <si>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</si>
  <si>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</si>
  <si>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</si>
  <si>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</si>
  <si>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</si>
  <si>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</si>
  <si>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</si>
  <si>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</si>
  <si>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</si>
  <si>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</si>
  <si>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</si>
  <si>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</si>
  <si>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dohody</t>
  </si>
  <si>
    <t>Specializovaná ambulantní péče</t>
  </si>
  <si>
    <t>816 - Laboratoř lékařské genetiky</t>
  </si>
  <si>
    <t xml:space="preserve">955 - </t>
  </si>
  <si>
    <t>Ambulantní péče ve vyjmenovaných odbornostech (§9) *</t>
  </si>
  <si>
    <t>802 - Pracoviště lékařské mikrobiologie</t>
  </si>
  <si>
    <t>813 - Laboratoř alergologická a imunologická</t>
  </si>
  <si>
    <t>Zdravotní výkony vykázané na pracovišti v rámci ambulantní péče *</t>
  </si>
  <si>
    <t>beze jména</t>
  </si>
  <si>
    <t>4143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</si>
  <si>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</si>
  <si>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</si>
  <si>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</si>
  <si>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Petřek Martin</t>
  </si>
  <si>
    <t>Zdravotní výkony vykázané na pracovišti v rámci ambulantní péče dle lékařů *</t>
  </si>
  <si>
    <t>955</t>
  </si>
  <si>
    <t>V</t>
  </si>
  <si>
    <t>82350</t>
  </si>
  <si>
    <t>(VZP) SCREENINGOVÉ TESTOVÁNÍ COVID-19 METODOU PCR</t>
  </si>
  <si>
    <t>82352</t>
  </si>
  <si>
    <t xml:space="preserve">(VZP) SCREENINGOVÉ TESTOVÁNÍ COVID-19 METODOU PCR </t>
  </si>
  <si>
    <t>09</t>
  </si>
  <si>
    <t>802</t>
  </si>
  <si>
    <t>82302</t>
  </si>
  <si>
    <t>DETEKCE NUKLEOVÉ KYSELINY SARS-COV-2 POMOCÍ METODY</t>
  </si>
  <si>
    <t>82304</t>
  </si>
  <si>
    <t>SCREENING POZITIVNÍHO VZORKU NA PŘÍTOMNOST VÝZNAMN</t>
  </si>
  <si>
    <t>82351</t>
  </si>
  <si>
    <t>813</t>
  </si>
  <si>
    <t>09117</t>
  </si>
  <si>
    <t>ODBĚR KRVE ZE ŽÍLY U DÍTĚTĚ DO 10 LET</t>
  </si>
  <si>
    <t>82241</t>
  </si>
  <si>
    <t>DETEKCE IN VITRO STIMULACE T LYMFOCYTŮ SPECIFICKÝM</t>
  </si>
  <si>
    <t>86213</t>
  </si>
  <si>
    <t>URČOVÁNÍ HLA ANTIGENŮ I. TŘÍDY - KOMBINOVANÝ SET</t>
  </si>
  <si>
    <t>86217</t>
  </si>
  <si>
    <t>URČOVÁNÍ HLA-B 27</t>
  </si>
  <si>
    <t>86323</t>
  </si>
  <si>
    <t>CROSS - MATCH DÁRCŮ JEDNODUCHÝ A PRODLOUŽENÝ</t>
  </si>
  <si>
    <t>86327</t>
  </si>
  <si>
    <t>CROSS MATCH S DTT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</si>
  <si>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</si>
  <si>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</si>
  <si>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</si>
  <si>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</si>
  <si>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</si>
  <si>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</si>
  <si>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</si>
  <si>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</si>
  <si>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</si>
  <si>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</si>
  <si>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91171</t>
  </si>
  <si>
    <t>STANOVENÍ IgG ELISA</t>
  </si>
  <si>
    <t>91197</t>
  </si>
  <si>
    <t>STANOVENÍ CYTOKINU ELISA</t>
  </si>
  <si>
    <t>91211</t>
  </si>
  <si>
    <t>STANOVENÍ IGG PROTI GLIADINU/DEAMIDOVANÝM GLIADINO</t>
  </si>
  <si>
    <t>91237</t>
  </si>
  <si>
    <t>STANOVENÍ SPECIFICKÉHO IMUNOGLOBULINU E (IgE) PROT</t>
  </si>
  <si>
    <t>91241</t>
  </si>
  <si>
    <t>STANOVENÍ SPECIFICKÉHO IgG4 PROTI JEDNOTLIVÝM ALER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</si>
  <si>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</si>
  <si>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</si>
  <si>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</si>
  <si>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</si>
  <si>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</si>
  <si>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</si>
  <si>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</si>
  <si>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</si>
  <si>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</si>
  <si>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</si>
  <si>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</si>
  <si>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</si>
  <si>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</si>
  <si>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</si>
  <si>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91427</t>
  </si>
  <si>
    <t>IZOLACE MONONUKLEÁRŮ Z PERIFERNÍ KRVE GRADIENTOVOU</t>
  </si>
  <si>
    <t>91431</t>
  </si>
  <si>
    <t>ZVLÁŠTĚ NÁROČNÉ IZOLACE BUNĚK GRADIENTOVOU CENTRIF</t>
  </si>
  <si>
    <t>91451</t>
  </si>
  <si>
    <t>STANOVENÍ OPSONOFAGOCYTÁRNÍHO INDEXU INGESCÍ MIKRO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</si>
  <si>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</si>
  <si>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</si>
  <si>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</si>
  <si>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</si>
  <si>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</si>
  <si>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</si>
  <si>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97111</t>
  </si>
  <si>
    <t>SEPARACE SÉRA NEBO PLAZMY</t>
  </si>
  <si>
    <t>86123</t>
  </si>
  <si>
    <t>STATIM - CROSS MATCH NEPŘÍBUZNÝCH DÁRCŮ JEDNODUCHÝ</t>
  </si>
  <si>
    <t>91439</t>
  </si>
  <si>
    <t>IMUNOFENOTYPIZACE BUNĚČNÝCH SUBPOPULACÍ DLE POVRCH</t>
  </si>
  <si>
    <t>91153</t>
  </si>
  <si>
    <t>STANOVENÍ  C - REAKTIVNÍHO PROTEINU</t>
  </si>
  <si>
    <t>09119</t>
  </si>
  <si>
    <t xml:space="preserve">ODBĚR KRVE ZE ŽÍLY U DOSPĚLÉHO NEBO DÍTĚTE NAD 10 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</si>
  <si>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</si>
  <si>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</si>
  <si>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</si>
  <si>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</si>
  <si>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</si>
  <si>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</si>
  <si>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</si>
  <si>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</si>
  <si>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91129</t>
  </si>
  <si>
    <t>STANOVENÍ IgG</t>
  </si>
  <si>
    <t>91173</t>
  </si>
  <si>
    <t>STANOVENÍ IgA ELISA</t>
  </si>
  <si>
    <t>91259</t>
  </si>
  <si>
    <t>STANOVENÍ ANTI NUKLEOHISTON Ab ELISA</t>
  </si>
  <si>
    <t>91189</t>
  </si>
  <si>
    <t>STANOVENÍ IgE</t>
  </si>
  <si>
    <t>91133</t>
  </si>
  <si>
    <t>STANOVENÍ IgM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</si>
  <si>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</si>
  <si>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</si>
  <si>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</si>
  <si>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</si>
  <si>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</si>
  <si>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</si>
  <si>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</si>
  <si>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</si>
  <si>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</si>
  <si>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</si>
  <si>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</si>
  <si>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</si>
  <si>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</si>
  <si>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</si>
  <si>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91115</t>
  </si>
  <si>
    <t>STANOVENÍ IgG3</t>
  </si>
  <si>
    <t>91159</t>
  </si>
  <si>
    <t>STANOVENÍ C3 SLOŽKY KOMPLEMENTU</t>
  </si>
  <si>
    <t>91239</t>
  </si>
  <si>
    <t>STANOVENÍ EOSINOFILNÍHO KATIONICKÉHO PROTEINU (ECP</t>
  </si>
  <si>
    <t>91489</t>
  </si>
  <si>
    <t>IMUNOANALYTICKÉ STANOVENÍ AUTOPROTILÁTEK PROTI LKM</t>
  </si>
  <si>
    <t>91199</t>
  </si>
  <si>
    <t>STANOVENÍ IGA PROTI GLIADINU/DEAMIDOVANÝM GLIADINO</t>
  </si>
  <si>
    <t>91235</t>
  </si>
  <si>
    <t>STANOVENÍ SPECIFICKÉHO IgE PROTI JEDNOTLIVÝM ALERG</t>
  </si>
  <si>
    <t>91269</t>
  </si>
  <si>
    <t>STANOVENÍ ANTI U1-RNP Ab ELISA</t>
  </si>
  <si>
    <t>22217</t>
  </si>
  <si>
    <t xml:space="preserve">SCREENINGOVÉ VYŠETŘENÍ TROMBOCYTÁRNÍCH PROTILÁTEK </t>
  </si>
  <si>
    <t>91149</t>
  </si>
  <si>
    <t>STANOVENÍ A1 - ANTITRYPSINU</t>
  </si>
  <si>
    <t>91113</t>
  </si>
  <si>
    <t>STANOVENÍ IgG2</t>
  </si>
  <si>
    <t>86419</t>
  </si>
  <si>
    <t>ZMRAŽOVÁNÍ A UCHOVÁVÁNÍ LYMFOCYTŮ STUPŇOVITĚ</t>
  </si>
  <si>
    <t>91273</t>
  </si>
  <si>
    <t>STANOVENÍ ANTI GBM Ab ELISA</t>
  </si>
  <si>
    <t>86415</t>
  </si>
  <si>
    <t>SCREENING PROTILÁTEK NA PANELU 100 DÁRCŮ POMOCÍ DT</t>
  </si>
  <si>
    <t>86425</t>
  </si>
  <si>
    <t>URČENÍ SPECIFICITY PROTILÁTKY V SÉRU</t>
  </si>
  <si>
    <t>91125</t>
  </si>
  <si>
    <t>STANOVENÍ INHIBITORU C1 ESTERÁZY</t>
  </si>
  <si>
    <t>91363</t>
  </si>
  <si>
    <t>STANOVENÍ AKTIVITY INHIBITORU C1 ESTERÁZY</t>
  </si>
  <si>
    <t>91151</t>
  </si>
  <si>
    <t>STANOVENÍ OROSOMUKOIDU</t>
  </si>
  <si>
    <t>91579</t>
  </si>
  <si>
    <t>MOLEKULÁRNĚ GENETICKÁ TYPIZACE JEDNOHO HLA GENU (L</t>
  </si>
  <si>
    <t>91581</t>
  </si>
  <si>
    <t>MOLEKULÁRNE GENETICKÁ TYPIZACE JEDNOHO HLA GENU (L</t>
  </si>
  <si>
    <t>91583</t>
  </si>
  <si>
    <t>STANOVENÍ PROTILÁTEK PROTI HLA ANTIGENŮM XMAP TECH</t>
  </si>
  <si>
    <t>91584</t>
  </si>
  <si>
    <t>STANOVENÍ SPECIFITY ANTI-HLA PROTILÁTEK XMAP TECHN</t>
  </si>
  <si>
    <t>91575</t>
  </si>
  <si>
    <t>STANOVENÍ TRYPTÁZY METODOU ENZYMOVÉ ANALÝZY EIA</t>
  </si>
  <si>
    <t>91157</t>
  </si>
  <si>
    <t>STANOVENÍ C2 SLOŽKY KOMPLEMENTU</t>
  </si>
  <si>
    <t>I0001</t>
  </si>
  <si>
    <t>VyÜet°enÝ PCR bez nutnosti izolace</t>
  </si>
  <si>
    <t>816</t>
  </si>
  <si>
    <t>94141</t>
  </si>
  <si>
    <t>VYŠETŘENÍ CHROMOZOMŮ Z KRVE BEZ STIMULACE FYTOHEMA</t>
  </si>
  <si>
    <t>94181</t>
  </si>
  <si>
    <t>ZHOTOVENÍ KARYOTYPU Z JEDNÉ MITÓZY</t>
  </si>
  <si>
    <t>94191</t>
  </si>
  <si>
    <t>FOTOGRAFIE GELU</t>
  </si>
  <si>
    <t>94115</t>
  </si>
  <si>
    <t>IN SITU HYBRIDIZACE LIDSKÉ DNA SE ZNAČENOU SONDOU</t>
  </si>
  <si>
    <t>94145</t>
  </si>
  <si>
    <t>RUTINNÍ VYŠETŘENÍ KOSTNÍ DŘENĚ PŘÍMÉ A S KULTIVACÍ</t>
  </si>
  <si>
    <t>94193</t>
  </si>
  <si>
    <t>ELEKTROFORÉZA NUKLEOVÝCH KYSELIN</t>
  </si>
  <si>
    <t>94195</t>
  </si>
  <si>
    <t>SYNTÉZA cDNA REVERZNÍ TRANSKRIPCÍ</t>
  </si>
  <si>
    <t>94149</t>
  </si>
  <si>
    <t>VYŠETŘENÍ CHROMOZOMŮ Z KOSTNÍ DŘENĚ PŘÍMÉ A S KULT</t>
  </si>
  <si>
    <t>94235</t>
  </si>
  <si>
    <t>IZOLACE NUKLEOVÝCH KYSELIN (DNA, RNA) Z MALÉHO MNO</t>
  </si>
  <si>
    <t>94225</t>
  </si>
  <si>
    <t>IZOLACE A BANKING LIDSKÝCH NUKLEOVÝCH KYSELIN (DNA</t>
  </si>
  <si>
    <t>94331</t>
  </si>
  <si>
    <t>ANALÝZA LIDSKÉHO GERMINÁLNÍHO GENOMU METODOU MLPA</t>
  </si>
  <si>
    <t>94221</t>
  </si>
  <si>
    <t>PŘÍMÁ SEKVENACE DNA LIDSKÉHO GERMINÁLNÍHO GENOMU</t>
  </si>
  <si>
    <t>94337</t>
  </si>
  <si>
    <t>ANALÝZA LIDSKÉHO SOMATICKÉHO GENOMU METODOU KVANTI</t>
  </si>
  <si>
    <t>94947</t>
  </si>
  <si>
    <t>(VZP) FAKTOR II 20210G&gt;A</t>
  </si>
  <si>
    <t>94353</t>
  </si>
  <si>
    <t>STANOVENÍ ZNÁMÉ GENOVÉ VARIANTY LIDSKÉHO SOMATICKÉ</t>
  </si>
  <si>
    <t>94239</t>
  </si>
  <si>
    <t>FRAGMENTAČNÍ ANALÝZA LIDSKÉHO SOMATICKÉHO GENOMU</t>
  </si>
  <si>
    <t>94946</t>
  </si>
  <si>
    <t>(VZP) DEF. FAKTORU V (LEIDEN)</t>
  </si>
  <si>
    <t>94233</t>
  </si>
  <si>
    <t>ANALÝZA VARIANT LIDSKÉHO SOMATICKÉHO GENOMU NA BIO</t>
  </si>
  <si>
    <t>94223</t>
  </si>
  <si>
    <t>PŘÍMÁ SEKVENACE DNA LIDSKÉHO SOMATICKÉHO GENOMU</t>
  </si>
  <si>
    <t>94954</t>
  </si>
  <si>
    <t>(VZP) INHIBITOR AKTIVÁTORU PLAZMINOGENU (PAI-1)</t>
  </si>
  <si>
    <t>94365</t>
  </si>
  <si>
    <t>ANALÝZA SEKVENCE LIDSKÉHO SOMATICKÉHO GENOMU TECHN</t>
  </si>
  <si>
    <t>94960</t>
  </si>
  <si>
    <t>(VZP) CELIAKÁLNÍ SPRUE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</si>
  <si>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</si>
  <si>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</si>
  <si>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</si>
  <si>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</si>
  <si>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</si>
  <si>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</si>
  <si>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</si>
  <si>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</si>
  <si>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</si>
  <si>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</si>
  <si>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</si>
  <si>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</si>
  <si>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</si>
  <si>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</si>
  <si>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</si>
  <si>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</si>
  <si>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</si>
  <si>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</si>
  <si>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</si>
  <si>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</si>
  <si>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</si>
  <si>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</si>
  <si>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</si>
  <si>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</si>
  <si>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</si>
  <si>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</si>
  <si>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</si>
  <si>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</si>
  <si>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</si>
  <si>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</si>
  <si>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</si>
  <si>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86421</t>
  </si>
  <si>
    <t>ROZMRAZOVÁNÍ LYMFOCYTŮ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</si>
  <si>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</si>
  <si>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</si>
  <si>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</si>
  <si>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</si>
  <si>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</si>
  <si>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</si>
  <si>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</si>
  <si>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</si>
  <si>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</si>
  <si>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</si>
  <si>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</si>
  <si>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</si>
  <si>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91571</t>
  </si>
  <si>
    <t>IMUNOANALYTICKÉ STANOVENÍ BIOMARKERŮ NEURODEGENERA</t>
  </si>
  <si>
    <t>18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</si>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</sst>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2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8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5" xfId="0" applyNumberFormat="1" applyFont="1" applyBorder="1" applyAlignment="1">
      <alignment horizontal="right" vertical="center"/>
    </xf>
    <xf numFmtId="173" fontId="40" fillId="0" borderId="105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4" fontId="40" fillId="0" borderId="108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99" xfId="0" applyNumberFormat="1" applyFont="1" applyBorder="1" applyAlignment="1">
      <alignment vertical="center"/>
    </xf>
    <xf numFmtId="0" fontId="33" fillId="0" borderId="106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4" xfId="0" applyNumberFormat="1" applyFont="1" applyFill="1" applyBorder="1"/>
    <xf numFmtId="3" fontId="0" fillId="7" borderId="75" xfId="0" applyNumberFormat="1" applyFont="1" applyFill="1" applyBorder="1"/>
    <xf numFmtId="0" fontId="0" fillId="0" borderId="115" xfId="0" applyNumberFormat="1" applyFont="1" applyBorder="1"/>
    <xf numFmtId="3" fontId="0" fillId="0" borderId="116" xfId="0" applyNumberFormat="1" applyFont="1" applyBorder="1"/>
    <xf numFmtId="0" fontId="0" fillId="7" borderId="115" xfId="0" applyNumberFormat="1" applyFont="1" applyFill="1" applyBorder="1"/>
    <xf numFmtId="3" fontId="0" fillId="7" borderId="116" xfId="0" applyNumberFormat="1" applyFont="1" applyFill="1" applyBorder="1"/>
    <xf numFmtId="0" fontId="54" fillId="8" borderId="115" xfId="0" applyNumberFormat="1" applyFont="1" applyFill="1" applyBorder="1"/>
    <xf numFmtId="3" fontId="54" fillId="8" borderId="116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6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3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3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4" xfId="0" applyNumberFormat="1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3" xfId="0" applyFont="1" applyFill="1" applyBorder="1" applyAlignment="1">
      <alignment horizontal="center"/>
    </xf>
    <xf numFmtId="0" fontId="56" fillId="9" borderId="112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40" fillId="4" borderId="99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6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110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2" xfId="0" applyNumberFormat="1" applyFont="1" applyFill="1" applyBorder="1" applyAlignment="1">
      <alignment horizontal="center" vertical="center" wrapText="1"/>
    </xf>
    <xf numFmtId="168" fontId="56" fillId="2" borderId="110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9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8" xfId="83" applyNumberFormat="1" applyFont="1" applyFill="1" applyBorder="1" applyAlignment="1">
      <alignment horizontal="right" vertical="top"/>
    </xf>
    <xf numFmtId="3" fontId="34" fillId="10" borderId="119" xfId="83" applyNumberFormat="1" applyFont="1" applyFill="1" applyBorder="1" applyAlignment="1">
      <alignment horizontal="right" vertical="top"/>
    </xf>
    <xf numFmtId="9" fontId="34" fillId="10" borderId="120" xfId="83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3" fontId="34" fillId="11" borderId="117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7" xfId="53" applyNumberFormat="1" applyFont="1" applyFill="1" applyBorder="1" applyAlignment="1">
      <alignment horizontal="left"/>
    </xf>
    <xf numFmtId="164" fontId="32" fillId="2" borderId="122" xfId="53" applyNumberFormat="1" applyFont="1" applyFill="1" applyBorder="1" applyAlignment="1">
      <alignment horizontal="left"/>
    </xf>
    <xf numFmtId="0" fontId="32" fillId="2" borderId="122" xfId="53" applyNumberFormat="1" applyFont="1" applyFill="1" applyBorder="1" applyAlignment="1">
      <alignment horizontal="left"/>
    </xf>
    <xf numFmtId="164" fontId="32" fillId="2" borderId="105" xfId="53" applyNumberFormat="1" applyFont="1" applyFill="1" applyBorder="1" applyAlignment="1">
      <alignment horizontal="left"/>
    </xf>
    <xf numFmtId="3" fontId="32" fillId="2" borderId="105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7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3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8" xfId="0" applyFont="1" applyFill="1" applyBorder="1"/>
    <xf numFmtId="0" fontId="40" fillId="0" borderId="97" xfId="0" applyFont="1" applyFill="1" applyBorder="1" applyAlignment="1">
      <alignment horizontal="left" indent="1"/>
    </xf>
    <xf numFmtId="9" fontId="33" fillId="0" borderId="124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5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8" xfId="0" applyFont="1" applyFill="1" applyBorder="1"/>
    <xf numFmtId="0" fontId="40" fillId="11" borderId="97" xfId="0" applyFont="1" applyFill="1" applyBorder="1"/>
    <xf numFmtId="0" fontId="3" fillId="2" borderId="90" xfId="80" applyFont="1" applyFill="1" applyBorder="1"/>
    <xf numFmtId="3" fontId="33" fillId="0" borderId="125" xfId="0" applyNumberFormat="1" applyFont="1" applyFill="1" applyBorder="1"/>
    <xf numFmtId="3" fontId="33" fillId="0" borderId="109" xfId="0" applyNumberFormat="1" applyFont="1" applyFill="1" applyBorder="1"/>
    <xf numFmtId="0" fontId="33" fillId="0" borderId="98" xfId="0" applyFont="1" applyFill="1" applyBorder="1"/>
    <xf numFmtId="0" fontId="33" fillId="0" borderId="97" xfId="0" applyFont="1" applyFill="1" applyBorder="1"/>
    <xf numFmtId="3" fontId="33" fillId="0" borderId="124" xfId="0" applyNumberFormat="1" applyFont="1" applyFill="1" applyBorder="1"/>
    <xf numFmtId="3" fontId="33" fillId="0" borderId="9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9" fontId="33" fillId="0" borderId="57" xfId="0" applyNumberFormat="1" applyFont="1" applyFill="1" applyBorder="1"/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40" fillId="2" borderId="55" xfId="0" applyFont="1" applyFill="1" applyBorder="1"/>
    <xf numFmtId="3" fontId="40" fillId="2" borderId="108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57" xfId="0" applyNumberFormat="1" applyFont="1" applyFill="1" applyBorder="1"/>
    <xf numFmtId="3" fontId="33" fillId="0" borderId="62" xfId="0" applyNumberFormat="1" applyFont="1" applyFill="1" applyBorder="1"/>
    <xf numFmtId="3" fontId="33" fillId="0" borderId="26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57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28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1" xfId="0" applyNumberFormat="1" applyFont="1" applyFill="1" applyBorder="1" applyAlignment="1">
      <alignment horizontal="right"/>
    </xf>
    <xf numFmtId="3" fontId="33" fillId="0" borderId="131" xfId="0" applyNumberFormat="1" applyFont="1" applyFill="1" applyBorder="1"/>
    <xf numFmtId="3" fontId="33" fillId="0" borderId="132" xfId="0" applyNumberFormat="1" applyFont="1" applyFill="1" applyBorder="1"/>
    <xf numFmtId="164" fontId="33" fillId="0" borderId="134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60" fillId="4" borderId="130" xfId="0" applyFont="1" applyFill="1" applyBorder="1" applyAlignment="1">
      <alignment horizontal="left"/>
    </xf>
    <xf numFmtId="169" fontId="60" fillId="4" borderId="131" xfId="0" applyNumberFormat="1" applyFont="1" applyFill="1" applyBorder="1"/>
    <xf numFmtId="9" fontId="60" fillId="4" borderId="131" xfId="0" applyNumberFormat="1" applyFont="1" applyFill="1" applyBorder="1"/>
    <xf numFmtId="9" fontId="60" fillId="4" borderId="132" xfId="0" applyNumberFormat="1" applyFont="1" applyFill="1" applyBorder="1"/>
    <xf numFmtId="169" fontId="0" fillId="0" borderId="134" xfId="0" applyNumberFormat="1" applyBorder="1"/>
    <xf numFmtId="9" fontId="0" fillId="0" borderId="134" xfId="0" applyNumberFormat="1" applyBorder="1"/>
    <xf numFmtId="9" fontId="0" fillId="0" borderId="135" xfId="0" applyNumberFormat="1" applyBorder="1"/>
    <xf numFmtId="0" fontId="60" fillId="0" borderId="130" xfId="0" applyFont="1" applyBorder="1" applyAlignment="1">
      <alignment horizontal="left" indent="1"/>
    </xf>
    <xf numFmtId="0" fontId="60" fillId="0" borderId="133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0" fontId="40" fillId="0" borderId="25" xfId="0" applyFont="1" applyFill="1" applyBorder="1"/>
    <xf numFmtId="0" fontId="40" fillId="0" borderId="133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131" xfId="0" applyNumberFormat="1" applyFont="1" applyFill="1" applyBorder="1"/>
    <xf numFmtId="0" fontId="40" fillId="0" borderId="13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3.5699439247605311</c:v>
                </c:pt>
                <c:pt idx="1">
                  <c:v>2.8783944198960629</c:v>
                </c:pt>
                <c:pt idx="2">
                  <c:v>2.8894716839467045</c:v>
                </c:pt>
                <c:pt idx="3">
                  <c:v>2.4644604785758792</c:v>
                </c:pt>
                <c:pt idx="4">
                  <c:v>2.2451116411225507</c:v>
                </c:pt>
                <c:pt idx="5">
                  <c:v>2.1793882723480738</c:v>
                </c:pt>
                <c:pt idx="6">
                  <c:v>2.1836480554819122</c:v>
                </c:pt>
                <c:pt idx="7">
                  <c:v>2.0961564644121884</c:v>
                </c:pt>
                <c:pt idx="8">
                  <c:v>2.0445960452000622</c:v>
                </c:pt>
                <c:pt idx="9">
                  <c:v>2.0428409206184028</c:v>
                </c:pt>
                <c:pt idx="10">
                  <c:v>1.9219806415169298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2" totalsRowShown="0" headerRowDxfId="92" tableBorderDxfId="91">
  <autoFilter ref="A7:S2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59" totalsRowShown="0">
  <autoFilter ref="C3:S15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555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3" t="s">
        <v>556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559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1701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1734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1741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1949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1950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2006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074EB64E-0619-4E55-8362-60F3773FE92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41</v>
      </c>
      <c r="B5" s="466" t="s">
        <v>516</v>
      </c>
      <c r="C5" s="469">
        <v>5196.21</v>
      </c>
      <c r="D5" s="469">
        <v>13</v>
      </c>
      <c r="E5" s="469">
        <v>4233.26</v>
      </c>
      <c r="F5" s="515">
        <v>0.81468223955536823</v>
      </c>
      <c r="G5" s="469">
        <v>8</v>
      </c>
      <c r="H5" s="515">
        <v>0.61538461538461542</v>
      </c>
      <c r="I5" s="469">
        <v>962.94999999999993</v>
      </c>
      <c r="J5" s="515">
        <v>0.18531776044463175</v>
      </c>
      <c r="K5" s="469">
        <v>5</v>
      </c>
      <c r="L5" s="515">
        <v>0.38461538461538464</v>
      </c>
      <c r="M5" s="469" t="s">
        <v>68</v>
      </c>
      <c r="N5" s="150"/>
    </row>
    <row r="6" spans="1:14" ht="14.45" customHeight="1" x14ac:dyDescent="0.2">
      <c r="A6" s="465">
        <v>41</v>
      </c>
      <c r="B6" s="466" t="s">
        <v>517</v>
      </c>
      <c r="C6" s="469">
        <v>5196.21</v>
      </c>
      <c r="D6" s="469">
        <v>13</v>
      </c>
      <c r="E6" s="469">
        <v>4233.26</v>
      </c>
      <c r="F6" s="515">
        <v>0.81468223955536823</v>
      </c>
      <c r="G6" s="469">
        <v>8</v>
      </c>
      <c r="H6" s="515">
        <v>0.61538461538461542</v>
      </c>
      <c r="I6" s="469">
        <v>962.94999999999993</v>
      </c>
      <c r="J6" s="515">
        <v>0.18531776044463175</v>
      </c>
      <c r="K6" s="469">
        <v>5</v>
      </c>
      <c r="L6" s="515">
        <v>0.38461538461538464</v>
      </c>
      <c r="M6" s="469" t="s">
        <v>1</v>
      </c>
      <c r="N6" s="150"/>
    </row>
    <row r="7" spans="1:14" ht="14.45" customHeight="1" x14ac:dyDescent="0.2">
      <c r="A7" s="465" t="s">
        <v>481</v>
      </c>
      <c r="B7" s="466" t="s">
        <v>3</v>
      </c>
      <c r="C7" s="469">
        <v>5196.21</v>
      </c>
      <c r="D7" s="469">
        <v>13</v>
      </c>
      <c r="E7" s="469">
        <v>4233.26</v>
      </c>
      <c r="F7" s="515">
        <v>0.81468223955536823</v>
      </c>
      <c r="G7" s="469">
        <v>8</v>
      </c>
      <c r="H7" s="515">
        <v>0.61538461538461542</v>
      </c>
      <c r="I7" s="469">
        <v>962.94999999999993</v>
      </c>
      <c r="J7" s="515">
        <v>0.18531776044463175</v>
      </c>
      <c r="K7" s="469">
        <v>5</v>
      </c>
      <c r="L7" s="515">
        <v>0.38461538461538464</v>
      </c>
      <c r="M7" s="469" t="s">
        <v>486</v>
      </c>
      <c r="N7" s="150"/>
    </row>
    <row r="9" spans="1:14" ht="14.45" customHeight="1" x14ac:dyDescent="0.2">
      <c r="A9" s="465">
        <v>41</v>
      </c>
      <c r="B9" s="466" t="s">
        <v>516</v>
      </c>
      <c r="C9" s="469" t="s">
        <v>266</v>
      </c>
      <c r="D9" s="469" t="s">
        <v>266</v>
      </c>
      <c r="E9" s="469" t="s">
        <v>266</v>
      </c>
      <c r="F9" s="515" t="s">
        <v>266</v>
      </c>
      <c r="G9" s="469" t="s">
        <v>266</v>
      </c>
      <c r="H9" s="515" t="s">
        <v>266</v>
      </c>
      <c r="I9" s="469" t="s">
        <v>266</v>
      </c>
      <c r="J9" s="515" t="s">
        <v>266</v>
      </c>
      <c r="K9" s="469" t="s">
        <v>266</v>
      </c>
      <c r="L9" s="515" t="s">
        <v>266</v>
      </c>
      <c r="M9" s="469" t="s">
        <v>68</v>
      </c>
      <c r="N9" s="150"/>
    </row>
    <row r="10" spans="1:14" ht="14.45" customHeight="1" x14ac:dyDescent="0.2">
      <c r="A10" s="465" t="s">
        <v>518</v>
      </c>
      <c r="B10" s="466" t="s">
        <v>517</v>
      </c>
      <c r="C10" s="469">
        <v>5196.21</v>
      </c>
      <c r="D10" s="469">
        <v>13</v>
      </c>
      <c r="E10" s="469">
        <v>4233.26</v>
      </c>
      <c r="F10" s="515">
        <v>0.81468223955536823</v>
      </c>
      <c r="G10" s="469">
        <v>8</v>
      </c>
      <c r="H10" s="515">
        <v>0.61538461538461542</v>
      </c>
      <c r="I10" s="469">
        <v>962.94999999999993</v>
      </c>
      <c r="J10" s="515">
        <v>0.18531776044463175</v>
      </c>
      <c r="K10" s="469">
        <v>5</v>
      </c>
      <c r="L10" s="515">
        <v>0.38461538461538464</v>
      </c>
      <c r="M10" s="469" t="s">
        <v>1</v>
      </c>
      <c r="N10" s="150"/>
    </row>
    <row r="11" spans="1:14" ht="14.45" customHeight="1" x14ac:dyDescent="0.2">
      <c r="A11" s="465" t="s">
        <v>518</v>
      </c>
      <c r="B11" s="466" t="s">
        <v>519</v>
      </c>
      <c r="C11" s="469">
        <v>5196.21</v>
      </c>
      <c r="D11" s="469">
        <v>13</v>
      </c>
      <c r="E11" s="469">
        <v>4233.26</v>
      </c>
      <c r="F11" s="515">
        <v>0.81468223955536823</v>
      </c>
      <c r="G11" s="469">
        <v>8</v>
      </c>
      <c r="H11" s="515">
        <v>0.61538461538461542</v>
      </c>
      <c r="I11" s="469">
        <v>962.94999999999993</v>
      </c>
      <c r="J11" s="515">
        <v>0.18531776044463175</v>
      </c>
      <c r="K11" s="469">
        <v>5</v>
      </c>
      <c r="L11" s="515">
        <v>0.38461538461538464</v>
      </c>
      <c r="M11" s="469" t="s">
        <v>490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5" t="s">
        <v>266</v>
      </c>
      <c r="G12" s="469" t="s">
        <v>266</v>
      </c>
      <c r="H12" s="515" t="s">
        <v>266</v>
      </c>
      <c r="I12" s="469" t="s">
        <v>266</v>
      </c>
      <c r="J12" s="515" t="s">
        <v>266</v>
      </c>
      <c r="K12" s="469" t="s">
        <v>266</v>
      </c>
      <c r="L12" s="515" t="s">
        <v>266</v>
      </c>
      <c r="M12" s="469" t="s">
        <v>491</v>
      </c>
      <c r="N12" s="150"/>
    </row>
    <row r="13" spans="1:14" ht="14.45" customHeight="1" x14ac:dyDescent="0.2">
      <c r="A13" s="465" t="s">
        <v>481</v>
      </c>
      <c r="B13" s="466" t="s">
        <v>520</v>
      </c>
      <c r="C13" s="469">
        <v>5196.21</v>
      </c>
      <c r="D13" s="469">
        <v>13</v>
      </c>
      <c r="E13" s="469">
        <v>4233.26</v>
      </c>
      <c r="F13" s="515">
        <v>0.81468223955536823</v>
      </c>
      <c r="G13" s="469">
        <v>8</v>
      </c>
      <c r="H13" s="515">
        <v>0.61538461538461542</v>
      </c>
      <c r="I13" s="469">
        <v>962.94999999999993</v>
      </c>
      <c r="J13" s="515">
        <v>0.18531776044463175</v>
      </c>
      <c r="K13" s="469">
        <v>5</v>
      </c>
      <c r="L13" s="515">
        <v>0.38461538461538464</v>
      </c>
      <c r="M13" s="469" t="s">
        <v>486</v>
      </c>
      <c r="N13" s="150"/>
    </row>
    <row r="14" spans="1:14" ht="14.45" customHeight="1" x14ac:dyDescent="0.2">
      <c r="A14" s="516" t="s">
        <v>239</v>
      </c>
    </row>
    <row r="15" spans="1:14" ht="14.45" customHeight="1" x14ac:dyDescent="0.2">
      <c r="A15" s="517" t="s">
        <v>521</v>
      </c>
    </row>
    <row r="16" spans="1:14" ht="14.45" customHeight="1" x14ac:dyDescent="0.2">
      <c r="A16" s="516" t="s">
        <v>522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C70739CC-2417-4207-8823-187A4286A19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7" t="s">
        <v>134</v>
      </c>
      <c r="B4" s="498" t="s">
        <v>19</v>
      </c>
      <c r="C4" s="520"/>
      <c r="D4" s="498" t="s">
        <v>20</v>
      </c>
      <c r="E4" s="520"/>
      <c r="F4" s="498" t="s">
        <v>19</v>
      </c>
      <c r="G4" s="501" t="s">
        <v>2</v>
      </c>
      <c r="H4" s="498" t="s">
        <v>20</v>
      </c>
      <c r="I4" s="501" t="s">
        <v>2</v>
      </c>
      <c r="J4" s="498" t="s">
        <v>19</v>
      </c>
      <c r="K4" s="501" t="s">
        <v>2</v>
      </c>
      <c r="L4" s="498" t="s">
        <v>20</v>
      </c>
      <c r="M4" s="502" t="s">
        <v>2</v>
      </c>
    </row>
    <row r="5" spans="1:13" ht="14.45" customHeight="1" x14ac:dyDescent="0.2">
      <c r="A5" s="518" t="s">
        <v>523</v>
      </c>
      <c r="B5" s="511">
        <v>2305.9</v>
      </c>
      <c r="C5" s="477">
        <v>1</v>
      </c>
      <c r="D5" s="521">
        <v>5</v>
      </c>
      <c r="E5" s="523" t="s">
        <v>523</v>
      </c>
      <c r="F5" s="511">
        <v>2062.06</v>
      </c>
      <c r="G5" s="503">
        <v>0.89425387050609295</v>
      </c>
      <c r="H5" s="481">
        <v>4</v>
      </c>
      <c r="I5" s="504">
        <v>0.8</v>
      </c>
      <c r="J5" s="525">
        <v>243.84</v>
      </c>
      <c r="K5" s="503">
        <v>0.10574612949390694</v>
      </c>
      <c r="L5" s="481">
        <v>1</v>
      </c>
      <c r="M5" s="504">
        <v>0.2</v>
      </c>
    </row>
    <row r="6" spans="1:13" ht="14.45" customHeight="1" thickBot="1" x14ac:dyDescent="0.25">
      <c r="A6" s="519" t="s">
        <v>524</v>
      </c>
      <c r="B6" s="512">
        <v>2890.3099999999995</v>
      </c>
      <c r="C6" s="491">
        <v>1</v>
      </c>
      <c r="D6" s="522">
        <v>8</v>
      </c>
      <c r="E6" s="524" t="s">
        <v>524</v>
      </c>
      <c r="F6" s="512">
        <v>2171.1999999999998</v>
      </c>
      <c r="G6" s="505">
        <v>0.7511996983022583</v>
      </c>
      <c r="H6" s="495">
        <v>4</v>
      </c>
      <c r="I6" s="506">
        <v>0.5</v>
      </c>
      <c r="J6" s="526">
        <v>719.1099999999999</v>
      </c>
      <c r="K6" s="505">
        <v>0.24880030169774178</v>
      </c>
      <c r="L6" s="495">
        <v>4</v>
      </c>
      <c r="M6" s="506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3D94CBE-E436-4B2F-8BEE-8644069FF16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555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5196.21</v>
      </c>
      <c r="N3" s="66">
        <f>SUBTOTAL(9,N7:N1048576)</f>
        <v>19</v>
      </c>
      <c r="O3" s="66">
        <f>SUBTOTAL(9,O7:O1048576)</f>
        <v>13</v>
      </c>
      <c r="P3" s="66">
        <f>SUBTOTAL(9,P7:P1048576)</f>
        <v>4233.26</v>
      </c>
      <c r="Q3" s="67">
        <f>IF(M3=0,0,P3/M3)</f>
        <v>0.81468223955536823</v>
      </c>
      <c r="R3" s="66">
        <f>SUBTOTAL(9,R7:R1048576)</f>
        <v>10</v>
      </c>
      <c r="S3" s="67">
        <f>IF(N3=0,0,R3/N3)</f>
        <v>0.52631578947368418</v>
      </c>
      <c r="T3" s="66">
        <f>SUBTOTAL(9,T7:T1048576)</f>
        <v>8</v>
      </c>
      <c r="U3" s="68">
        <f>IF(O3=0,0,T3/O3)</f>
        <v>0.61538461538461542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27" t="s">
        <v>23</v>
      </c>
      <c r="B6" s="528" t="s">
        <v>5</v>
      </c>
      <c r="C6" s="527" t="s">
        <v>24</v>
      </c>
      <c r="D6" s="528" t="s">
        <v>6</v>
      </c>
      <c r="E6" s="528" t="s">
        <v>147</v>
      </c>
      <c r="F6" s="528" t="s">
        <v>25</v>
      </c>
      <c r="G6" s="528" t="s">
        <v>26</v>
      </c>
      <c r="H6" s="528" t="s">
        <v>8</v>
      </c>
      <c r="I6" s="528" t="s">
        <v>10</v>
      </c>
      <c r="J6" s="528" t="s">
        <v>11</v>
      </c>
      <c r="K6" s="528" t="s">
        <v>12</v>
      </c>
      <c r="L6" s="528" t="s">
        <v>27</v>
      </c>
      <c r="M6" s="529" t="s">
        <v>14</v>
      </c>
      <c r="N6" s="530" t="s">
        <v>28</v>
      </c>
      <c r="O6" s="530" t="s">
        <v>28</v>
      </c>
      <c r="P6" s="530" t="s">
        <v>14</v>
      </c>
      <c r="Q6" s="530" t="s">
        <v>2</v>
      </c>
      <c r="R6" s="530" t="s">
        <v>28</v>
      </c>
      <c r="S6" s="530" t="s">
        <v>2</v>
      </c>
      <c r="T6" s="530" t="s">
        <v>28</v>
      </c>
      <c r="U6" s="531" t="s">
        <v>2</v>
      </c>
    </row>
    <row r="7" spans="1:21" ht="14.45" customHeight="1" x14ac:dyDescent="0.2">
      <c r="A7" s="533">
        <v>41</v>
      </c>
      <c r="B7" s="534" t="s">
        <v>516</v>
      </c>
      <c r="C7" s="534" t="s">
        <v>518</v>
      </c>
      <c r="D7" s="535" t="s">
        <v>553</v>
      </c>
      <c r="E7" s="536" t="s">
        <v>524</v>
      </c>
      <c r="F7" s="534" t="s">
        <v>517</v>
      </c>
      <c r="G7" s="534" t="s">
        <v>525</v>
      </c>
      <c r="H7" s="534" t="s">
        <v>266</v>
      </c>
      <c r="I7" s="534" t="s">
        <v>526</v>
      </c>
      <c r="J7" s="534" t="s">
        <v>527</v>
      </c>
      <c r="K7" s="534" t="s">
        <v>528</v>
      </c>
      <c r="L7" s="537">
        <v>58.77</v>
      </c>
      <c r="M7" s="537">
        <v>176.31</v>
      </c>
      <c r="N7" s="534">
        <v>3</v>
      </c>
      <c r="O7" s="538">
        <v>1.5</v>
      </c>
      <c r="P7" s="537"/>
      <c r="Q7" s="539">
        <v>0</v>
      </c>
      <c r="R7" s="534"/>
      <c r="S7" s="539">
        <v>0</v>
      </c>
      <c r="T7" s="538"/>
      <c r="U7" s="122">
        <v>0</v>
      </c>
    </row>
    <row r="8" spans="1:21" ht="14.45" customHeight="1" x14ac:dyDescent="0.2">
      <c r="A8" s="540">
        <v>41</v>
      </c>
      <c r="B8" s="541" t="s">
        <v>516</v>
      </c>
      <c r="C8" s="541" t="s">
        <v>518</v>
      </c>
      <c r="D8" s="542" t="s">
        <v>553</v>
      </c>
      <c r="E8" s="543" t="s">
        <v>524</v>
      </c>
      <c r="F8" s="541" t="s">
        <v>517</v>
      </c>
      <c r="G8" s="541" t="s">
        <v>529</v>
      </c>
      <c r="H8" s="541" t="s">
        <v>266</v>
      </c>
      <c r="I8" s="541" t="s">
        <v>530</v>
      </c>
      <c r="J8" s="541" t="s">
        <v>531</v>
      </c>
      <c r="K8" s="541" t="s">
        <v>532</v>
      </c>
      <c r="L8" s="544">
        <v>542.79999999999995</v>
      </c>
      <c r="M8" s="544">
        <v>2714</v>
      </c>
      <c r="N8" s="541">
        <v>5</v>
      </c>
      <c r="O8" s="545">
        <v>4</v>
      </c>
      <c r="P8" s="544">
        <v>2171.1999999999998</v>
      </c>
      <c r="Q8" s="546">
        <v>0.79999999999999993</v>
      </c>
      <c r="R8" s="541">
        <v>4</v>
      </c>
      <c r="S8" s="546">
        <v>0.8</v>
      </c>
      <c r="T8" s="545">
        <v>3.5</v>
      </c>
      <c r="U8" s="547">
        <v>0.875</v>
      </c>
    </row>
    <row r="9" spans="1:21" ht="14.45" customHeight="1" x14ac:dyDescent="0.2">
      <c r="A9" s="540">
        <v>41</v>
      </c>
      <c r="B9" s="541" t="s">
        <v>516</v>
      </c>
      <c r="C9" s="541" t="s">
        <v>518</v>
      </c>
      <c r="D9" s="542" t="s">
        <v>553</v>
      </c>
      <c r="E9" s="543" t="s">
        <v>524</v>
      </c>
      <c r="F9" s="541" t="s">
        <v>517</v>
      </c>
      <c r="G9" s="541" t="s">
        <v>533</v>
      </c>
      <c r="H9" s="541" t="s">
        <v>266</v>
      </c>
      <c r="I9" s="541" t="s">
        <v>534</v>
      </c>
      <c r="J9" s="541" t="s">
        <v>535</v>
      </c>
      <c r="K9" s="541" t="s">
        <v>536</v>
      </c>
      <c r="L9" s="544">
        <v>0</v>
      </c>
      <c r="M9" s="544">
        <v>0</v>
      </c>
      <c r="N9" s="541">
        <v>4</v>
      </c>
      <c r="O9" s="545">
        <v>1.5</v>
      </c>
      <c r="P9" s="544">
        <v>0</v>
      </c>
      <c r="Q9" s="546"/>
      <c r="R9" s="541">
        <v>2</v>
      </c>
      <c r="S9" s="546">
        <v>0.5</v>
      </c>
      <c r="T9" s="545">
        <v>0.5</v>
      </c>
      <c r="U9" s="547">
        <v>0.33333333333333331</v>
      </c>
    </row>
    <row r="10" spans="1:21" ht="14.45" customHeight="1" x14ac:dyDescent="0.2">
      <c r="A10" s="540">
        <v>41</v>
      </c>
      <c r="B10" s="541" t="s">
        <v>516</v>
      </c>
      <c r="C10" s="541" t="s">
        <v>518</v>
      </c>
      <c r="D10" s="542" t="s">
        <v>553</v>
      </c>
      <c r="E10" s="543" t="s">
        <v>524</v>
      </c>
      <c r="F10" s="541" t="s">
        <v>517</v>
      </c>
      <c r="G10" s="541" t="s">
        <v>537</v>
      </c>
      <c r="H10" s="541" t="s">
        <v>266</v>
      </c>
      <c r="I10" s="541" t="s">
        <v>538</v>
      </c>
      <c r="J10" s="541" t="s">
        <v>539</v>
      </c>
      <c r="K10" s="541" t="s">
        <v>540</v>
      </c>
      <c r="L10" s="544">
        <v>0</v>
      </c>
      <c r="M10" s="544">
        <v>0</v>
      </c>
      <c r="N10" s="541">
        <v>1</v>
      </c>
      <c r="O10" s="545">
        <v>1</v>
      </c>
      <c r="P10" s="544"/>
      <c r="Q10" s="546"/>
      <c r="R10" s="541"/>
      <c r="S10" s="546">
        <v>0</v>
      </c>
      <c r="T10" s="545"/>
      <c r="U10" s="547">
        <v>0</v>
      </c>
    </row>
    <row r="11" spans="1:21" ht="14.45" customHeight="1" x14ac:dyDescent="0.2">
      <c r="A11" s="540">
        <v>41</v>
      </c>
      <c r="B11" s="541" t="s">
        <v>516</v>
      </c>
      <c r="C11" s="541" t="s">
        <v>518</v>
      </c>
      <c r="D11" s="542" t="s">
        <v>553</v>
      </c>
      <c r="E11" s="543" t="s">
        <v>523</v>
      </c>
      <c r="F11" s="541" t="s">
        <v>517</v>
      </c>
      <c r="G11" s="541" t="s">
        <v>541</v>
      </c>
      <c r="H11" s="541" t="s">
        <v>554</v>
      </c>
      <c r="I11" s="541" t="s">
        <v>542</v>
      </c>
      <c r="J11" s="541" t="s">
        <v>543</v>
      </c>
      <c r="K11" s="541" t="s">
        <v>544</v>
      </c>
      <c r="L11" s="544">
        <v>614.48</v>
      </c>
      <c r="M11" s="544">
        <v>1843.44</v>
      </c>
      <c r="N11" s="541">
        <v>3</v>
      </c>
      <c r="O11" s="545">
        <v>3</v>
      </c>
      <c r="P11" s="544">
        <v>1843.44</v>
      </c>
      <c r="Q11" s="546">
        <v>1</v>
      </c>
      <c r="R11" s="541">
        <v>3</v>
      </c>
      <c r="S11" s="546">
        <v>1</v>
      </c>
      <c r="T11" s="545">
        <v>3</v>
      </c>
      <c r="U11" s="547">
        <v>1</v>
      </c>
    </row>
    <row r="12" spans="1:21" ht="14.45" customHeight="1" x14ac:dyDescent="0.2">
      <c r="A12" s="540">
        <v>41</v>
      </c>
      <c r="B12" s="541" t="s">
        <v>516</v>
      </c>
      <c r="C12" s="541" t="s">
        <v>518</v>
      </c>
      <c r="D12" s="542" t="s">
        <v>553</v>
      </c>
      <c r="E12" s="543" t="s">
        <v>523</v>
      </c>
      <c r="F12" s="541" t="s">
        <v>517</v>
      </c>
      <c r="G12" s="541" t="s">
        <v>545</v>
      </c>
      <c r="H12" s="541" t="s">
        <v>266</v>
      </c>
      <c r="I12" s="541" t="s">
        <v>546</v>
      </c>
      <c r="J12" s="541" t="s">
        <v>547</v>
      </c>
      <c r="K12" s="541" t="s">
        <v>548</v>
      </c>
      <c r="L12" s="544">
        <v>218.62</v>
      </c>
      <c r="M12" s="544">
        <v>218.62</v>
      </c>
      <c r="N12" s="541">
        <v>1</v>
      </c>
      <c r="O12" s="545">
        <v>1</v>
      </c>
      <c r="P12" s="544">
        <v>218.62</v>
      </c>
      <c r="Q12" s="546">
        <v>1</v>
      </c>
      <c r="R12" s="541">
        <v>1</v>
      </c>
      <c r="S12" s="546">
        <v>1</v>
      </c>
      <c r="T12" s="545">
        <v>1</v>
      </c>
      <c r="U12" s="547">
        <v>1</v>
      </c>
    </row>
    <row r="13" spans="1:21" ht="14.45" customHeight="1" thickBot="1" x14ac:dyDescent="0.25">
      <c r="A13" s="548">
        <v>41</v>
      </c>
      <c r="B13" s="549" t="s">
        <v>516</v>
      </c>
      <c r="C13" s="549" t="s">
        <v>518</v>
      </c>
      <c r="D13" s="550" t="s">
        <v>553</v>
      </c>
      <c r="E13" s="551" t="s">
        <v>523</v>
      </c>
      <c r="F13" s="549" t="s">
        <v>517</v>
      </c>
      <c r="G13" s="549" t="s">
        <v>549</v>
      </c>
      <c r="H13" s="549" t="s">
        <v>266</v>
      </c>
      <c r="I13" s="549" t="s">
        <v>550</v>
      </c>
      <c r="J13" s="549" t="s">
        <v>551</v>
      </c>
      <c r="K13" s="549" t="s">
        <v>552</v>
      </c>
      <c r="L13" s="552">
        <v>121.92</v>
      </c>
      <c r="M13" s="552">
        <v>243.84</v>
      </c>
      <c r="N13" s="549">
        <v>2</v>
      </c>
      <c r="O13" s="553">
        <v>1</v>
      </c>
      <c r="P13" s="552"/>
      <c r="Q13" s="554">
        <v>0</v>
      </c>
      <c r="R13" s="549"/>
      <c r="S13" s="554">
        <v>0</v>
      </c>
      <c r="T13" s="553"/>
      <c r="U13" s="555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B9A5A99-C12F-402F-BA97-C6CD19650CC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556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56" t="s">
        <v>160</v>
      </c>
      <c r="B4" s="557" t="s">
        <v>14</v>
      </c>
      <c r="C4" s="558" t="s">
        <v>2</v>
      </c>
      <c r="D4" s="557" t="s">
        <v>14</v>
      </c>
      <c r="E4" s="558" t="s">
        <v>2</v>
      </c>
      <c r="F4" s="559" t="s">
        <v>14</v>
      </c>
    </row>
    <row r="5" spans="1:6" ht="14.45" customHeight="1" thickBot="1" x14ac:dyDescent="0.25">
      <c r="A5" s="572" t="s">
        <v>523</v>
      </c>
      <c r="B5" s="560"/>
      <c r="C5" s="532">
        <v>0</v>
      </c>
      <c r="D5" s="560">
        <v>1843.44</v>
      </c>
      <c r="E5" s="532">
        <v>1</v>
      </c>
      <c r="F5" s="561">
        <v>1843.44</v>
      </c>
    </row>
    <row r="6" spans="1:6" ht="14.45" customHeight="1" thickBot="1" x14ac:dyDescent="0.25">
      <c r="A6" s="568" t="s">
        <v>3</v>
      </c>
      <c r="B6" s="569"/>
      <c r="C6" s="570">
        <v>0</v>
      </c>
      <c r="D6" s="569">
        <v>1843.44</v>
      </c>
      <c r="E6" s="570">
        <v>1</v>
      </c>
      <c r="F6" s="571">
        <v>1843.44</v>
      </c>
    </row>
    <row r="7" spans="1:6" ht="14.45" customHeight="1" thickBot="1" x14ac:dyDescent="0.25"/>
    <row r="8" spans="1:6" ht="14.45" customHeight="1" thickBot="1" x14ac:dyDescent="0.25">
      <c r="A8" s="572" t="s">
        <v>557</v>
      </c>
      <c r="B8" s="560"/>
      <c r="C8" s="532">
        <v>0</v>
      </c>
      <c r="D8" s="560">
        <v>1843.44</v>
      </c>
      <c r="E8" s="532">
        <v>1</v>
      </c>
      <c r="F8" s="561">
        <v>1843.44</v>
      </c>
    </row>
    <row r="9" spans="1:6" ht="14.45" customHeight="1" thickBot="1" x14ac:dyDescent="0.25">
      <c r="A9" s="568" t="s">
        <v>3</v>
      </c>
      <c r="B9" s="569"/>
      <c r="C9" s="570">
        <v>0</v>
      </c>
      <c r="D9" s="569">
        <v>1843.44</v>
      </c>
      <c r="E9" s="570">
        <v>1</v>
      </c>
      <c r="F9" s="571">
        <v>1843.44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{24E19CA7-E7D4-4D35-A226-F008AC8F5A5B}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{D3A262F0-9E41-408D-A379-81572436D12C}</x14:id>
        </ext>
      </extLst>
    </cfRule>
  </conditionalFormatting>
  <hyperlinks>
    <hyperlink ref="A2" location="Obsah!A1" display="Zpět na Obsah  KL 01  1.-4.měsíc" xr:uid="{A9ACEE5F-9B9D-42A9-8DAA-656EF1ED830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E19CA7-E7D4-4D35-A226-F008AC8F5A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3A262F0-9E41-408D-A379-81572436D1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559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1843.44</v>
      </c>
      <c r="K3" s="44">
        <f>IF(M3=0,0,J3/M3)</f>
        <v>1</v>
      </c>
      <c r="L3" s="43">
        <f>SUBTOTAL(9,L6:L1048576)</f>
        <v>3</v>
      </c>
      <c r="M3" s="45">
        <f>SUBTOTAL(9,M6:M1048576)</f>
        <v>1843.44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56" t="s">
        <v>134</v>
      </c>
      <c r="B5" s="574" t="s">
        <v>130</v>
      </c>
      <c r="C5" s="574" t="s">
        <v>70</v>
      </c>
      <c r="D5" s="574" t="s">
        <v>131</v>
      </c>
      <c r="E5" s="574" t="s">
        <v>132</v>
      </c>
      <c r="F5" s="575" t="s">
        <v>28</v>
      </c>
      <c r="G5" s="575" t="s">
        <v>14</v>
      </c>
      <c r="H5" s="558" t="s">
        <v>133</v>
      </c>
      <c r="I5" s="557" t="s">
        <v>28</v>
      </c>
      <c r="J5" s="575" t="s">
        <v>14</v>
      </c>
      <c r="K5" s="558" t="s">
        <v>133</v>
      </c>
      <c r="L5" s="557" t="s">
        <v>28</v>
      </c>
      <c r="M5" s="576" t="s">
        <v>14</v>
      </c>
    </row>
    <row r="6" spans="1:13" ht="14.45" customHeight="1" thickBot="1" x14ac:dyDescent="0.25">
      <c r="A6" s="565" t="s">
        <v>523</v>
      </c>
      <c r="B6" s="577" t="s">
        <v>558</v>
      </c>
      <c r="C6" s="577" t="s">
        <v>542</v>
      </c>
      <c r="D6" s="577" t="s">
        <v>543</v>
      </c>
      <c r="E6" s="577" t="s">
        <v>544</v>
      </c>
      <c r="F6" s="566"/>
      <c r="G6" s="566"/>
      <c r="H6" s="247">
        <v>0</v>
      </c>
      <c r="I6" s="566">
        <v>3</v>
      </c>
      <c r="J6" s="566">
        <v>1843.44</v>
      </c>
      <c r="K6" s="247">
        <v>1</v>
      </c>
      <c r="L6" s="566">
        <v>3</v>
      </c>
      <c r="M6" s="567">
        <v>1843.44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BB0882F7-49D0-475B-8F51-707E05C1BD11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481</v>
      </c>
      <c r="B5" s="466" t="s">
        <v>482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481</v>
      </c>
      <c r="B6" s="466" t="s">
        <v>560</v>
      </c>
      <c r="C6" s="467">
        <v>24506.232010000022</v>
      </c>
      <c r="D6" s="467">
        <v>24519.216170000018</v>
      </c>
      <c r="E6" s="467"/>
      <c r="F6" s="467">
        <v>28551.114729999983</v>
      </c>
      <c r="G6" s="467">
        <v>0</v>
      </c>
      <c r="H6" s="467">
        <v>28551.114729999983</v>
      </c>
      <c r="I6" s="468" t="s">
        <v>266</v>
      </c>
      <c r="J6" s="469" t="s">
        <v>1</v>
      </c>
    </row>
    <row r="7" spans="1:10" ht="14.45" customHeight="1" x14ac:dyDescent="0.2">
      <c r="A7" s="465" t="s">
        <v>481</v>
      </c>
      <c r="B7" s="466" t="s">
        <v>561</v>
      </c>
      <c r="C7" s="467">
        <v>0</v>
      </c>
      <c r="D7" s="467">
        <v>0</v>
      </c>
      <c r="E7" s="467"/>
      <c r="F7" s="467">
        <v>12.8546</v>
      </c>
      <c r="G7" s="467">
        <v>0</v>
      </c>
      <c r="H7" s="467">
        <v>12.8546</v>
      </c>
      <c r="I7" s="468" t="s">
        <v>266</v>
      </c>
      <c r="J7" s="469" t="s">
        <v>1</v>
      </c>
    </row>
    <row r="8" spans="1:10" ht="14.45" customHeight="1" x14ac:dyDescent="0.2">
      <c r="A8" s="465" t="s">
        <v>481</v>
      </c>
      <c r="B8" s="466" t="s">
        <v>562</v>
      </c>
      <c r="C8" s="467">
        <v>341.09438000000006</v>
      </c>
      <c r="D8" s="467">
        <v>366.7458499999999</v>
      </c>
      <c r="E8" s="467"/>
      <c r="F8" s="467">
        <v>586.57285000000013</v>
      </c>
      <c r="G8" s="467">
        <v>0</v>
      </c>
      <c r="H8" s="467">
        <v>586.57285000000013</v>
      </c>
      <c r="I8" s="468" t="s">
        <v>266</v>
      </c>
      <c r="J8" s="469" t="s">
        <v>1</v>
      </c>
    </row>
    <row r="9" spans="1:10" ht="14.45" customHeight="1" x14ac:dyDescent="0.2">
      <c r="A9" s="465" t="s">
        <v>481</v>
      </c>
      <c r="B9" s="466" t="s">
        <v>563</v>
      </c>
      <c r="C9" s="467">
        <v>15.22954</v>
      </c>
      <c r="D9" s="467">
        <v>14.383209999999998</v>
      </c>
      <c r="E9" s="467"/>
      <c r="F9" s="467">
        <v>12.16347</v>
      </c>
      <c r="G9" s="467">
        <v>0</v>
      </c>
      <c r="H9" s="467">
        <v>12.16347</v>
      </c>
      <c r="I9" s="468" t="s">
        <v>266</v>
      </c>
      <c r="J9" s="469" t="s">
        <v>1</v>
      </c>
    </row>
    <row r="10" spans="1:10" ht="14.45" customHeight="1" x14ac:dyDescent="0.2">
      <c r="A10" s="465" t="s">
        <v>481</v>
      </c>
      <c r="B10" s="466" t="s">
        <v>564</v>
      </c>
      <c r="C10" s="467">
        <v>241.76846</v>
      </c>
      <c r="D10" s="467">
        <v>212.31513999999999</v>
      </c>
      <c r="E10" s="467"/>
      <c r="F10" s="467">
        <v>300.98348999999996</v>
      </c>
      <c r="G10" s="467">
        <v>0</v>
      </c>
      <c r="H10" s="467">
        <v>300.98348999999996</v>
      </c>
      <c r="I10" s="468" t="s">
        <v>266</v>
      </c>
      <c r="J10" s="469" t="s">
        <v>1</v>
      </c>
    </row>
    <row r="11" spans="1:10" ht="14.45" customHeight="1" x14ac:dyDescent="0.2">
      <c r="A11" s="465" t="s">
        <v>481</v>
      </c>
      <c r="B11" s="466" t="s">
        <v>565</v>
      </c>
      <c r="C11" s="467">
        <v>1.26</v>
      </c>
      <c r="D11" s="467">
        <v>0.36</v>
      </c>
      <c r="E11" s="467"/>
      <c r="F11" s="467">
        <v>0.18</v>
      </c>
      <c r="G11" s="467">
        <v>0</v>
      </c>
      <c r="H11" s="467">
        <v>0.18</v>
      </c>
      <c r="I11" s="468" t="s">
        <v>266</v>
      </c>
      <c r="J11" s="469" t="s">
        <v>1</v>
      </c>
    </row>
    <row r="12" spans="1:10" ht="14.45" customHeight="1" x14ac:dyDescent="0.2">
      <c r="A12" s="465" t="s">
        <v>481</v>
      </c>
      <c r="B12" s="466" t="s">
        <v>566</v>
      </c>
      <c r="C12" s="467">
        <v>27.288</v>
      </c>
      <c r="D12" s="467">
        <v>53.637459999999997</v>
      </c>
      <c r="E12" s="467"/>
      <c r="F12" s="467">
        <v>121.12780000000001</v>
      </c>
      <c r="G12" s="467">
        <v>0</v>
      </c>
      <c r="H12" s="467">
        <v>121.12780000000001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481</v>
      </c>
      <c r="B13" s="466" t="s">
        <v>485</v>
      </c>
      <c r="C13" s="467">
        <v>25132.872390000019</v>
      </c>
      <c r="D13" s="467">
        <v>25166.657830000018</v>
      </c>
      <c r="E13" s="467"/>
      <c r="F13" s="467">
        <v>29584.996939999979</v>
      </c>
      <c r="G13" s="467">
        <v>0</v>
      </c>
      <c r="H13" s="467">
        <v>29584.996939999979</v>
      </c>
      <c r="I13" s="468" t="s">
        <v>266</v>
      </c>
      <c r="J13" s="469" t="s">
        <v>486</v>
      </c>
    </row>
    <row r="15" spans="1:10" ht="14.45" customHeight="1" x14ac:dyDescent="0.2">
      <c r="A15" s="465" t="s">
        <v>481</v>
      </c>
      <c r="B15" s="466" t="s">
        <v>482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487</v>
      </c>
      <c r="B16" s="466" t="s">
        <v>488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487</v>
      </c>
      <c r="B17" s="466" t="s">
        <v>560</v>
      </c>
      <c r="C17" s="467">
        <v>24506.232010000022</v>
      </c>
      <c r="D17" s="467">
        <v>24519.216170000018</v>
      </c>
      <c r="E17" s="467"/>
      <c r="F17" s="467">
        <v>28551.114729999983</v>
      </c>
      <c r="G17" s="467">
        <v>0</v>
      </c>
      <c r="H17" s="467">
        <v>28551.114729999983</v>
      </c>
      <c r="I17" s="468" t="s">
        <v>266</v>
      </c>
      <c r="J17" s="469" t="s">
        <v>1</v>
      </c>
    </row>
    <row r="18" spans="1:10" ht="14.45" customHeight="1" x14ac:dyDescent="0.2">
      <c r="A18" s="465" t="s">
        <v>487</v>
      </c>
      <c r="B18" s="466" t="s">
        <v>561</v>
      </c>
      <c r="C18" s="467">
        <v>0</v>
      </c>
      <c r="D18" s="467">
        <v>0</v>
      </c>
      <c r="E18" s="467"/>
      <c r="F18" s="467">
        <v>12.8546</v>
      </c>
      <c r="G18" s="467">
        <v>0</v>
      </c>
      <c r="H18" s="467">
        <v>12.8546</v>
      </c>
      <c r="I18" s="468" t="s">
        <v>266</v>
      </c>
      <c r="J18" s="469" t="s">
        <v>1</v>
      </c>
    </row>
    <row r="19" spans="1:10" ht="14.45" customHeight="1" x14ac:dyDescent="0.2">
      <c r="A19" s="465" t="s">
        <v>487</v>
      </c>
      <c r="B19" s="466" t="s">
        <v>562</v>
      </c>
      <c r="C19" s="467">
        <v>341.09438000000006</v>
      </c>
      <c r="D19" s="467">
        <v>366.7458499999999</v>
      </c>
      <c r="E19" s="467"/>
      <c r="F19" s="467">
        <v>586.57285000000013</v>
      </c>
      <c r="G19" s="467">
        <v>0</v>
      </c>
      <c r="H19" s="467">
        <v>586.57285000000013</v>
      </c>
      <c r="I19" s="468" t="s">
        <v>266</v>
      </c>
      <c r="J19" s="469" t="s">
        <v>1</v>
      </c>
    </row>
    <row r="20" spans="1:10" ht="14.45" customHeight="1" x14ac:dyDescent="0.2">
      <c r="A20" s="465" t="s">
        <v>487</v>
      </c>
      <c r="B20" s="466" t="s">
        <v>563</v>
      </c>
      <c r="C20" s="467">
        <v>15.22954</v>
      </c>
      <c r="D20" s="467">
        <v>14.383209999999998</v>
      </c>
      <c r="E20" s="467"/>
      <c r="F20" s="467">
        <v>12.16347</v>
      </c>
      <c r="G20" s="467">
        <v>0</v>
      </c>
      <c r="H20" s="467">
        <v>12.16347</v>
      </c>
      <c r="I20" s="468" t="s">
        <v>266</v>
      </c>
      <c r="J20" s="469" t="s">
        <v>1</v>
      </c>
    </row>
    <row r="21" spans="1:10" ht="14.45" customHeight="1" x14ac:dyDescent="0.2">
      <c r="A21" s="465" t="s">
        <v>487</v>
      </c>
      <c r="B21" s="466" t="s">
        <v>564</v>
      </c>
      <c r="C21" s="467">
        <v>241.76846</v>
      </c>
      <c r="D21" s="467">
        <v>212.31513999999999</v>
      </c>
      <c r="E21" s="467"/>
      <c r="F21" s="467">
        <v>300.98348999999996</v>
      </c>
      <c r="G21" s="467">
        <v>0</v>
      </c>
      <c r="H21" s="467">
        <v>300.98348999999996</v>
      </c>
      <c r="I21" s="468" t="s">
        <v>266</v>
      </c>
      <c r="J21" s="469" t="s">
        <v>1</v>
      </c>
    </row>
    <row r="22" spans="1:10" ht="14.45" customHeight="1" x14ac:dyDescent="0.2">
      <c r="A22" s="465" t="s">
        <v>487</v>
      </c>
      <c r="B22" s="466" t="s">
        <v>565</v>
      </c>
      <c r="C22" s="467">
        <v>1.26</v>
      </c>
      <c r="D22" s="467">
        <v>0.36</v>
      </c>
      <c r="E22" s="467"/>
      <c r="F22" s="467">
        <v>0.18</v>
      </c>
      <c r="G22" s="467">
        <v>0</v>
      </c>
      <c r="H22" s="467">
        <v>0.18</v>
      </c>
      <c r="I22" s="468" t="s">
        <v>266</v>
      </c>
      <c r="J22" s="469" t="s">
        <v>1</v>
      </c>
    </row>
    <row r="23" spans="1:10" ht="14.45" customHeight="1" x14ac:dyDescent="0.2">
      <c r="A23" s="465" t="s">
        <v>487</v>
      </c>
      <c r="B23" s="466" t="s">
        <v>566</v>
      </c>
      <c r="C23" s="467">
        <v>27.288</v>
      </c>
      <c r="D23" s="467">
        <v>53.637459999999997</v>
      </c>
      <c r="E23" s="467"/>
      <c r="F23" s="467">
        <v>121.12780000000001</v>
      </c>
      <c r="G23" s="467">
        <v>0</v>
      </c>
      <c r="H23" s="467">
        <v>121.12780000000001</v>
      </c>
      <c r="I23" s="468" t="s">
        <v>266</v>
      </c>
      <c r="J23" s="469" t="s">
        <v>1</v>
      </c>
    </row>
    <row r="24" spans="1:10" ht="14.45" customHeight="1" x14ac:dyDescent="0.2">
      <c r="A24" s="465" t="s">
        <v>487</v>
      </c>
      <c r="B24" s="466" t="s">
        <v>489</v>
      </c>
      <c r="C24" s="467">
        <v>25132.872390000019</v>
      </c>
      <c r="D24" s="467">
        <v>25166.657830000018</v>
      </c>
      <c r="E24" s="467"/>
      <c r="F24" s="467">
        <v>29584.996939999979</v>
      </c>
      <c r="G24" s="467">
        <v>0</v>
      </c>
      <c r="H24" s="467">
        <v>29584.996939999979</v>
      </c>
      <c r="I24" s="468" t="s">
        <v>266</v>
      </c>
      <c r="J24" s="469" t="s">
        <v>490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491</v>
      </c>
    </row>
    <row r="26" spans="1:10" ht="14.45" customHeight="1" x14ac:dyDescent="0.2">
      <c r="A26" s="465" t="s">
        <v>481</v>
      </c>
      <c r="B26" s="466" t="s">
        <v>485</v>
      </c>
      <c r="C26" s="467">
        <v>25132.872390000019</v>
      </c>
      <c r="D26" s="467">
        <v>25166.657830000018</v>
      </c>
      <c r="E26" s="467"/>
      <c r="F26" s="467">
        <v>29584.996939999979</v>
      </c>
      <c r="G26" s="467">
        <v>0</v>
      </c>
      <c r="H26" s="467">
        <v>29584.996939999979</v>
      </c>
      <c r="I26" s="468" t="s">
        <v>266</v>
      </c>
      <c r="J26" s="469" t="s">
        <v>486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A3AA9FF9-A766-4D22-BEEA-CE9776EDD8DE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1701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51.970815439363797</v>
      </c>
      <c r="J3" s="98">
        <f>SUBTOTAL(9,J5:J1048576)</f>
        <v>569658.5</v>
      </c>
      <c r="K3" s="99">
        <f>SUBTOTAL(9,K5:K1048576)</f>
        <v>29605616.766964823</v>
      </c>
    </row>
    <row r="4" spans="1:11" s="207" customFormat="1" ht="14.45" customHeight="1" thickBot="1" x14ac:dyDescent="0.25">
      <c r="A4" s="578" t="s">
        <v>4</v>
      </c>
      <c r="B4" s="579" t="s">
        <v>5</v>
      </c>
      <c r="C4" s="579" t="s">
        <v>0</v>
      </c>
      <c r="D4" s="579" t="s">
        <v>6</v>
      </c>
      <c r="E4" s="579" t="s">
        <v>7</v>
      </c>
      <c r="F4" s="579" t="s">
        <v>1</v>
      </c>
      <c r="G4" s="579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33" t="s">
        <v>481</v>
      </c>
      <c r="B5" s="534" t="s">
        <v>482</v>
      </c>
      <c r="C5" s="537" t="s">
        <v>487</v>
      </c>
      <c r="D5" s="580" t="s">
        <v>488</v>
      </c>
      <c r="E5" s="537" t="s">
        <v>567</v>
      </c>
      <c r="F5" s="580" t="s">
        <v>568</v>
      </c>
      <c r="G5" s="537" t="s">
        <v>569</v>
      </c>
      <c r="H5" s="537" t="s">
        <v>570</v>
      </c>
      <c r="I5" s="116">
        <v>2730.969970703125</v>
      </c>
      <c r="J5" s="116">
        <v>2</v>
      </c>
      <c r="K5" s="562">
        <v>5461.93994140625</v>
      </c>
    </row>
    <row r="6" spans="1:11" ht="14.45" customHeight="1" x14ac:dyDescent="0.2">
      <c r="A6" s="540" t="s">
        <v>481</v>
      </c>
      <c r="B6" s="541" t="s">
        <v>482</v>
      </c>
      <c r="C6" s="544" t="s">
        <v>487</v>
      </c>
      <c r="D6" s="581" t="s">
        <v>488</v>
      </c>
      <c r="E6" s="544" t="s">
        <v>567</v>
      </c>
      <c r="F6" s="581" t="s">
        <v>568</v>
      </c>
      <c r="G6" s="544" t="s">
        <v>571</v>
      </c>
      <c r="H6" s="544" t="s">
        <v>572</v>
      </c>
      <c r="I6" s="582">
        <v>12828.419921875</v>
      </c>
      <c r="J6" s="582">
        <v>1</v>
      </c>
      <c r="K6" s="583">
        <v>12828.419921875</v>
      </c>
    </row>
    <row r="7" spans="1:11" ht="14.45" customHeight="1" x14ac:dyDescent="0.2">
      <c r="A7" s="540" t="s">
        <v>481</v>
      </c>
      <c r="B7" s="541" t="s">
        <v>482</v>
      </c>
      <c r="C7" s="544" t="s">
        <v>487</v>
      </c>
      <c r="D7" s="581" t="s">
        <v>488</v>
      </c>
      <c r="E7" s="544" t="s">
        <v>567</v>
      </c>
      <c r="F7" s="581" t="s">
        <v>568</v>
      </c>
      <c r="G7" s="544" t="s">
        <v>573</v>
      </c>
      <c r="H7" s="544" t="s">
        <v>574</v>
      </c>
      <c r="I7" s="582">
        <v>6800.2001953125</v>
      </c>
      <c r="J7" s="582">
        <v>1</v>
      </c>
      <c r="K7" s="583">
        <v>6800.2001953125</v>
      </c>
    </row>
    <row r="8" spans="1:11" ht="14.45" customHeight="1" x14ac:dyDescent="0.2">
      <c r="A8" s="540" t="s">
        <v>481</v>
      </c>
      <c r="B8" s="541" t="s">
        <v>482</v>
      </c>
      <c r="C8" s="544" t="s">
        <v>487</v>
      </c>
      <c r="D8" s="581" t="s">
        <v>488</v>
      </c>
      <c r="E8" s="544" t="s">
        <v>567</v>
      </c>
      <c r="F8" s="581" t="s">
        <v>568</v>
      </c>
      <c r="G8" s="544" t="s">
        <v>575</v>
      </c>
      <c r="H8" s="544" t="s">
        <v>576</v>
      </c>
      <c r="I8" s="582">
        <v>16250.2998046875</v>
      </c>
      <c r="J8" s="582">
        <v>5</v>
      </c>
      <c r="K8" s="583">
        <v>81251.4990234375</v>
      </c>
    </row>
    <row r="9" spans="1:11" ht="14.45" customHeight="1" x14ac:dyDescent="0.2">
      <c r="A9" s="540" t="s">
        <v>481</v>
      </c>
      <c r="B9" s="541" t="s">
        <v>482</v>
      </c>
      <c r="C9" s="544" t="s">
        <v>487</v>
      </c>
      <c r="D9" s="581" t="s">
        <v>488</v>
      </c>
      <c r="E9" s="544" t="s">
        <v>567</v>
      </c>
      <c r="F9" s="581" t="s">
        <v>568</v>
      </c>
      <c r="G9" s="544" t="s">
        <v>577</v>
      </c>
      <c r="H9" s="544" t="s">
        <v>578</v>
      </c>
      <c r="I9" s="582">
        <v>6413</v>
      </c>
      <c r="J9" s="582">
        <v>1</v>
      </c>
      <c r="K9" s="583">
        <v>6413</v>
      </c>
    </row>
    <row r="10" spans="1:11" ht="14.45" customHeight="1" x14ac:dyDescent="0.2">
      <c r="A10" s="540" t="s">
        <v>481</v>
      </c>
      <c r="B10" s="541" t="s">
        <v>482</v>
      </c>
      <c r="C10" s="544" t="s">
        <v>487</v>
      </c>
      <c r="D10" s="581" t="s">
        <v>488</v>
      </c>
      <c r="E10" s="544" t="s">
        <v>567</v>
      </c>
      <c r="F10" s="581" t="s">
        <v>568</v>
      </c>
      <c r="G10" s="544" t="s">
        <v>579</v>
      </c>
      <c r="H10" s="544" t="s">
        <v>580</v>
      </c>
      <c r="I10" s="582">
        <v>58080</v>
      </c>
      <c r="J10" s="582">
        <v>20</v>
      </c>
      <c r="K10" s="583">
        <v>1161600</v>
      </c>
    </row>
    <row r="11" spans="1:11" ht="14.45" customHeight="1" x14ac:dyDescent="0.2">
      <c r="A11" s="540" t="s">
        <v>481</v>
      </c>
      <c r="B11" s="541" t="s">
        <v>482</v>
      </c>
      <c r="C11" s="544" t="s">
        <v>487</v>
      </c>
      <c r="D11" s="581" t="s">
        <v>488</v>
      </c>
      <c r="E11" s="544" t="s">
        <v>567</v>
      </c>
      <c r="F11" s="581" t="s">
        <v>568</v>
      </c>
      <c r="G11" s="544" t="s">
        <v>581</v>
      </c>
      <c r="H11" s="544" t="s">
        <v>582</v>
      </c>
      <c r="I11" s="582">
        <v>7169.25</v>
      </c>
      <c r="J11" s="582">
        <v>1</v>
      </c>
      <c r="K11" s="583">
        <v>7169.25</v>
      </c>
    </row>
    <row r="12" spans="1:11" ht="14.45" customHeight="1" x14ac:dyDescent="0.2">
      <c r="A12" s="540" t="s">
        <v>481</v>
      </c>
      <c r="B12" s="541" t="s">
        <v>482</v>
      </c>
      <c r="C12" s="544" t="s">
        <v>487</v>
      </c>
      <c r="D12" s="581" t="s">
        <v>488</v>
      </c>
      <c r="E12" s="544" t="s">
        <v>567</v>
      </c>
      <c r="F12" s="581" t="s">
        <v>568</v>
      </c>
      <c r="G12" s="544" t="s">
        <v>583</v>
      </c>
      <c r="H12" s="544" t="s">
        <v>584</v>
      </c>
      <c r="I12" s="582">
        <v>44932.58203125</v>
      </c>
      <c r="J12" s="582">
        <v>9</v>
      </c>
      <c r="K12" s="583">
        <v>404393.23828125</v>
      </c>
    </row>
    <row r="13" spans="1:11" ht="14.45" customHeight="1" x14ac:dyDescent="0.2">
      <c r="A13" s="540" t="s">
        <v>481</v>
      </c>
      <c r="B13" s="541" t="s">
        <v>482</v>
      </c>
      <c r="C13" s="544" t="s">
        <v>487</v>
      </c>
      <c r="D13" s="581" t="s">
        <v>488</v>
      </c>
      <c r="E13" s="544" t="s">
        <v>567</v>
      </c>
      <c r="F13" s="581" t="s">
        <v>568</v>
      </c>
      <c r="G13" s="544" t="s">
        <v>585</v>
      </c>
      <c r="H13" s="544" t="s">
        <v>586</v>
      </c>
      <c r="I13" s="582">
        <v>44932.45068359375</v>
      </c>
      <c r="J13" s="582">
        <v>8</v>
      </c>
      <c r="K13" s="583">
        <v>359459.60546875</v>
      </c>
    </row>
    <row r="14" spans="1:11" ht="14.45" customHeight="1" x14ac:dyDescent="0.2">
      <c r="A14" s="540" t="s">
        <v>481</v>
      </c>
      <c r="B14" s="541" t="s">
        <v>482</v>
      </c>
      <c r="C14" s="544" t="s">
        <v>487</v>
      </c>
      <c r="D14" s="581" t="s">
        <v>488</v>
      </c>
      <c r="E14" s="544" t="s">
        <v>567</v>
      </c>
      <c r="F14" s="581" t="s">
        <v>568</v>
      </c>
      <c r="G14" s="544" t="s">
        <v>587</v>
      </c>
      <c r="H14" s="544" t="s">
        <v>588</v>
      </c>
      <c r="I14" s="582">
        <v>44932.533203125</v>
      </c>
      <c r="J14" s="582">
        <v>6</v>
      </c>
      <c r="K14" s="583">
        <v>269595.19921875</v>
      </c>
    </row>
    <row r="15" spans="1:11" ht="14.45" customHeight="1" x14ac:dyDescent="0.2">
      <c r="A15" s="540" t="s">
        <v>481</v>
      </c>
      <c r="B15" s="541" t="s">
        <v>482</v>
      </c>
      <c r="C15" s="544" t="s">
        <v>487</v>
      </c>
      <c r="D15" s="581" t="s">
        <v>488</v>
      </c>
      <c r="E15" s="544" t="s">
        <v>567</v>
      </c>
      <c r="F15" s="581" t="s">
        <v>568</v>
      </c>
      <c r="G15" s="544" t="s">
        <v>589</v>
      </c>
      <c r="H15" s="544" t="s">
        <v>590</v>
      </c>
      <c r="I15" s="582">
        <v>44932.41015625</v>
      </c>
      <c r="J15" s="582">
        <v>6</v>
      </c>
      <c r="K15" s="583">
        <v>269594.4609375</v>
      </c>
    </row>
    <row r="16" spans="1:11" ht="14.45" customHeight="1" x14ac:dyDescent="0.2">
      <c r="A16" s="540" t="s">
        <v>481</v>
      </c>
      <c r="B16" s="541" t="s">
        <v>482</v>
      </c>
      <c r="C16" s="544" t="s">
        <v>487</v>
      </c>
      <c r="D16" s="581" t="s">
        <v>488</v>
      </c>
      <c r="E16" s="544" t="s">
        <v>567</v>
      </c>
      <c r="F16" s="581" t="s">
        <v>568</v>
      </c>
      <c r="G16" s="544" t="s">
        <v>591</v>
      </c>
      <c r="H16" s="544" t="s">
        <v>592</v>
      </c>
      <c r="I16" s="582">
        <v>44932.51953125</v>
      </c>
      <c r="J16" s="582">
        <v>6</v>
      </c>
      <c r="K16" s="583">
        <v>269595.1171875</v>
      </c>
    </row>
    <row r="17" spans="1:11" ht="14.45" customHeight="1" x14ac:dyDescent="0.2">
      <c r="A17" s="540" t="s">
        <v>481</v>
      </c>
      <c r="B17" s="541" t="s">
        <v>482</v>
      </c>
      <c r="C17" s="544" t="s">
        <v>487</v>
      </c>
      <c r="D17" s="581" t="s">
        <v>488</v>
      </c>
      <c r="E17" s="544" t="s">
        <v>567</v>
      </c>
      <c r="F17" s="581" t="s">
        <v>568</v>
      </c>
      <c r="G17" s="544" t="s">
        <v>593</v>
      </c>
      <c r="H17" s="544" t="s">
        <v>594</v>
      </c>
      <c r="I17" s="582">
        <v>2905.2049560546875</v>
      </c>
      <c r="J17" s="582">
        <v>4</v>
      </c>
      <c r="K17" s="583">
        <v>11620.81982421875</v>
      </c>
    </row>
    <row r="18" spans="1:11" ht="14.45" customHeight="1" x14ac:dyDescent="0.2">
      <c r="A18" s="540" t="s">
        <v>481</v>
      </c>
      <c r="B18" s="541" t="s">
        <v>482</v>
      </c>
      <c r="C18" s="544" t="s">
        <v>487</v>
      </c>
      <c r="D18" s="581" t="s">
        <v>488</v>
      </c>
      <c r="E18" s="544" t="s">
        <v>567</v>
      </c>
      <c r="F18" s="581" t="s">
        <v>568</v>
      </c>
      <c r="G18" s="544" t="s">
        <v>595</v>
      </c>
      <c r="H18" s="544" t="s">
        <v>596</v>
      </c>
      <c r="I18" s="582">
        <v>2905.2066243489585</v>
      </c>
      <c r="J18" s="582">
        <v>3</v>
      </c>
      <c r="K18" s="583">
        <v>8715.619873046875</v>
      </c>
    </row>
    <row r="19" spans="1:11" ht="14.45" customHeight="1" x14ac:dyDescent="0.2">
      <c r="A19" s="540" t="s">
        <v>481</v>
      </c>
      <c r="B19" s="541" t="s">
        <v>482</v>
      </c>
      <c r="C19" s="544" t="s">
        <v>487</v>
      </c>
      <c r="D19" s="581" t="s">
        <v>488</v>
      </c>
      <c r="E19" s="544" t="s">
        <v>567</v>
      </c>
      <c r="F19" s="581" t="s">
        <v>568</v>
      </c>
      <c r="G19" s="544" t="s">
        <v>597</v>
      </c>
      <c r="H19" s="544" t="s">
        <v>598</v>
      </c>
      <c r="I19" s="582">
        <v>2905.208292643229</v>
      </c>
      <c r="J19" s="582">
        <v>6</v>
      </c>
      <c r="K19" s="583">
        <v>17431.249755859375</v>
      </c>
    </row>
    <row r="20" spans="1:11" ht="14.45" customHeight="1" x14ac:dyDescent="0.2">
      <c r="A20" s="540" t="s">
        <v>481</v>
      </c>
      <c r="B20" s="541" t="s">
        <v>482</v>
      </c>
      <c r="C20" s="544" t="s">
        <v>487</v>
      </c>
      <c r="D20" s="581" t="s">
        <v>488</v>
      </c>
      <c r="E20" s="544" t="s">
        <v>567</v>
      </c>
      <c r="F20" s="581" t="s">
        <v>568</v>
      </c>
      <c r="G20" s="544" t="s">
        <v>599</v>
      </c>
      <c r="H20" s="544" t="s">
        <v>600</v>
      </c>
      <c r="I20" s="582">
        <v>6971.77978515625</v>
      </c>
      <c r="J20" s="582">
        <v>5</v>
      </c>
      <c r="K20" s="583">
        <v>34858.89892578125</v>
      </c>
    </row>
    <row r="21" spans="1:11" ht="14.45" customHeight="1" x14ac:dyDescent="0.2">
      <c r="A21" s="540" t="s">
        <v>481</v>
      </c>
      <c r="B21" s="541" t="s">
        <v>482</v>
      </c>
      <c r="C21" s="544" t="s">
        <v>487</v>
      </c>
      <c r="D21" s="581" t="s">
        <v>488</v>
      </c>
      <c r="E21" s="544" t="s">
        <v>567</v>
      </c>
      <c r="F21" s="581" t="s">
        <v>568</v>
      </c>
      <c r="G21" s="544" t="s">
        <v>601</v>
      </c>
      <c r="H21" s="544" t="s">
        <v>602</v>
      </c>
      <c r="I21" s="582">
        <v>3309.489990234375</v>
      </c>
      <c r="J21" s="582">
        <v>4</v>
      </c>
      <c r="K21" s="583">
        <v>13029.39990234375</v>
      </c>
    </row>
    <row r="22" spans="1:11" ht="14.45" customHeight="1" x14ac:dyDescent="0.2">
      <c r="A22" s="540" t="s">
        <v>481</v>
      </c>
      <c r="B22" s="541" t="s">
        <v>482</v>
      </c>
      <c r="C22" s="544" t="s">
        <v>487</v>
      </c>
      <c r="D22" s="581" t="s">
        <v>488</v>
      </c>
      <c r="E22" s="544" t="s">
        <v>567</v>
      </c>
      <c r="F22" s="581" t="s">
        <v>568</v>
      </c>
      <c r="G22" s="544" t="s">
        <v>603</v>
      </c>
      <c r="H22" s="544" t="s">
        <v>604</v>
      </c>
      <c r="I22" s="582">
        <v>7712.9938049316406</v>
      </c>
      <c r="J22" s="582">
        <v>46</v>
      </c>
      <c r="K22" s="583">
        <v>353719.30419921875</v>
      </c>
    </row>
    <row r="23" spans="1:11" ht="14.45" customHeight="1" x14ac:dyDescent="0.2">
      <c r="A23" s="540" t="s">
        <v>481</v>
      </c>
      <c r="B23" s="541" t="s">
        <v>482</v>
      </c>
      <c r="C23" s="544" t="s">
        <v>487</v>
      </c>
      <c r="D23" s="581" t="s">
        <v>488</v>
      </c>
      <c r="E23" s="544" t="s">
        <v>567</v>
      </c>
      <c r="F23" s="581" t="s">
        <v>568</v>
      </c>
      <c r="G23" s="544" t="s">
        <v>605</v>
      </c>
      <c r="H23" s="544" t="s">
        <v>606</v>
      </c>
      <c r="I23" s="582">
        <v>7638.400035511364</v>
      </c>
      <c r="J23" s="582">
        <v>14</v>
      </c>
      <c r="K23" s="583">
        <v>107653.70068359375</v>
      </c>
    </row>
    <row r="24" spans="1:11" ht="14.45" customHeight="1" x14ac:dyDescent="0.2">
      <c r="A24" s="540" t="s">
        <v>481</v>
      </c>
      <c r="B24" s="541" t="s">
        <v>482</v>
      </c>
      <c r="C24" s="544" t="s">
        <v>487</v>
      </c>
      <c r="D24" s="581" t="s">
        <v>488</v>
      </c>
      <c r="E24" s="544" t="s">
        <v>567</v>
      </c>
      <c r="F24" s="581" t="s">
        <v>568</v>
      </c>
      <c r="G24" s="544" t="s">
        <v>607</v>
      </c>
      <c r="H24" s="544" t="s">
        <v>608</v>
      </c>
      <c r="I24" s="582">
        <v>4738.35986328125</v>
      </c>
      <c r="J24" s="582">
        <v>5</v>
      </c>
      <c r="K24" s="583">
        <v>23691.80078125</v>
      </c>
    </row>
    <row r="25" spans="1:11" ht="14.45" customHeight="1" x14ac:dyDescent="0.2">
      <c r="A25" s="540" t="s">
        <v>481</v>
      </c>
      <c r="B25" s="541" t="s">
        <v>482</v>
      </c>
      <c r="C25" s="544" t="s">
        <v>487</v>
      </c>
      <c r="D25" s="581" t="s">
        <v>488</v>
      </c>
      <c r="E25" s="544" t="s">
        <v>567</v>
      </c>
      <c r="F25" s="581" t="s">
        <v>568</v>
      </c>
      <c r="G25" s="544" t="s">
        <v>609</v>
      </c>
      <c r="H25" s="544" t="s">
        <v>610</v>
      </c>
      <c r="I25" s="582">
        <v>1165.2273947975852</v>
      </c>
      <c r="J25" s="582">
        <v>41</v>
      </c>
      <c r="K25" s="583">
        <v>47774.279296875</v>
      </c>
    </row>
    <row r="26" spans="1:11" ht="14.45" customHeight="1" x14ac:dyDescent="0.2">
      <c r="A26" s="540" t="s">
        <v>481</v>
      </c>
      <c r="B26" s="541" t="s">
        <v>482</v>
      </c>
      <c r="C26" s="544" t="s">
        <v>487</v>
      </c>
      <c r="D26" s="581" t="s">
        <v>488</v>
      </c>
      <c r="E26" s="544" t="s">
        <v>567</v>
      </c>
      <c r="F26" s="581" t="s">
        <v>568</v>
      </c>
      <c r="G26" s="544" t="s">
        <v>611</v>
      </c>
      <c r="H26" s="544" t="s">
        <v>612</v>
      </c>
      <c r="I26" s="582">
        <v>7678</v>
      </c>
      <c r="J26" s="582">
        <v>23</v>
      </c>
      <c r="K26" s="583">
        <v>176660</v>
      </c>
    </row>
    <row r="27" spans="1:11" ht="14.45" customHeight="1" x14ac:dyDescent="0.2">
      <c r="A27" s="540" t="s">
        <v>481</v>
      </c>
      <c r="B27" s="541" t="s">
        <v>482</v>
      </c>
      <c r="C27" s="544" t="s">
        <v>487</v>
      </c>
      <c r="D27" s="581" t="s">
        <v>488</v>
      </c>
      <c r="E27" s="544" t="s">
        <v>567</v>
      </c>
      <c r="F27" s="581" t="s">
        <v>568</v>
      </c>
      <c r="G27" s="544" t="s">
        <v>613</v>
      </c>
      <c r="H27" s="544" t="s">
        <v>614</v>
      </c>
      <c r="I27" s="582">
        <v>10043</v>
      </c>
      <c r="J27" s="582">
        <v>26</v>
      </c>
      <c r="K27" s="583">
        <v>261118</v>
      </c>
    </row>
    <row r="28" spans="1:11" ht="14.45" customHeight="1" x14ac:dyDescent="0.2">
      <c r="A28" s="540" t="s">
        <v>481</v>
      </c>
      <c r="B28" s="541" t="s">
        <v>482</v>
      </c>
      <c r="C28" s="544" t="s">
        <v>487</v>
      </c>
      <c r="D28" s="581" t="s">
        <v>488</v>
      </c>
      <c r="E28" s="544" t="s">
        <v>567</v>
      </c>
      <c r="F28" s="581" t="s">
        <v>568</v>
      </c>
      <c r="G28" s="544" t="s">
        <v>615</v>
      </c>
      <c r="H28" s="544" t="s">
        <v>616</v>
      </c>
      <c r="I28" s="582">
        <v>7678</v>
      </c>
      <c r="J28" s="582">
        <v>23</v>
      </c>
      <c r="K28" s="583">
        <v>176660</v>
      </c>
    </row>
    <row r="29" spans="1:11" ht="14.45" customHeight="1" x14ac:dyDescent="0.2">
      <c r="A29" s="540" t="s">
        <v>481</v>
      </c>
      <c r="B29" s="541" t="s">
        <v>482</v>
      </c>
      <c r="C29" s="544" t="s">
        <v>487</v>
      </c>
      <c r="D29" s="581" t="s">
        <v>488</v>
      </c>
      <c r="E29" s="544" t="s">
        <v>567</v>
      </c>
      <c r="F29" s="581" t="s">
        <v>568</v>
      </c>
      <c r="G29" s="544" t="s">
        <v>617</v>
      </c>
      <c r="H29" s="544" t="s">
        <v>618</v>
      </c>
      <c r="I29" s="582">
        <v>7986</v>
      </c>
      <c r="J29" s="582">
        <v>37</v>
      </c>
      <c r="K29" s="583">
        <v>295482</v>
      </c>
    </row>
    <row r="30" spans="1:11" ht="14.45" customHeight="1" x14ac:dyDescent="0.2">
      <c r="A30" s="540" t="s">
        <v>481</v>
      </c>
      <c r="B30" s="541" t="s">
        <v>482</v>
      </c>
      <c r="C30" s="544" t="s">
        <v>487</v>
      </c>
      <c r="D30" s="581" t="s">
        <v>488</v>
      </c>
      <c r="E30" s="544" t="s">
        <v>567</v>
      </c>
      <c r="F30" s="581" t="s">
        <v>568</v>
      </c>
      <c r="G30" s="544" t="s">
        <v>619</v>
      </c>
      <c r="H30" s="544" t="s">
        <v>620</v>
      </c>
      <c r="I30" s="582">
        <v>7986</v>
      </c>
      <c r="J30" s="582">
        <v>37</v>
      </c>
      <c r="K30" s="583">
        <v>295482</v>
      </c>
    </row>
    <row r="31" spans="1:11" ht="14.45" customHeight="1" x14ac:dyDescent="0.2">
      <c r="A31" s="540" t="s">
        <v>481</v>
      </c>
      <c r="B31" s="541" t="s">
        <v>482</v>
      </c>
      <c r="C31" s="544" t="s">
        <v>487</v>
      </c>
      <c r="D31" s="581" t="s">
        <v>488</v>
      </c>
      <c r="E31" s="544" t="s">
        <v>567</v>
      </c>
      <c r="F31" s="581" t="s">
        <v>568</v>
      </c>
      <c r="G31" s="544" t="s">
        <v>621</v>
      </c>
      <c r="H31" s="544" t="s">
        <v>622</v>
      </c>
      <c r="I31" s="582">
        <v>7781.68017578125</v>
      </c>
      <c r="J31" s="582">
        <v>2</v>
      </c>
      <c r="K31" s="583">
        <v>15563.3603515625</v>
      </c>
    </row>
    <row r="32" spans="1:11" ht="14.45" customHeight="1" x14ac:dyDescent="0.2">
      <c r="A32" s="540" t="s">
        <v>481</v>
      </c>
      <c r="B32" s="541" t="s">
        <v>482</v>
      </c>
      <c r="C32" s="544" t="s">
        <v>487</v>
      </c>
      <c r="D32" s="581" t="s">
        <v>488</v>
      </c>
      <c r="E32" s="544" t="s">
        <v>567</v>
      </c>
      <c r="F32" s="581" t="s">
        <v>568</v>
      </c>
      <c r="G32" s="544" t="s">
        <v>623</v>
      </c>
      <c r="H32" s="544" t="s">
        <v>624</v>
      </c>
      <c r="I32" s="582">
        <v>1609.300048828125</v>
      </c>
      <c r="J32" s="582">
        <v>1</v>
      </c>
      <c r="K32" s="583">
        <v>1609.300048828125</v>
      </c>
    </row>
    <row r="33" spans="1:11" ht="14.45" customHeight="1" x14ac:dyDescent="0.2">
      <c r="A33" s="540" t="s">
        <v>481</v>
      </c>
      <c r="B33" s="541" t="s">
        <v>482</v>
      </c>
      <c r="C33" s="544" t="s">
        <v>487</v>
      </c>
      <c r="D33" s="581" t="s">
        <v>488</v>
      </c>
      <c r="E33" s="544" t="s">
        <v>567</v>
      </c>
      <c r="F33" s="581" t="s">
        <v>568</v>
      </c>
      <c r="G33" s="544" t="s">
        <v>625</v>
      </c>
      <c r="H33" s="544" t="s">
        <v>626</v>
      </c>
      <c r="I33" s="582">
        <v>7304.670166015625</v>
      </c>
      <c r="J33" s="582">
        <v>3</v>
      </c>
      <c r="K33" s="583">
        <v>21844.9306640625</v>
      </c>
    </row>
    <row r="34" spans="1:11" ht="14.45" customHeight="1" x14ac:dyDescent="0.2">
      <c r="A34" s="540" t="s">
        <v>481</v>
      </c>
      <c r="B34" s="541" t="s">
        <v>482</v>
      </c>
      <c r="C34" s="544" t="s">
        <v>487</v>
      </c>
      <c r="D34" s="581" t="s">
        <v>488</v>
      </c>
      <c r="E34" s="544" t="s">
        <v>567</v>
      </c>
      <c r="F34" s="581" t="s">
        <v>568</v>
      </c>
      <c r="G34" s="544" t="s">
        <v>627</v>
      </c>
      <c r="H34" s="544" t="s">
        <v>628</v>
      </c>
      <c r="I34" s="582">
        <v>9042.330078125</v>
      </c>
      <c r="J34" s="582">
        <v>1</v>
      </c>
      <c r="K34" s="583">
        <v>9042.330078125</v>
      </c>
    </row>
    <row r="35" spans="1:11" ht="14.45" customHeight="1" x14ac:dyDescent="0.2">
      <c r="A35" s="540" t="s">
        <v>481</v>
      </c>
      <c r="B35" s="541" t="s">
        <v>482</v>
      </c>
      <c r="C35" s="544" t="s">
        <v>487</v>
      </c>
      <c r="D35" s="581" t="s">
        <v>488</v>
      </c>
      <c r="E35" s="544" t="s">
        <v>567</v>
      </c>
      <c r="F35" s="581" t="s">
        <v>568</v>
      </c>
      <c r="G35" s="544" t="s">
        <v>629</v>
      </c>
      <c r="H35" s="544" t="s">
        <v>630</v>
      </c>
      <c r="I35" s="582">
        <v>7929.1298828125</v>
      </c>
      <c r="J35" s="582">
        <v>1</v>
      </c>
      <c r="K35" s="583">
        <v>7929.1298828125</v>
      </c>
    </row>
    <row r="36" spans="1:11" ht="14.45" customHeight="1" x14ac:dyDescent="0.2">
      <c r="A36" s="540" t="s">
        <v>481</v>
      </c>
      <c r="B36" s="541" t="s">
        <v>482</v>
      </c>
      <c r="C36" s="544" t="s">
        <v>487</v>
      </c>
      <c r="D36" s="581" t="s">
        <v>488</v>
      </c>
      <c r="E36" s="544" t="s">
        <v>567</v>
      </c>
      <c r="F36" s="581" t="s">
        <v>568</v>
      </c>
      <c r="G36" s="544" t="s">
        <v>631</v>
      </c>
      <c r="H36" s="544" t="s">
        <v>632</v>
      </c>
      <c r="I36" s="582">
        <v>7855.405029296875</v>
      </c>
      <c r="J36" s="582">
        <v>3</v>
      </c>
      <c r="K36" s="583">
        <v>23492.490234375</v>
      </c>
    </row>
    <row r="37" spans="1:11" ht="14.45" customHeight="1" x14ac:dyDescent="0.2">
      <c r="A37" s="540" t="s">
        <v>481</v>
      </c>
      <c r="B37" s="541" t="s">
        <v>482</v>
      </c>
      <c r="C37" s="544" t="s">
        <v>487</v>
      </c>
      <c r="D37" s="581" t="s">
        <v>488</v>
      </c>
      <c r="E37" s="544" t="s">
        <v>567</v>
      </c>
      <c r="F37" s="581" t="s">
        <v>568</v>
      </c>
      <c r="G37" s="544" t="s">
        <v>633</v>
      </c>
      <c r="H37" s="544" t="s">
        <v>634</v>
      </c>
      <c r="I37" s="582">
        <v>7411.25</v>
      </c>
      <c r="J37" s="582">
        <v>2</v>
      </c>
      <c r="K37" s="583">
        <v>14822.5</v>
      </c>
    </row>
    <row r="38" spans="1:11" ht="14.45" customHeight="1" x14ac:dyDescent="0.2">
      <c r="A38" s="540" t="s">
        <v>481</v>
      </c>
      <c r="B38" s="541" t="s">
        <v>482</v>
      </c>
      <c r="C38" s="544" t="s">
        <v>487</v>
      </c>
      <c r="D38" s="581" t="s">
        <v>488</v>
      </c>
      <c r="E38" s="544" t="s">
        <v>567</v>
      </c>
      <c r="F38" s="581" t="s">
        <v>568</v>
      </c>
      <c r="G38" s="544" t="s">
        <v>635</v>
      </c>
      <c r="H38" s="544" t="s">
        <v>636</v>
      </c>
      <c r="I38" s="582">
        <v>5203</v>
      </c>
      <c r="J38" s="582">
        <v>10</v>
      </c>
      <c r="K38" s="583">
        <v>52030</v>
      </c>
    </row>
    <row r="39" spans="1:11" ht="14.45" customHeight="1" x14ac:dyDescent="0.2">
      <c r="A39" s="540" t="s">
        <v>481</v>
      </c>
      <c r="B39" s="541" t="s">
        <v>482</v>
      </c>
      <c r="C39" s="544" t="s">
        <v>487</v>
      </c>
      <c r="D39" s="581" t="s">
        <v>488</v>
      </c>
      <c r="E39" s="544" t="s">
        <v>567</v>
      </c>
      <c r="F39" s="581" t="s">
        <v>568</v>
      </c>
      <c r="G39" s="544" t="s">
        <v>637</v>
      </c>
      <c r="H39" s="544" t="s">
        <v>638</v>
      </c>
      <c r="I39" s="582">
        <v>14430.4599609375</v>
      </c>
      <c r="J39" s="582">
        <v>1</v>
      </c>
      <c r="K39" s="583">
        <v>14430.4599609375</v>
      </c>
    </row>
    <row r="40" spans="1:11" ht="14.45" customHeight="1" x14ac:dyDescent="0.2">
      <c r="A40" s="540" t="s">
        <v>481</v>
      </c>
      <c r="B40" s="541" t="s">
        <v>482</v>
      </c>
      <c r="C40" s="544" t="s">
        <v>487</v>
      </c>
      <c r="D40" s="581" t="s">
        <v>488</v>
      </c>
      <c r="E40" s="544" t="s">
        <v>567</v>
      </c>
      <c r="F40" s="581" t="s">
        <v>568</v>
      </c>
      <c r="G40" s="544" t="s">
        <v>639</v>
      </c>
      <c r="H40" s="544" t="s">
        <v>640</v>
      </c>
      <c r="I40" s="582">
        <v>10615.330078125</v>
      </c>
      <c r="J40" s="582">
        <v>2</v>
      </c>
      <c r="K40" s="583">
        <v>21230.66015625</v>
      </c>
    </row>
    <row r="41" spans="1:11" ht="14.45" customHeight="1" x14ac:dyDescent="0.2">
      <c r="A41" s="540" t="s">
        <v>481</v>
      </c>
      <c r="B41" s="541" t="s">
        <v>482</v>
      </c>
      <c r="C41" s="544" t="s">
        <v>487</v>
      </c>
      <c r="D41" s="581" t="s">
        <v>488</v>
      </c>
      <c r="E41" s="544" t="s">
        <v>567</v>
      </c>
      <c r="F41" s="581" t="s">
        <v>568</v>
      </c>
      <c r="G41" s="544" t="s">
        <v>641</v>
      </c>
      <c r="H41" s="544" t="s">
        <v>642</v>
      </c>
      <c r="I41" s="582">
        <v>16265.4248046875</v>
      </c>
      <c r="J41" s="582">
        <v>4</v>
      </c>
      <c r="K41" s="583">
        <v>65061.69921875</v>
      </c>
    </row>
    <row r="42" spans="1:11" ht="14.45" customHeight="1" x14ac:dyDescent="0.2">
      <c r="A42" s="540" t="s">
        <v>481</v>
      </c>
      <c r="B42" s="541" t="s">
        <v>482</v>
      </c>
      <c r="C42" s="544" t="s">
        <v>487</v>
      </c>
      <c r="D42" s="581" t="s">
        <v>488</v>
      </c>
      <c r="E42" s="544" t="s">
        <v>567</v>
      </c>
      <c r="F42" s="581" t="s">
        <v>568</v>
      </c>
      <c r="G42" s="544" t="s">
        <v>643</v>
      </c>
      <c r="H42" s="544" t="s">
        <v>644</v>
      </c>
      <c r="I42" s="582">
        <v>650.97998046875</v>
      </c>
      <c r="J42" s="582">
        <v>9</v>
      </c>
      <c r="K42" s="583">
        <v>5858.81982421875</v>
      </c>
    </row>
    <row r="43" spans="1:11" ht="14.45" customHeight="1" x14ac:dyDescent="0.2">
      <c r="A43" s="540" t="s">
        <v>481</v>
      </c>
      <c r="B43" s="541" t="s">
        <v>482</v>
      </c>
      <c r="C43" s="544" t="s">
        <v>487</v>
      </c>
      <c r="D43" s="581" t="s">
        <v>488</v>
      </c>
      <c r="E43" s="544" t="s">
        <v>567</v>
      </c>
      <c r="F43" s="581" t="s">
        <v>568</v>
      </c>
      <c r="G43" s="544" t="s">
        <v>645</v>
      </c>
      <c r="H43" s="544" t="s">
        <v>646</v>
      </c>
      <c r="I43" s="582">
        <v>1064.8050537109375</v>
      </c>
      <c r="J43" s="582">
        <v>2</v>
      </c>
      <c r="K43" s="583">
        <v>2129.610107421875</v>
      </c>
    </row>
    <row r="44" spans="1:11" ht="14.45" customHeight="1" x14ac:dyDescent="0.2">
      <c r="A44" s="540" t="s">
        <v>481</v>
      </c>
      <c r="B44" s="541" t="s">
        <v>482</v>
      </c>
      <c r="C44" s="544" t="s">
        <v>487</v>
      </c>
      <c r="D44" s="581" t="s">
        <v>488</v>
      </c>
      <c r="E44" s="544" t="s">
        <v>567</v>
      </c>
      <c r="F44" s="581" t="s">
        <v>568</v>
      </c>
      <c r="G44" s="544" t="s">
        <v>647</v>
      </c>
      <c r="H44" s="544" t="s">
        <v>648</v>
      </c>
      <c r="I44" s="582">
        <v>10887.77978515625</v>
      </c>
      <c r="J44" s="582">
        <v>3</v>
      </c>
      <c r="K44" s="583">
        <v>32560.689453125</v>
      </c>
    </row>
    <row r="45" spans="1:11" ht="14.45" customHeight="1" x14ac:dyDescent="0.2">
      <c r="A45" s="540" t="s">
        <v>481</v>
      </c>
      <c r="B45" s="541" t="s">
        <v>482</v>
      </c>
      <c r="C45" s="544" t="s">
        <v>487</v>
      </c>
      <c r="D45" s="581" t="s">
        <v>488</v>
      </c>
      <c r="E45" s="544" t="s">
        <v>567</v>
      </c>
      <c r="F45" s="581" t="s">
        <v>568</v>
      </c>
      <c r="G45" s="544" t="s">
        <v>649</v>
      </c>
      <c r="H45" s="544" t="s">
        <v>650</v>
      </c>
      <c r="I45" s="582">
        <v>9598.9296875</v>
      </c>
      <c r="J45" s="582">
        <v>4</v>
      </c>
      <c r="K45" s="583">
        <v>38395.71875</v>
      </c>
    </row>
    <row r="46" spans="1:11" ht="14.45" customHeight="1" x14ac:dyDescent="0.2">
      <c r="A46" s="540" t="s">
        <v>481</v>
      </c>
      <c r="B46" s="541" t="s">
        <v>482</v>
      </c>
      <c r="C46" s="544" t="s">
        <v>487</v>
      </c>
      <c r="D46" s="581" t="s">
        <v>488</v>
      </c>
      <c r="E46" s="544" t="s">
        <v>567</v>
      </c>
      <c r="F46" s="581" t="s">
        <v>568</v>
      </c>
      <c r="G46" s="544" t="s">
        <v>651</v>
      </c>
      <c r="H46" s="544" t="s">
        <v>652</v>
      </c>
      <c r="I46" s="582">
        <v>5082</v>
      </c>
      <c r="J46" s="582">
        <v>3</v>
      </c>
      <c r="K46" s="583">
        <v>15246</v>
      </c>
    </row>
    <row r="47" spans="1:11" ht="14.45" customHeight="1" x14ac:dyDescent="0.2">
      <c r="A47" s="540" t="s">
        <v>481</v>
      </c>
      <c r="B47" s="541" t="s">
        <v>482</v>
      </c>
      <c r="C47" s="544" t="s">
        <v>487</v>
      </c>
      <c r="D47" s="581" t="s">
        <v>488</v>
      </c>
      <c r="E47" s="544" t="s">
        <v>567</v>
      </c>
      <c r="F47" s="581" t="s">
        <v>568</v>
      </c>
      <c r="G47" s="544" t="s">
        <v>653</v>
      </c>
      <c r="H47" s="544" t="s">
        <v>654</v>
      </c>
      <c r="I47" s="582">
        <v>10239.0595703125</v>
      </c>
      <c r="J47" s="582">
        <v>4</v>
      </c>
      <c r="K47" s="583">
        <v>40956.23046875</v>
      </c>
    </row>
    <row r="48" spans="1:11" ht="14.45" customHeight="1" x14ac:dyDescent="0.2">
      <c r="A48" s="540" t="s">
        <v>481</v>
      </c>
      <c r="B48" s="541" t="s">
        <v>482</v>
      </c>
      <c r="C48" s="544" t="s">
        <v>487</v>
      </c>
      <c r="D48" s="581" t="s">
        <v>488</v>
      </c>
      <c r="E48" s="544" t="s">
        <v>567</v>
      </c>
      <c r="F48" s="581" t="s">
        <v>568</v>
      </c>
      <c r="G48" s="544" t="s">
        <v>655</v>
      </c>
      <c r="H48" s="544" t="s">
        <v>656</v>
      </c>
      <c r="I48" s="582">
        <v>8869.2998046875</v>
      </c>
      <c r="J48" s="582">
        <v>1</v>
      </c>
      <c r="K48" s="583">
        <v>8869.2998046875</v>
      </c>
    </row>
    <row r="49" spans="1:11" ht="14.45" customHeight="1" x14ac:dyDescent="0.2">
      <c r="A49" s="540" t="s">
        <v>481</v>
      </c>
      <c r="B49" s="541" t="s">
        <v>482</v>
      </c>
      <c r="C49" s="544" t="s">
        <v>487</v>
      </c>
      <c r="D49" s="581" t="s">
        <v>488</v>
      </c>
      <c r="E49" s="544" t="s">
        <v>567</v>
      </c>
      <c r="F49" s="581" t="s">
        <v>568</v>
      </c>
      <c r="G49" s="544" t="s">
        <v>657</v>
      </c>
      <c r="H49" s="544" t="s">
        <v>658</v>
      </c>
      <c r="I49" s="582">
        <v>9112.509765625</v>
      </c>
      <c r="J49" s="582">
        <v>3</v>
      </c>
      <c r="K49" s="583">
        <v>27337.529296875</v>
      </c>
    </row>
    <row r="50" spans="1:11" ht="14.45" customHeight="1" x14ac:dyDescent="0.2">
      <c r="A50" s="540" t="s">
        <v>481</v>
      </c>
      <c r="B50" s="541" t="s">
        <v>482</v>
      </c>
      <c r="C50" s="544" t="s">
        <v>487</v>
      </c>
      <c r="D50" s="581" t="s">
        <v>488</v>
      </c>
      <c r="E50" s="544" t="s">
        <v>567</v>
      </c>
      <c r="F50" s="581" t="s">
        <v>568</v>
      </c>
      <c r="G50" s="544" t="s">
        <v>659</v>
      </c>
      <c r="H50" s="544" t="s">
        <v>660</v>
      </c>
      <c r="I50" s="582">
        <v>9355.7197265625</v>
      </c>
      <c r="J50" s="582">
        <v>1</v>
      </c>
      <c r="K50" s="583">
        <v>9355.7197265625</v>
      </c>
    </row>
    <row r="51" spans="1:11" ht="14.45" customHeight="1" x14ac:dyDescent="0.2">
      <c r="A51" s="540" t="s">
        <v>481</v>
      </c>
      <c r="B51" s="541" t="s">
        <v>482</v>
      </c>
      <c r="C51" s="544" t="s">
        <v>487</v>
      </c>
      <c r="D51" s="581" t="s">
        <v>488</v>
      </c>
      <c r="E51" s="544" t="s">
        <v>567</v>
      </c>
      <c r="F51" s="581" t="s">
        <v>568</v>
      </c>
      <c r="G51" s="544" t="s">
        <v>661</v>
      </c>
      <c r="H51" s="544" t="s">
        <v>662</v>
      </c>
      <c r="I51" s="582">
        <v>9598.9296875</v>
      </c>
      <c r="J51" s="582">
        <v>2</v>
      </c>
      <c r="K51" s="583">
        <v>19197.859375</v>
      </c>
    </row>
    <row r="52" spans="1:11" ht="14.45" customHeight="1" x14ac:dyDescent="0.2">
      <c r="A52" s="540" t="s">
        <v>481</v>
      </c>
      <c r="B52" s="541" t="s">
        <v>482</v>
      </c>
      <c r="C52" s="544" t="s">
        <v>487</v>
      </c>
      <c r="D52" s="581" t="s">
        <v>488</v>
      </c>
      <c r="E52" s="544" t="s">
        <v>567</v>
      </c>
      <c r="F52" s="581" t="s">
        <v>568</v>
      </c>
      <c r="G52" s="544" t="s">
        <v>663</v>
      </c>
      <c r="H52" s="544" t="s">
        <v>664</v>
      </c>
      <c r="I52" s="582">
        <v>9476.7197265625</v>
      </c>
      <c r="J52" s="582">
        <v>1</v>
      </c>
      <c r="K52" s="583">
        <v>9476.7197265625</v>
      </c>
    </row>
    <row r="53" spans="1:11" ht="14.45" customHeight="1" x14ac:dyDescent="0.2">
      <c r="A53" s="540" t="s">
        <v>481</v>
      </c>
      <c r="B53" s="541" t="s">
        <v>482</v>
      </c>
      <c r="C53" s="544" t="s">
        <v>487</v>
      </c>
      <c r="D53" s="581" t="s">
        <v>488</v>
      </c>
      <c r="E53" s="544" t="s">
        <v>567</v>
      </c>
      <c r="F53" s="581" t="s">
        <v>568</v>
      </c>
      <c r="G53" s="544" t="s">
        <v>665</v>
      </c>
      <c r="H53" s="544" t="s">
        <v>666</v>
      </c>
      <c r="I53" s="582">
        <v>9234.7197265625</v>
      </c>
      <c r="J53" s="582">
        <v>1</v>
      </c>
      <c r="K53" s="583">
        <v>9234.7197265625</v>
      </c>
    </row>
    <row r="54" spans="1:11" ht="14.45" customHeight="1" x14ac:dyDescent="0.2">
      <c r="A54" s="540" t="s">
        <v>481</v>
      </c>
      <c r="B54" s="541" t="s">
        <v>482</v>
      </c>
      <c r="C54" s="544" t="s">
        <v>487</v>
      </c>
      <c r="D54" s="581" t="s">
        <v>488</v>
      </c>
      <c r="E54" s="544" t="s">
        <v>567</v>
      </c>
      <c r="F54" s="581" t="s">
        <v>568</v>
      </c>
      <c r="G54" s="544" t="s">
        <v>667</v>
      </c>
      <c r="H54" s="544" t="s">
        <v>668</v>
      </c>
      <c r="I54" s="582">
        <v>366.6300048828125</v>
      </c>
      <c r="J54" s="582">
        <v>10</v>
      </c>
      <c r="K54" s="583">
        <v>3666.300048828125</v>
      </c>
    </row>
    <row r="55" spans="1:11" ht="14.45" customHeight="1" x14ac:dyDescent="0.2">
      <c r="A55" s="540" t="s">
        <v>481</v>
      </c>
      <c r="B55" s="541" t="s">
        <v>482</v>
      </c>
      <c r="C55" s="544" t="s">
        <v>487</v>
      </c>
      <c r="D55" s="581" t="s">
        <v>488</v>
      </c>
      <c r="E55" s="544" t="s">
        <v>567</v>
      </c>
      <c r="F55" s="581" t="s">
        <v>568</v>
      </c>
      <c r="G55" s="544" t="s">
        <v>649</v>
      </c>
      <c r="H55" s="544" t="s">
        <v>669</v>
      </c>
      <c r="I55" s="582">
        <v>9419.9296875</v>
      </c>
      <c r="J55" s="582">
        <v>2</v>
      </c>
      <c r="K55" s="583">
        <v>18839.849609375</v>
      </c>
    </row>
    <row r="56" spans="1:11" ht="14.45" customHeight="1" x14ac:dyDescent="0.2">
      <c r="A56" s="540" t="s">
        <v>481</v>
      </c>
      <c r="B56" s="541" t="s">
        <v>482</v>
      </c>
      <c r="C56" s="544" t="s">
        <v>487</v>
      </c>
      <c r="D56" s="581" t="s">
        <v>488</v>
      </c>
      <c r="E56" s="544" t="s">
        <v>567</v>
      </c>
      <c r="F56" s="581" t="s">
        <v>568</v>
      </c>
      <c r="G56" s="544" t="s">
        <v>670</v>
      </c>
      <c r="H56" s="544" t="s">
        <v>671</v>
      </c>
      <c r="I56" s="582">
        <v>2214.2967122395835</v>
      </c>
      <c r="J56" s="582">
        <v>3</v>
      </c>
      <c r="K56" s="583">
        <v>6642.89013671875</v>
      </c>
    </row>
    <row r="57" spans="1:11" ht="14.45" customHeight="1" x14ac:dyDescent="0.2">
      <c r="A57" s="540" t="s">
        <v>481</v>
      </c>
      <c r="B57" s="541" t="s">
        <v>482</v>
      </c>
      <c r="C57" s="544" t="s">
        <v>487</v>
      </c>
      <c r="D57" s="581" t="s">
        <v>488</v>
      </c>
      <c r="E57" s="544" t="s">
        <v>567</v>
      </c>
      <c r="F57" s="581" t="s">
        <v>568</v>
      </c>
      <c r="G57" s="544" t="s">
        <v>672</v>
      </c>
      <c r="H57" s="544" t="s">
        <v>673</v>
      </c>
      <c r="I57" s="582">
        <v>2214.2967122395835</v>
      </c>
      <c r="J57" s="582">
        <v>3</v>
      </c>
      <c r="K57" s="583">
        <v>6642.89013671875</v>
      </c>
    </row>
    <row r="58" spans="1:11" ht="14.45" customHeight="1" x14ac:dyDescent="0.2">
      <c r="A58" s="540" t="s">
        <v>481</v>
      </c>
      <c r="B58" s="541" t="s">
        <v>482</v>
      </c>
      <c r="C58" s="544" t="s">
        <v>487</v>
      </c>
      <c r="D58" s="581" t="s">
        <v>488</v>
      </c>
      <c r="E58" s="544" t="s">
        <v>567</v>
      </c>
      <c r="F58" s="581" t="s">
        <v>568</v>
      </c>
      <c r="G58" s="544" t="s">
        <v>674</v>
      </c>
      <c r="H58" s="544" t="s">
        <v>675</v>
      </c>
      <c r="I58" s="582">
        <v>2817.22998046875</v>
      </c>
      <c r="J58" s="582">
        <v>3</v>
      </c>
      <c r="K58" s="583">
        <v>8451.68994140625</v>
      </c>
    </row>
    <row r="59" spans="1:11" ht="14.45" customHeight="1" x14ac:dyDescent="0.2">
      <c r="A59" s="540" t="s">
        <v>481</v>
      </c>
      <c r="B59" s="541" t="s">
        <v>482</v>
      </c>
      <c r="C59" s="544" t="s">
        <v>487</v>
      </c>
      <c r="D59" s="581" t="s">
        <v>488</v>
      </c>
      <c r="E59" s="544" t="s">
        <v>567</v>
      </c>
      <c r="F59" s="581" t="s">
        <v>568</v>
      </c>
      <c r="G59" s="544" t="s">
        <v>676</v>
      </c>
      <c r="H59" s="544" t="s">
        <v>677</v>
      </c>
      <c r="I59" s="582">
        <v>2816.8798828125</v>
      </c>
      <c r="J59" s="582">
        <v>3</v>
      </c>
      <c r="K59" s="583">
        <v>8450.6396484375</v>
      </c>
    </row>
    <row r="60" spans="1:11" ht="14.45" customHeight="1" x14ac:dyDescent="0.2">
      <c r="A60" s="540" t="s">
        <v>481</v>
      </c>
      <c r="B60" s="541" t="s">
        <v>482</v>
      </c>
      <c r="C60" s="544" t="s">
        <v>487</v>
      </c>
      <c r="D60" s="581" t="s">
        <v>488</v>
      </c>
      <c r="E60" s="544" t="s">
        <v>567</v>
      </c>
      <c r="F60" s="581" t="s">
        <v>568</v>
      </c>
      <c r="G60" s="544" t="s">
        <v>678</v>
      </c>
      <c r="H60" s="544" t="s">
        <v>679</v>
      </c>
      <c r="I60" s="582">
        <v>4639.6865234375</v>
      </c>
      <c r="J60" s="582">
        <v>4</v>
      </c>
      <c r="K60" s="583">
        <v>18264.4697265625</v>
      </c>
    </row>
    <row r="61" spans="1:11" ht="14.45" customHeight="1" x14ac:dyDescent="0.2">
      <c r="A61" s="540" t="s">
        <v>481</v>
      </c>
      <c r="B61" s="541" t="s">
        <v>482</v>
      </c>
      <c r="C61" s="544" t="s">
        <v>487</v>
      </c>
      <c r="D61" s="581" t="s">
        <v>488</v>
      </c>
      <c r="E61" s="544" t="s">
        <v>567</v>
      </c>
      <c r="F61" s="581" t="s">
        <v>568</v>
      </c>
      <c r="G61" s="544" t="s">
        <v>680</v>
      </c>
      <c r="H61" s="544" t="s">
        <v>681</v>
      </c>
      <c r="I61" s="582">
        <v>10103.5</v>
      </c>
      <c r="J61" s="582">
        <v>1</v>
      </c>
      <c r="K61" s="583">
        <v>10103.5</v>
      </c>
    </row>
    <row r="62" spans="1:11" ht="14.45" customHeight="1" x14ac:dyDescent="0.2">
      <c r="A62" s="540" t="s">
        <v>481</v>
      </c>
      <c r="B62" s="541" t="s">
        <v>482</v>
      </c>
      <c r="C62" s="544" t="s">
        <v>487</v>
      </c>
      <c r="D62" s="581" t="s">
        <v>488</v>
      </c>
      <c r="E62" s="544" t="s">
        <v>567</v>
      </c>
      <c r="F62" s="581" t="s">
        <v>568</v>
      </c>
      <c r="G62" s="544" t="s">
        <v>682</v>
      </c>
      <c r="H62" s="544" t="s">
        <v>683</v>
      </c>
      <c r="I62" s="582">
        <v>8143.2998046875</v>
      </c>
      <c r="J62" s="582">
        <v>1</v>
      </c>
      <c r="K62" s="583">
        <v>8143.2998046875</v>
      </c>
    </row>
    <row r="63" spans="1:11" ht="14.45" customHeight="1" x14ac:dyDescent="0.2">
      <c r="A63" s="540" t="s">
        <v>481</v>
      </c>
      <c r="B63" s="541" t="s">
        <v>482</v>
      </c>
      <c r="C63" s="544" t="s">
        <v>487</v>
      </c>
      <c r="D63" s="581" t="s">
        <v>488</v>
      </c>
      <c r="E63" s="544" t="s">
        <v>567</v>
      </c>
      <c r="F63" s="581" t="s">
        <v>568</v>
      </c>
      <c r="G63" s="544" t="s">
        <v>684</v>
      </c>
      <c r="H63" s="544" t="s">
        <v>685</v>
      </c>
      <c r="I63" s="582">
        <v>7756.10009765625</v>
      </c>
      <c r="J63" s="582">
        <v>1</v>
      </c>
      <c r="K63" s="583">
        <v>7756.10009765625</v>
      </c>
    </row>
    <row r="64" spans="1:11" ht="14.45" customHeight="1" x14ac:dyDescent="0.2">
      <c r="A64" s="540" t="s">
        <v>481</v>
      </c>
      <c r="B64" s="541" t="s">
        <v>482</v>
      </c>
      <c r="C64" s="544" t="s">
        <v>487</v>
      </c>
      <c r="D64" s="581" t="s">
        <v>488</v>
      </c>
      <c r="E64" s="544" t="s">
        <v>567</v>
      </c>
      <c r="F64" s="581" t="s">
        <v>568</v>
      </c>
      <c r="G64" s="544" t="s">
        <v>686</v>
      </c>
      <c r="H64" s="544" t="s">
        <v>687</v>
      </c>
      <c r="I64" s="582">
        <v>7659.2998046875</v>
      </c>
      <c r="J64" s="582">
        <v>1</v>
      </c>
      <c r="K64" s="583">
        <v>7659.2998046875</v>
      </c>
    </row>
    <row r="65" spans="1:11" ht="14.45" customHeight="1" x14ac:dyDescent="0.2">
      <c r="A65" s="540" t="s">
        <v>481</v>
      </c>
      <c r="B65" s="541" t="s">
        <v>482</v>
      </c>
      <c r="C65" s="544" t="s">
        <v>487</v>
      </c>
      <c r="D65" s="581" t="s">
        <v>488</v>
      </c>
      <c r="E65" s="544" t="s">
        <v>567</v>
      </c>
      <c r="F65" s="581" t="s">
        <v>568</v>
      </c>
      <c r="G65" s="544" t="s">
        <v>688</v>
      </c>
      <c r="H65" s="544" t="s">
        <v>689</v>
      </c>
      <c r="I65" s="582">
        <v>20328</v>
      </c>
      <c r="J65" s="582">
        <v>8</v>
      </c>
      <c r="K65" s="583">
        <v>162624</v>
      </c>
    </row>
    <row r="66" spans="1:11" ht="14.45" customHeight="1" x14ac:dyDescent="0.2">
      <c r="A66" s="540" t="s">
        <v>481</v>
      </c>
      <c r="B66" s="541" t="s">
        <v>482</v>
      </c>
      <c r="C66" s="544" t="s">
        <v>487</v>
      </c>
      <c r="D66" s="581" t="s">
        <v>488</v>
      </c>
      <c r="E66" s="544" t="s">
        <v>567</v>
      </c>
      <c r="F66" s="581" t="s">
        <v>568</v>
      </c>
      <c r="G66" s="544" t="s">
        <v>690</v>
      </c>
      <c r="H66" s="544" t="s">
        <v>691</v>
      </c>
      <c r="I66" s="582">
        <v>20328</v>
      </c>
      <c r="J66" s="582">
        <v>9</v>
      </c>
      <c r="K66" s="583">
        <v>182952</v>
      </c>
    </row>
    <row r="67" spans="1:11" ht="14.45" customHeight="1" x14ac:dyDescent="0.2">
      <c r="A67" s="540" t="s">
        <v>481</v>
      </c>
      <c r="B67" s="541" t="s">
        <v>482</v>
      </c>
      <c r="C67" s="544" t="s">
        <v>487</v>
      </c>
      <c r="D67" s="581" t="s">
        <v>488</v>
      </c>
      <c r="E67" s="544" t="s">
        <v>567</v>
      </c>
      <c r="F67" s="581" t="s">
        <v>568</v>
      </c>
      <c r="G67" s="544" t="s">
        <v>692</v>
      </c>
      <c r="H67" s="544" t="s">
        <v>693</v>
      </c>
      <c r="I67" s="582">
        <v>6897</v>
      </c>
      <c r="J67" s="582">
        <v>1</v>
      </c>
      <c r="K67" s="583">
        <v>6897</v>
      </c>
    </row>
    <row r="68" spans="1:11" ht="14.45" customHeight="1" x14ac:dyDescent="0.2">
      <c r="A68" s="540" t="s">
        <v>481</v>
      </c>
      <c r="B68" s="541" t="s">
        <v>482</v>
      </c>
      <c r="C68" s="544" t="s">
        <v>487</v>
      </c>
      <c r="D68" s="581" t="s">
        <v>488</v>
      </c>
      <c r="E68" s="544" t="s">
        <v>567</v>
      </c>
      <c r="F68" s="581" t="s">
        <v>568</v>
      </c>
      <c r="G68" s="544" t="s">
        <v>694</v>
      </c>
      <c r="H68" s="544" t="s">
        <v>695</v>
      </c>
      <c r="I68" s="582">
        <v>10807.7197265625</v>
      </c>
      <c r="J68" s="582">
        <v>1</v>
      </c>
      <c r="K68" s="583">
        <v>10807.7197265625</v>
      </c>
    </row>
    <row r="69" spans="1:11" ht="14.45" customHeight="1" x14ac:dyDescent="0.2">
      <c r="A69" s="540" t="s">
        <v>481</v>
      </c>
      <c r="B69" s="541" t="s">
        <v>482</v>
      </c>
      <c r="C69" s="544" t="s">
        <v>487</v>
      </c>
      <c r="D69" s="581" t="s">
        <v>488</v>
      </c>
      <c r="E69" s="544" t="s">
        <v>567</v>
      </c>
      <c r="F69" s="581" t="s">
        <v>568</v>
      </c>
      <c r="G69" s="544" t="s">
        <v>696</v>
      </c>
      <c r="H69" s="544" t="s">
        <v>697</v>
      </c>
      <c r="I69" s="582">
        <v>9438</v>
      </c>
      <c r="J69" s="582">
        <v>1</v>
      </c>
      <c r="K69" s="583">
        <v>9438</v>
      </c>
    </row>
    <row r="70" spans="1:11" ht="14.45" customHeight="1" x14ac:dyDescent="0.2">
      <c r="A70" s="540" t="s">
        <v>481</v>
      </c>
      <c r="B70" s="541" t="s">
        <v>482</v>
      </c>
      <c r="C70" s="544" t="s">
        <v>487</v>
      </c>
      <c r="D70" s="581" t="s">
        <v>488</v>
      </c>
      <c r="E70" s="544" t="s">
        <v>567</v>
      </c>
      <c r="F70" s="581" t="s">
        <v>568</v>
      </c>
      <c r="G70" s="544" t="s">
        <v>698</v>
      </c>
      <c r="H70" s="544" t="s">
        <v>699</v>
      </c>
      <c r="I70" s="582">
        <v>620.72998046875</v>
      </c>
      <c r="J70" s="582">
        <v>6</v>
      </c>
      <c r="K70" s="583">
        <v>3724.3798828125</v>
      </c>
    </row>
    <row r="71" spans="1:11" ht="14.45" customHeight="1" x14ac:dyDescent="0.2">
      <c r="A71" s="540" t="s">
        <v>481</v>
      </c>
      <c r="B71" s="541" t="s">
        <v>482</v>
      </c>
      <c r="C71" s="544" t="s">
        <v>487</v>
      </c>
      <c r="D71" s="581" t="s">
        <v>488</v>
      </c>
      <c r="E71" s="544" t="s">
        <v>567</v>
      </c>
      <c r="F71" s="581" t="s">
        <v>568</v>
      </c>
      <c r="G71" s="544" t="s">
        <v>700</v>
      </c>
      <c r="H71" s="544" t="s">
        <v>701</v>
      </c>
      <c r="I71" s="582">
        <v>2372.8099365234375</v>
      </c>
      <c r="J71" s="582">
        <v>2</v>
      </c>
      <c r="K71" s="583">
        <v>4745.619873046875</v>
      </c>
    </row>
    <row r="72" spans="1:11" ht="14.45" customHeight="1" x14ac:dyDescent="0.2">
      <c r="A72" s="540" t="s">
        <v>481</v>
      </c>
      <c r="B72" s="541" t="s">
        <v>482</v>
      </c>
      <c r="C72" s="544" t="s">
        <v>487</v>
      </c>
      <c r="D72" s="581" t="s">
        <v>488</v>
      </c>
      <c r="E72" s="544" t="s">
        <v>567</v>
      </c>
      <c r="F72" s="581" t="s">
        <v>568</v>
      </c>
      <c r="G72" s="544" t="s">
        <v>702</v>
      </c>
      <c r="H72" s="544" t="s">
        <v>703</v>
      </c>
      <c r="I72" s="582">
        <v>10563.2998046875</v>
      </c>
      <c r="J72" s="582">
        <v>4</v>
      </c>
      <c r="K72" s="583">
        <v>42253.2001953125</v>
      </c>
    </row>
    <row r="73" spans="1:11" ht="14.45" customHeight="1" x14ac:dyDescent="0.2">
      <c r="A73" s="540" t="s">
        <v>481</v>
      </c>
      <c r="B73" s="541" t="s">
        <v>482</v>
      </c>
      <c r="C73" s="544" t="s">
        <v>487</v>
      </c>
      <c r="D73" s="581" t="s">
        <v>488</v>
      </c>
      <c r="E73" s="544" t="s">
        <v>567</v>
      </c>
      <c r="F73" s="581" t="s">
        <v>568</v>
      </c>
      <c r="G73" s="544" t="s">
        <v>704</v>
      </c>
      <c r="H73" s="544" t="s">
        <v>705</v>
      </c>
      <c r="I73" s="582">
        <v>2.8800000000000006E-2</v>
      </c>
      <c r="J73" s="582">
        <v>5000</v>
      </c>
      <c r="K73" s="583">
        <v>144.00000000000003</v>
      </c>
    </row>
    <row r="74" spans="1:11" ht="14.45" customHeight="1" x14ac:dyDescent="0.2">
      <c r="A74" s="540" t="s">
        <v>481</v>
      </c>
      <c r="B74" s="541" t="s">
        <v>482</v>
      </c>
      <c r="C74" s="544" t="s">
        <v>487</v>
      </c>
      <c r="D74" s="581" t="s">
        <v>488</v>
      </c>
      <c r="E74" s="544" t="s">
        <v>567</v>
      </c>
      <c r="F74" s="581" t="s">
        <v>568</v>
      </c>
      <c r="G74" s="544" t="s">
        <v>706</v>
      </c>
      <c r="H74" s="544" t="s">
        <v>707</v>
      </c>
      <c r="I74" s="582">
        <v>2214.2983105468752</v>
      </c>
      <c r="J74" s="582">
        <v>75</v>
      </c>
      <c r="K74" s="583">
        <v>166072.39111328125</v>
      </c>
    </row>
    <row r="75" spans="1:11" ht="14.45" customHeight="1" x14ac:dyDescent="0.2">
      <c r="A75" s="540" t="s">
        <v>481</v>
      </c>
      <c r="B75" s="541" t="s">
        <v>482</v>
      </c>
      <c r="C75" s="544" t="s">
        <v>487</v>
      </c>
      <c r="D75" s="581" t="s">
        <v>488</v>
      </c>
      <c r="E75" s="544" t="s">
        <v>567</v>
      </c>
      <c r="F75" s="581" t="s">
        <v>568</v>
      </c>
      <c r="G75" s="544" t="s">
        <v>708</v>
      </c>
      <c r="H75" s="544" t="s">
        <v>709</v>
      </c>
      <c r="I75" s="582">
        <v>2214.2978210449219</v>
      </c>
      <c r="J75" s="582">
        <v>61</v>
      </c>
      <c r="K75" s="583">
        <v>135072.16088867188</v>
      </c>
    </row>
    <row r="76" spans="1:11" ht="14.45" customHeight="1" x14ac:dyDescent="0.2">
      <c r="A76" s="540" t="s">
        <v>481</v>
      </c>
      <c r="B76" s="541" t="s">
        <v>482</v>
      </c>
      <c r="C76" s="544" t="s">
        <v>487</v>
      </c>
      <c r="D76" s="581" t="s">
        <v>488</v>
      </c>
      <c r="E76" s="544" t="s">
        <v>567</v>
      </c>
      <c r="F76" s="581" t="s">
        <v>568</v>
      </c>
      <c r="G76" s="544" t="s">
        <v>710</v>
      </c>
      <c r="H76" s="544" t="s">
        <v>711</v>
      </c>
      <c r="I76" s="582">
        <v>2064.260009765625</v>
      </c>
      <c r="J76" s="582">
        <v>3</v>
      </c>
      <c r="K76" s="583">
        <v>6192.780029296875</v>
      </c>
    </row>
    <row r="77" spans="1:11" ht="14.45" customHeight="1" x14ac:dyDescent="0.2">
      <c r="A77" s="540" t="s">
        <v>481</v>
      </c>
      <c r="B77" s="541" t="s">
        <v>482</v>
      </c>
      <c r="C77" s="544" t="s">
        <v>487</v>
      </c>
      <c r="D77" s="581" t="s">
        <v>488</v>
      </c>
      <c r="E77" s="544" t="s">
        <v>567</v>
      </c>
      <c r="F77" s="581" t="s">
        <v>568</v>
      </c>
      <c r="G77" s="544" t="s">
        <v>712</v>
      </c>
      <c r="H77" s="544" t="s">
        <v>713</v>
      </c>
      <c r="I77" s="582">
        <v>2064.260009765625</v>
      </c>
      <c r="J77" s="582">
        <v>1</v>
      </c>
      <c r="K77" s="583">
        <v>2064.260009765625</v>
      </c>
    </row>
    <row r="78" spans="1:11" ht="14.45" customHeight="1" x14ac:dyDescent="0.2">
      <c r="A78" s="540" t="s">
        <v>481</v>
      </c>
      <c r="B78" s="541" t="s">
        <v>482</v>
      </c>
      <c r="C78" s="544" t="s">
        <v>487</v>
      </c>
      <c r="D78" s="581" t="s">
        <v>488</v>
      </c>
      <c r="E78" s="544" t="s">
        <v>567</v>
      </c>
      <c r="F78" s="581" t="s">
        <v>568</v>
      </c>
      <c r="G78" s="544" t="s">
        <v>714</v>
      </c>
      <c r="H78" s="544" t="s">
        <v>715</v>
      </c>
      <c r="I78" s="582">
        <v>109.90045447762184</v>
      </c>
      <c r="J78" s="582">
        <v>162</v>
      </c>
      <c r="K78" s="583">
        <v>17311.843919992567</v>
      </c>
    </row>
    <row r="79" spans="1:11" ht="14.45" customHeight="1" x14ac:dyDescent="0.2">
      <c r="A79" s="540" t="s">
        <v>481</v>
      </c>
      <c r="B79" s="541" t="s">
        <v>482</v>
      </c>
      <c r="C79" s="544" t="s">
        <v>487</v>
      </c>
      <c r="D79" s="581" t="s">
        <v>488</v>
      </c>
      <c r="E79" s="544" t="s">
        <v>567</v>
      </c>
      <c r="F79" s="581" t="s">
        <v>568</v>
      </c>
      <c r="G79" s="544" t="s">
        <v>716</v>
      </c>
      <c r="H79" s="544" t="s">
        <v>717</v>
      </c>
      <c r="I79" s="582">
        <v>1850.0899658203125</v>
      </c>
      <c r="J79" s="582">
        <v>46</v>
      </c>
      <c r="K79" s="583">
        <v>85104.139404296875</v>
      </c>
    </row>
    <row r="80" spans="1:11" ht="14.45" customHeight="1" x14ac:dyDescent="0.2">
      <c r="A80" s="540" t="s">
        <v>481</v>
      </c>
      <c r="B80" s="541" t="s">
        <v>482</v>
      </c>
      <c r="C80" s="544" t="s">
        <v>487</v>
      </c>
      <c r="D80" s="581" t="s">
        <v>488</v>
      </c>
      <c r="E80" s="544" t="s">
        <v>567</v>
      </c>
      <c r="F80" s="581" t="s">
        <v>568</v>
      </c>
      <c r="G80" s="544" t="s">
        <v>718</v>
      </c>
      <c r="H80" s="544" t="s">
        <v>719</v>
      </c>
      <c r="I80" s="582">
        <v>32640</v>
      </c>
      <c r="J80" s="582">
        <v>70</v>
      </c>
      <c r="K80" s="583">
        <v>2284800</v>
      </c>
    </row>
    <row r="81" spans="1:11" ht="14.45" customHeight="1" x14ac:dyDescent="0.2">
      <c r="A81" s="540" t="s">
        <v>481</v>
      </c>
      <c r="B81" s="541" t="s">
        <v>482</v>
      </c>
      <c r="C81" s="544" t="s">
        <v>487</v>
      </c>
      <c r="D81" s="581" t="s">
        <v>488</v>
      </c>
      <c r="E81" s="544" t="s">
        <v>567</v>
      </c>
      <c r="F81" s="581" t="s">
        <v>568</v>
      </c>
      <c r="G81" s="544" t="s">
        <v>720</v>
      </c>
      <c r="H81" s="544" t="s">
        <v>721</v>
      </c>
      <c r="I81" s="582">
        <v>663.08999633789063</v>
      </c>
      <c r="J81" s="582">
        <v>6</v>
      </c>
      <c r="K81" s="583">
        <v>3978.5399780273438</v>
      </c>
    </row>
    <row r="82" spans="1:11" ht="14.45" customHeight="1" x14ac:dyDescent="0.2">
      <c r="A82" s="540" t="s">
        <v>481</v>
      </c>
      <c r="B82" s="541" t="s">
        <v>482</v>
      </c>
      <c r="C82" s="544" t="s">
        <v>487</v>
      </c>
      <c r="D82" s="581" t="s">
        <v>488</v>
      </c>
      <c r="E82" s="544" t="s">
        <v>567</v>
      </c>
      <c r="F82" s="581" t="s">
        <v>568</v>
      </c>
      <c r="G82" s="544" t="s">
        <v>722</v>
      </c>
      <c r="H82" s="544" t="s">
        <v>723</v>
      </c>
      <c r="I82" s="582">
        <v>194.03214263916016</v>
      </c>
      <c r="J82" s="582">
        <v>13.5</v>
      </c>
      <c r="K82" s="583">
        <v>2625.6999969482422</v>
      </c>
    </row>
    <row r="83" spans="1:11" ht="14.45" customHeight="1" x14ac:dyDescent="0.2">
      <c r="A83" s="540" t="s">
        <v>481</v>
      </c>
      <c r="B83" s="541" t="s">
        <v>482</v>
      </c>
      <c r="C83" s="544" t="s">
        <v>487</v>
      </c>
      <c r="D83" s="581" t="s">
        <v>488</v>
      </c>
      <c r="E83" s="544" t="s">
        <v>567</v>
      </c>
      <c r="F83" s="581" t="s">
        <v>568</v>
      </c>
      <c r="G83" s="544" t="s">
        <v>724</v>
      </c>
      <c r="H83" s="544" t="s">
        <v>725</v>
      </c>
      <c r="I83" s="582">
        <v>2214.298085088315</v>
      </c>
      <c r="J83" s="582">
        <v>54</v>
      </c>
      <c r="K83" s="583">
        <v>119572.10107421875</v>
      </c>
    </row>
    <row r="84" spans="1:11" ht="14.45" customHeight="1" x14ac:dyDescent="0.2">
      <c r="A84" s="540" t="s">
        <v>481</v>
      </c>
      <c r="B84" s="541" t="s">
        <v>482</v>
      </c>
      <c r="C84" s="544" t="s">
        <v>487</v>
      </c>
      <c r="D84" s="581" t="s">
        <v>488</v>
      </c>
      <c r="E84" s="544" t="s">
        <v>567</v>
      </c>
      <c r="F84" s="581" t="s">
        <v>568</v>
      </c>
      <c r="G84" s="544" t="s">
        <v>726</v>
      </c>
      <c r="H84" s="544" t="s">
        <v>727</v>
      </c>
      <c r="I84" s="582">
        <v>2064.25</v>
      </c>
      <c r="J84" s="582">
        <v>1</v>
      </c>
      <c r="K84" s="583">
        <v>2064.25</v>
      </c>
    </row>
    <row r="85" spans="1:11" ht="14.45" customHeight="1" x14ac:dyDescent="0.2">
      <c r="A85" s="540" t="s">
        <v>481</v>
      </c>
      <c r="B85" s="541" t="s">
        <v>482</v>
      </c>
      <c r="C85" s="544" t="s">
        <v>487</v>
      </c>
      <c r="D85" s="581" t="s">
        <v>488</v>
      </c>
      <c r="E85" s="544" t="s">
        <v>567</v>
      </c>
      <c r="F85" s="581" t="s">
        <v>568</v>
      </c>
      <c r="G85" s="544" t="s">
        <v>728</v>
      </c>
      <c r="H85" s="544" t="s">
        <v>729</v>
      </c>
      <c r="I85" s="582">
        <v>1983.1800231933594</v>
      </c>
      <c r="J85" s="582">
        <v>4</v>
      </c>
      <c r="K85" s="583">
        <v>7932.7200927734375</v>
      </c>
    </row>
    <row r="86" spans="1:11" ht="14.45" customHeight="1" x14ac:dyDescent="0.2">
      <c r="A86" s="540" t="s">
        <v>481</v>
      </c>
      <c r="B86" s="541" t="s">
        <v>482</v>
      </c>
      <c r="C86" s="544" t="s">
        <v>487</v>
      </c>
      <c r="D86" s="581" t="s">
        <v>488</v>
      </c>
      <c r="E86" s="544" t="s">
        <v>567</v>
      </c>
      <c r="F86" s="581" t="s">
        <v>568</v>
      </c>
      <c r="G86" s="544" t="s">
        <v>730</v>
      </c>
      <c r="H86" s="544" t="s">
        <v>731</v>
      </c>
      <c r="I86" s="582">
        <v>2214.2900390625</v>
      </c>
      <c r="J86" s="582">
        <v>1</v>
      </c>
      <c r="K86" s="583">
        <v>2214.2900390625</v>
      </c>
    </row>
    <row r="87" spans="1:11" ht="14.45" customHeight="1" x14ac:dyDescent="0.2">
      <c r="A87" s="540" t="s">
        <v>481</v>
      </c>
      <c r="B87" s="541" t="s">
        <v>482</v>
      </c>
      <c r="C87" s="544" t="s">
        <v>487</v>
      </c>
      <c r="D87" s="581" t="s">
        <v>488</v>
      </c>
      <c r="E87" s="544" t="s">
        <v>567</v>
      </c>
      <c r="F87" s="581" t="s">
        <v>568</v>
      </c>
      <c r="G87" s="544" t="s">
        <v>732</v>
      </c>
      <c r="H87" s="544" t="s">
        <v>733</v>
      </c>
      <c r="I87" s="582">
        <v>2214.300048828125</v>
      </c>
      <c r="J87" s="582">
        <v>1</v>
      </c>
      <c r="K87" s="583">
        <v>2214.300048828125</v>
      </c>
    </row>
    <row r="88" spans="1:11" ht="14.45" customHeight="1" x14ac:dyDescent="0.2">
      <c r="A88" s="540" t="s">
        <v>481</v>
      </c>
      <c r="B88" s="541" t="s">
        <v>482</v>
      </c>
      <c r="C88" s="544" t="s">
        <v>487</v>
      </c>
      <c r="D88" s="581" t="s">
        <v>488</v>
      </c>
      <c r="E88" s="544" t="s">
        <v>567</v>
      </c>
      <c r="F88" s="581" t="s">
        <v>568</v>
      </c>
      <c r="G88" s="544" t="s">
        <v>734</v>
      </c>
      <c r="H88" s="544" t="s">
        <v>735</v>
      </c>
      <c r="I88" s="582">
        <v>2214.2981400923295</v>
      </c>
      <c r="J88" s="582">
        <v>55</v>
      </c>
      <c r="K88" s="583">
        <v>121786.380859375</v>
      </c>
    </row>
    <row r="89" spans="1:11" ht="14.45" customHeight="1" x14ac:dyDescent="0.2">
      <c r="A89" s="540" t="s">
        <v>481</v>
      </c>
      <c r="B89" s="541" t="s">
        <v>482</v>
      </c>
      <c r="C89" s="544" t="s">
        <v>487</v>
      </c>
      <c r="D89" s="581" t="s">
        <v>488</v>
      </c>
      <c r="E89" s="544" t="s">
        <v>567</v>
      </c>
      <c r="F89" s="581" t="s">
        <v>568</v>
      </c>
      <c r="G89" s="544" t="s">
        <v>736</v>
      </c>
      <c r="H89" s="544" t="s">
        <v>737</v>
      </c>
      <c r="I89" s="582">
        <v>2214.300048828125</v>
      </c>
      <c r="J89" s="582">
        <v>4</v>
      </c>
      <c r="K89" s="583">
        <v>8857.199951171875</v>
      </c>
    </row>
    <row r="90" spans="1:11" ht="14.45" customHeight="1" x14ac:dyDescent="0.2">
      <c r="A90" s="540" t="s">
        <v>481</v>
      </c>
      <c r="B90" s="541" t="s">
        <v>482</v>
      </c>
      <c r="C90" s="544" t="s">
        <v>487</v>
      </c>
      <c r="D90" s="581" t="s">
        <v>488</v>
      </c>
      <c r="E90" s="544" t="s">
        <v>567</v>
      </c>
      <c r="F90" s="581" t="s">
        <v>568</v>
      </c>
      <c r="G90" s="544" t="s">
        <v>738</v>
      </c>
      <c r="H90" s="544" t="s">
        <v>739</v>
      </c>
      <c r="I90" s="582">
        <v>2214.300048828125</v>
      </c>
      <c r="J90" s="582">
        <v>2</v>
      </c>
      <c r="K90" s="583">
        <v>4428.60009765625</v>
      </c>
    </row>
    <row r="91" spans="1:11" ht="14.45" customHeight="1" x14ac:dyDescent="0.2">
      <c r="A91" s="540" t="s">
        <v>481</v>
      </c>
      <c r="B91" s="541" t="s">
        <v>482</v>
      </c>
      <c r="C91" s="544" t="s">
        <v>487</v>
      </c>
      <c r="D91" s="581" t="s">
        <v>488</v>
      </c>
      <c r="E91" s="544" t="s">
        <v>567</v>
      </c>
      <c r="F91" s="581" t="s">
        <v>568</v>
      </c>
      <c r="G91" s="544" t="s">
        <v>740</v>
      </c>
      <c r="H91" s="544" t="s">
        <v>741</v>
      </c>
      <c r="I91" s="582">
        <v>2064.260009765625</v>
      </c>
      <c r="J91" s="582">
        <v>1</v>
      </c>
      <c r="K91" s="583">
        <v>2064.260009765625</v>
      </c>
    </row>
    <row r="92" spans="1:11" ht="14.45" customHeight="1" x14ac:dyDescent="0.2">
      <c r="A92" s="540" t="s">
        <v>481</v>
      </c>
      <c r="B92" s="541" t="s">
        <v>482</v>
      </c>
      <c r="C92" s="544" t="s">
        <v>487</v>
      </c>
      <c r="D92" s="581" t="s">
        <v>488</v>
      </c>
      <c r="E92" s="544" t="s">
        <v>567</v>
      </c>
      <c r="F92" s="581" t="s">
        <v>568</v>
      </c>
      <c r="G92" s="544" t="s">
        <v>742</v>
      </c>
      <c r="H92" s="544" t="s">
        <v>743</v>
      </c>
      <c r="I92" s="582">
        <v>2064.260009765625</v>
      </c>
      <c r="J92" s="582">
        <v>7</v>
      </c>
      <c r="K92" s="583">
        <v>14449.820068359375</v>
      </c>
    </row>
    <row r="93" spans="1:11" ht="14.45" customHeight="1" x14ac:dyDescent="0.2">
      <c r="A93" s="540" t="s">
        <v>481</v>
      </c>
      <c r="B93" s="541" t="s">
        <v>482</v>
      </c>
      <c r="C93" s="544" t="s">
        <v>487</v>
      </c>
      <c r="D93" s="581" t="s">
        <v>488</v>
      </c>
      <c r="E93" s="544" t="s">
        <v>567</v>
      </c>
      <c r="F93" s="581" t="s">
        <v>568</v>
      </c>
      <c r="G93" s="544" t="s">
        <v>744</v>
      </c>
      <c r="H93" s="544" t="s">
        <v>745</v>
      </c>
      <c r="I93" s="582">
        <v>2064.260009765625</v>
      </c>
      <c r="J93" s="582">
        <v>3</v>
      </c>
      <c r="K93" s="583">
        <v>6192.780029296875</v>
      </c>
    </row>
    <row r="94" spans="1:11" ht="14.45" customHeight="1" x14ac:dyDescent="0.2">
      <c r="A94" s="540" t="s">
        <v>481</v>
      </c>
      <c r="B94" s="541" t="s">
        <v>482</v>
      </c>
      <c r="C94" s="544" t="s">
        <v>487</v>
      </c>
      <c r="D94" s="581" t="s">
        <v>488</v>
      </c>
      <c r="E94" s="544" t="s">
        <v>567</v>
      </c>
      <c r="F94" s="581" t="s">
        <v>568</v>
      </c>
      <c r="G94" s="544" t="s">
        <v>746</v>
      </c>
      <c r="H94" s="544" t="s">
        <v>747</v>
      </c>
      <c r="I94" s="582">
        <v>2064.25</v>
      </c>
      <c r="J94" s="582">
        <v>3</v>
      </c>
      <c r="K94" s="583">
        <v>6192.75</v>
      </c>
    </row>
    <row r="95" spans="1:11" ht="14.45" customHeight="1" x14ac:dyDescent="0.2">
      <c r="A95" s="540" t="s">
        <v>481</v>
      </c>
      <c r="B95" s="541" t="s">
        <v>482</v>
      </c>
      <c r="C95" s="544" t="s">
        <v>487</v>
      </c>
      <c r="D95" s="581" t="s">
        <v>488</v>
      </c>
      <c r="E95" s="544" t="s">
        <v>567</v>
      </c>
      <c r="F95" s="581" t="s">
        <v>568</v>
      </c>
      <c r="G95" s="544" t="s">
        <v>748</v>
      </c>
      <c r="H95" s="544" t="s">
        <v>749</v>
      </c>
      <c r="I95" s="582">
        <v>20025.5</v>
      </c>
      <c r="J95" s="582">
        <v>1</v>
      </c>
      <c r="K95" s="583">
        <v>20025.5</v>
      </c>
    </row>
    <row r="96" spans="1:11" ht="14.45" customHeight="1" x14ac:dyDescent="0.2">
      <c r="A96" s="540" t="s">
        <v>481</v>
      </c>
      <c r="B96" s="541" t="s">
        <v>482</v>
      </c>
      <c r="C96" s="544" t="s">
        <v>487</v>
      </c>
      <c r="D96" s="581" t="s">
        <v>488</v>
      </c>
      <c r="E96" s="544" t="s">
        <v>567</v>
      </c>
      <c r="F96" s="581" t="s">
        <v>568</v>
      </c>
      <c r="G96" s="544" t="s">
        <v>750</v>
      </c>
      <c r="H96" s="544" t="s">
        <v>751</v>
      </c>
      <c r="I96" s="582">
        <v>24676.4404296875</v>
      </c>
      <c r="J96" s="582">
        <v>2</v>
      </c>
      <c r="K96" s="583">
        <v>49352.880859375</v>
      </c>
    </row>
    <row r="97" spans="1:11" ht="14.45" customHeight="1" x14ac:dyDescent="0.2">
      <c r="A97" s="540" t="s">
        <v>481</v>
      </c>
      <c r="B97" s="541" t="s">
        <v>482</v>
      </c>
      <c r="C97" s="544" t="s">
        <v>487</v>
      </c>
      <c r="D97" s="581" t="s">
        <v>488</v>
      </c>
      <c r="E97" s="544" t="s">
        <v>567</v>
      </c>
      <c r="F97" s="581" t="s">
        <v>568</v>
      </c>
      <c r="G97" s="544" t="s">
        <v>752</v>
      </c>
      <c r="H97" s="544" t="s">
        <v>753</v>
      </c>
      <c r="I97" s="582">
        <v>5929</v>
      </c>
      <c r="J97" s="582">
        <v>13</v>
      </c>
      <c r="K97" s="583">
        <v>77077</v>
      </c>
    </row>
    <row r="98" spans="1:11" ht="14.45" customHeight="1" x14ac:dyDescent="0.2">
      <c r="A98" s="540" t="s">
        <v>481</v>
      </c>
      <c r="B98" s="541" t="s">
        <v>482</v>
      </c>
      <c r="C98" s="544" t="s">
        <v>487</v>
      </c>
      <c r="D98" s="581" t="s">
        <v>488</v>
      </c>
      <c r="E98" s="544" t="s">
        <v>567</v>
      </c>
      <c r="F98" s="581" t="s">
        <v>568</v>
      </c>
      <c r="G98" s="544" t="s">
        <v>754</v>
      </c>
      <c r="H98" s="544" t="s">
        <v>755</v>
      </c>
      <c r="I98" s="582">
        <v>5929</v>
      </c>
      <c r="J98" s="582">
        <v>13</v>
      </c>
      <c r="K98" s="583">
        <v>77077</v>
      </c>
    </row>
    <row r="99" spans="1:11" ht="14.45" customHeight="1" x14ac:dyDescent="0.2">
      <c r="A99" s="540" t="s">
        <v>481</v>
      </c>
      <c r="B99" s="541" t="s">
        <v>482</v>
      </c>
      <c r="C99" s="544" t="s">
        <v>487</v>
      </c>
      <c r="D99" s="581" t="s">
        <v>488</v>
      </c>
      <c r="E99" s="544" t="s">
        <v>567</v>
      </c>
      <c r="F99" s="581" t="s">
        <v>568</v>
      </c>
      <c r="G99" s="544" t="s">
        <v>756</v>
      </c>
      <c r="H99" s="544" t="s">
        <v>757</v>
      </c>
      <c r="I99" s="582">
        <v>3993</v>
      </c>
      <c r="J99" s="582">
        <v>4</v>
      </c>
      <c r="K99" s="583">
        <v>15972</v>
      </c>
    </row>
    <row r="100" spans="1:11" ht="14.45" customHeight="1" x14ac:dyDescent="0.2">
      <c r="A100" s="540" t="s">
        <v>481</v>
      </c>
      <c r="B100" s="541" t="s">
        <v>482</v>
      </c>
      <c r="C100" s="544" t="s">
        <v>487</v>
      </c>
      <c r="D100" s="581" t="s">
        <v>488</v>
      </c>
      <c r="E100" s="544" t="s">
        <v>567</v>
      </c>
      <c r="F100" s="581" t="s">
        <v>568</v>
      </c>
      <c r="G100" s="544" t="s">
        <v>758</v>
      </c>
      <c r="H100" s="544" t="s">
        <v>759</v>
      </c>
      <c r="I100" s="582">
        <v>3993</v>
      </c>
      <c r="J100" s="582">
        <v>4</v>
      </c>
      <c r="K100" s="583">
        <v>15972</v>
      </c>
    </row>
    <row r="101" spans="1:11" ht="14.45" customHeight="1" x14ac:dyDescent="0.2">
      <c r="A101" s="540" t="s">
        <v>481</v>
      </c>
      <c r="B101" s="541" t="s">
        <v>482</v>
      </c>
      <c r="C101" s="544" t="s">
        <v>487</v>
      </c>
      <c r="D101" s="581" t="s">
        <v>488</v>
      </c>
      <c r="E101" s="544" t="s">
        <v>567</v>
      </c>
      <c r="F101" s="581" t="s">
        <v>568</v>
      </c>
      <c r="G101" s="544" t="s">
        <v>760</v>
      </c>
      <c r="H101" s="544" t="s">
        <v>761</v>
      </c>
      <c r="I101" s="582">
        <v>712.69000244140625</v>
      </c>
      <c r="J101" s="582">
        <v>55</v>
      </c>
      <c r="K101" s="583">
        <v>39197.94921875</v>
      </c>
    </row>
    <row r="102" spans="1:11" ht="14.45" customHeight="1" x14ac:dyDescent="0.2">
      <c r="A102" s="540" t="s">
        <v>481</v>
      </c>
      <c r="B102" s="541" t="s">
        <v>482</v>
      </c>
      <c r="C102" s="544" t="s">
        <v>487</v>
      </c>
      <c r="D102" s="581" t="s">
        <v>488</v>
      </c>
      <c r="E102" s="544" t="s">
        <v>567</v>
      </c>
      <c r="F102" s="581" t="s">
        <v>568</v>
      </c>
      <c r="G102" s="544" t="s">
        <v>762</v>
      </c>
      <c r="H102" s="544" t="s">
        <v>763</v>
      </c>
      <c r="I102" s="582">
        <v>1158.699951171875</v>
      </c>
      <c r="J102" s="582">
        <v>10</v>
      </c>
      <c r="K102" s="583">
        <v>11586.959716796875</v>
      </c>
    </row>
    <row r="103" spans="1:11" ht="14.45" customHeight="1" x14ac:dyDescent="0.2">
      <c r="A103" s="540" t="s">
        <v>481</v>
      </c>
      <c r="B103" s="541" t="s">
        <v>482</v>
      </c>
      <c r="C103" s="544" t="s">
        <v>487</v>
      </c>
      <c r="D103" s="581" t="s">
        <v>488</v>
      </c>
      <c r="E103" s="544" t="s">
        <v>567</v>
      </c>
      <c r="F103" s="581" t="s">
        <v>568</v>
      </c>
      <c r="G103" s="544" t="s">
        <v>764</v>
      </c>
      <c r="H103" s="544" t="s">
        <v>765</v>
      </c>
      <c r="I103" s="582">
        <v>726</v>
      </c>
      <c r="J103" s="582">
        <v>2</v>
      </c>
      <c r="K103" s="583">
        <v>1452</v>
      </c>
    </row>
    <row r="104" spans="1:11" ht="14.45" customHeight="1" x14ac:dyDescent="0.2">
      <c r="A104" s="540" t="s">
        <v>481</v>
      </c>
      <c r="B104" s="541" t="s">
        <v>482</v>
      </c>
      <c r="C104" s="544" t="s">
        <v>487</v>
      </c>
      <c r="D104" s="581" t="s">
        <v>488</v>
      </c>
      <c r="E104" s="544" t="s">
        <v>567</v>
      </c>
      <c r="F104" s="581" t="s">
        <v>568</v>
      </c>
      <c r="G104" s="544" t="s">
        <v>766</v>
      </c>
      <c r="H104" s="544" t="s">
        <v>767</v>
      </c>
      <c r="I104" s="582">
        <v>2752.75</v>
      </c>
      <c r="J104" s="582">
        <v>3</v>
      </c>
      <c r="K104" s="583">
        <v>8258.25</v>
      </c>
    </row>
    <row r="105" spans="1:11" ht="14.45" customHeight="1" x14ac:dyDescent="0.2">
      <c r="A105" s="540" t="s">
        <v>481</v>
      </c>
      <c r="B105" s="541" t="s">
        <v>482</v>
      </c>
      <c r="C105" s="544" t="s">
        <v>487</v>
      </c>
      <c r="D105" s="581" t="s">
        <v>488</v>
      </c>
      <c r="E105" s="544" t="s">
        <v>567</v>
      </c>
      <c r="F105" s="581" t="s">
        <v>568</v>
      </c>
      <c r="G105" s="544" t="s">
        <v>768</v>
      </c>
      <c r="H105" s="544" t="s">
        <v>769</v>
      </c>
      <c r="I105" s="582">
        <v>3363.800048828125</v>
      </c>
      <c r="J105" s="582">
        <v>4</v>
      </c>
      <c r="K105" s="583">
        <v>13455.2001953125</v>
      </c>
    </row>
    <row r="106" spans="1:11" ht="14.45" customHeight="1" x14ac:dyDescent="0.2">
      <c r="A106" s="540" t="s">
        <v>481</v>
      </c>
      <c r="B106" s="541" t="s">
        <v>482</v>
      </c>
      <c r="C106" s="544" t="s">
        <v>487</v>
      </c>
      <c r="D106" s="581" t="s">
        <v>488</v>
      </c>
      <c r="E106" s="544" t="s">
        <v>567</v>
      </c>
      <c r="F106" s="581" t="s">
        <v>568</v>
      </c>
      <c r="G106" s="544" t="s">
        <v>770</v>
      </c>
      <c r="H106" s="544" t="s">
        <v>771</v>
      </c>
      <c r="I106" s="582">
        <v>2214.2967122395835</v>
      </c>
      <c r="J106" s="582">
        <v>13</v>
      </c>
      <c r="K106" s="583">
        <v>28785.8603515625</v>
      </c>
    </row>
    <row r="107" spans="1:11" ht="14.45" customHeight="1" x14ac:dyDescent="0.2">
      <c r="A107" s="540" t="s">
        <v>481</v>
      </c>
      <c r="B107" s="541" t="s">
        <v>482</v>
      </c>
      <c r="C107" s="544" t="s">
        <v>487</v>
      </c>
      <c r="D107" s="581" t="s">
        <v>488</v>
      </c>
      <c r="E107" s="544" t="s">
        <v>567</v>
      </c>
      <c r="F107" s="581" t="s">
        <v>568</v>
      </c>
      <c r="G107" s="544" t="s">
        <v>772</v>
      </c>
      <c r="H107" s="544" t="s">
        <v>773</v>
      </c>
      <c r="I107" s="582">
        <v>2214.300048828125</v>
      </c>
      <c r="J107" s="582">
        <v>4</v>
      </c>
      <c r="K107" s="583">
        <v>8857.199951171875</v>
      </c>
    </row>
    <row r="108" spans="1:11" ht="14.45" customHeight="1" x14ac:dyDescent="0.2">
      <c r="A108" s="540" t="s">
        <v>481</v>
      </c>
      <c r="B108" s="541" t="s">
        <v>482</v>
      </c>
      <c r="C108" s="544" t="s">
        <v>487</v>
      </c>
      <c r="D108" s="581" t="s">
        <v>488</v>
      </c>
      <c r="E108" s="544" t="s">
        <v>567</v>
      </c>
      <c r="F108" s="581" t="s">
        <v>568</v>
      </c>
      <c r="G108" s="544" t="s">
        <v>774</v>
      </c>
      <c r="H108" s="544" t="s">
        <v>775</v>
      </c>
      <c r="I108" s="582">
        <v>2214.2964564732142</v>
      </c>
      <c r="J108" s="582">
        <v>13</v>
      </c>
      <c r="K108" s="583">
        <v>28785.8603515625</v>
      </c>
    </row>
    <row r="109" spans="1:11" ht="14.45" customHeight="1" x14ac:dyDescent="0.2">
      <c r="A109" s="540" t="s">
        <v>481</v>
      </c>
      <c r="B109" s="541" t="s">
        <v>482</v>
      </c>
      <c r="C109" s="544" t="s">
        <v>487</v>
      </c>
      <c r="D109" s="581" t="s">
        <v>488</v>
      </c>
      <c r="E109" s="544" t="s">
        <v>567</v>
      </c>
      <c r="F109" s="581" t="s">
        <v>568</v>
      </c>
      <c r="G109" s="544" t="s">
        <v>776</v>
      </c>
      <c r="H109" s="544" t="s">
        <v>777</v>
      </c>
      <c r="I109" s="582">
        <v>2214.2970214843749</v>
      </c>
      <c r="J109" s="582">
        <v>10</v>
      </c>
      <c r="K109" s="583">
        <v>22142.97021484375</v>
      </c>
    </row>
    <row r="110" spans="1:11" ht="14.45" customHeight="1" x14ac:dyDescent="0.2">
      <c r="A110" s="540" t="s">
        <v>481</v>
      </c>
      <c r="B110" s="541" t="s">
        <v>482</v>
      </c>
      <c r="C110" s="544" t="s">
        <v>487</v>
      </c>
      <c r="D110" s="581" t="s">
        <v>488</v>
      </c>
      <c r="E110" s="544" t="s">
        <v>567</v>
      </c>
      <c r="F110" s="581" t="s">
        <v>568</v>
      </c>
      <c r="G110" s="544" t="s">
        <v>778</v>
      </c>
      <c r="H110" s="544" t="s">
        <v>779</v>
      </c>
      <c r="I110" s="582">
        <v>2214.300048828125</v>
      </c>
      <c r="J110" s="582">
        <v>1</v>
      </c>
      <c r="K110" s="583">
        <v>2214.300048828125</v>
      </c>
    </row>
    <row r="111" spans="1:11" ht="14.45" customHeight="1" x14ac:dyDescent="0.2">
      <c r="A111" s="540" t="s">
        <v>481</v>
      </c>
      <c r="B111" s="541" t="s">
        <v>482</v>
      </c>
      <c r="C111" s="544" t="s">
        <v>487</v>
      </c>
      <c r="D111" s="581" t="s">
        <v>488</v>
      </c>
      <c r="E111" s="544" t="s">
        <v>567</v>
      </c>
      <c r="F111" s="581" t="s">
        <v>568</v>
      </c>
      <c r="G111" s="544" t="s">
        <v>780</v>
      </c>
      <c r="H111" s="544" t="s">
        <v>781</v>
      </c>
      <c r="I111" s="582">
        <v>2214.2994079589844</v>
      </c>
      <c r="J111" s="582">
        <v>10</v>
      </c>
      <c r="K111" s="583">
        <v>22142.990234375</v>
      </c>
    </row>
    <row r="112" spans="1:11" ht="14.45" customHeight="1" x14ac:dyDescent="0.2">
      <c r="A112" s="540" t="s">
        <v>481</v>
      </c>
      <c r="B112" s="541" t="s">
        <v>482</v>
      </c>
      <c r="C112" s="544" t="s">
        <v>487</v>
      </c>
      <c r="D112" s="581" t="s">
        <v>488</v>
      </c>
      <c r="E112" s="544" t="s">
        <v>567</v>
      </c>
      <c r="F112" s="581" t="s">
        <v>568</v>
      </c>
      <c r="G112" s="544" t="s">
        <v>782</v>
      </c>
      <c r="H112" s="544" t="s">
        <v>783</v>
      </c>
      <c r="I112" s="582">
        <v>2214.2986188616073</v>
      </c>
      <c r="J112" s="582">
        <v>15</v>
      </c>
      <c r="K112" s="583">
        <v>33214.48046875</v>
      </c>
    </row>
    <row r="113" spans="1:11" ht="14.45" customHeight="1" x14ac:dyDescent="0.2">
      <c r="A113" s="540" t="s">
        <v>481</v>
      </c>
      <c r="B113" s="541" t="s">
        <v>482</v>
      </c>
      <c r="C113" s="544" t="s">
        <v>487</v>
      </c>
      <c r="D113" s="581" t="s">
        <v>488</v>
      </c>
      <c r="E113" s="544" t="s">
        <v>567</v>
      </c>
      <c r="F113" s="581" t="s">
        <v>568</v>
      </c>
      <c r="G113" s="544" t="s">
        <v>784</v>
      </c>
      <c r="H113" s="544" t="s">
        <v>785</v>
      </c>
      <c r="I113" s="582">
        <v>2214.300048828125</v>
      </c>
      <c r="J113" s="582">
        <v>4</v>
      </c>
      <c r="K113" s="583">
        <v>8857.2001953125</v>
      </c>
    </row>
    <row r="114" spans="1:11" ht="14.45" customHeight="1" x14ac:dyDescent="0.2">
      <c r="A114" s="540" t="s">
        <v>481</v>
      </c>
      <c r="B114" s="541" t="s">
        <v>482</v>
      </c>
      <c r="C114" s="544" t="s">
        <v>487</v>
      </c>
      <c r="D114" s="581" t="s">
        <v>488</v>
      </c>
      <c r="E114" s="544" t="s">
        <v>567</v>
      </c>
      <c r="F114" s="581" t="s">
        <v>568</v>
      </c>
      <c r="G114" s="544" t="s">
        <v>786</v>
      </c>
      <c r="H114" s="544" t="s">
        <v>787</v>
      </c>
      <c r="I114" s="582">
        <v>1983.18994140625</v>
      </c>
      <c r="J114" s="582">
        <v>1</v>
      </c>
      <c r="K114" s="583">
        <v>1983.18994140625</v>
      </c>
    </row>
    <row r="115" spans="1:11" ht="14.45" customHeight="1" x14ac:dyDescent="0.2">
      <c r="A115" s="540" t="s">
        <v>481</v>
      </c>
      <c r="B115" s="541" t="s">
        <v>482</v>
      </c>
      <c r="C115" s="544" t="s">
        <v>487</v>
      </c>
      <c r="D115" s="581" t="s">
        <v>488</v>
      </c>
      <c r="E115" s="544" t="s">
        <v>567</v>
      </c>
      <c r="F115" s="581" t="s">
        <v>568</v>
      </c>
      <c r="G115" s="544" t="s">
        <v>788</v>
      </c>
      <c r="H115" s="544" t="s">
        <v>789</v>
      </c>
      <c r="I115" s="582">
        <v>2064.260009765625</v>
      </c>
      <c r="J115" s="582">
        <v>2</v>
      </c>
      <c r="K115" s="583">
        <v>4128.52001953125</v>
      </c>
    </row>
    <row r="116" spans="1:11" ht="14.45" customHeight="1" x14ac:dyDescent="0.2">
      <c r="A116" s="540" t="s">
        <v>481</v>
      </c>
      <c r="B116" s="541" t="s">
        <v>482</v>
      </c>
      <c r="C116" s="544" t="s">
        <v>487</v>
      </c>
      <c r="D116" s="581" t="s">
        <v>488</v>
      </c>
      <c r="E116" s="544" t="s">
        <v>567</v>
      </c>
      <c r="F116" s="581" t="s">
        <v>568</v>
      </c>
      <c r="G116" s="544" t="s">
        <v>790</v>
      </c>
      <c r="H116" s="544" t="s">
        <v>791</v>
      </c>
      <c r="I116" s="582">
        <v>1983.68994140625</v>
      </c>
      <c r="J116" s="582">
        <v>3</v>
      </c>
      <c r="K116" s="583">
        <v>5951.06005859375</v>
      </c>
    </row>
    <row r="117" spans="1:11" ht="14.45" customHeight="1" x14ac:dyDescent="0.2">
      <c r="A117" s="540" t="s">
        <v>481</v>
      </c>
      <c r="B117" s="541" t="s">
        <v>482</v>
      </c>
      <c r="C117" s="544" t="s">
        <v>487</v>
      </c>
      <c r="D117" s="581" t="s">
        <v>488</v>
      </c>
      <c r="E117" s="544" t="s">
        <v>567</v>
      </c>
      <c r="F117" s="581" t="s">
        <v>568</v>
      </c>
      <c r="G117" s="544" t="s">
        <v>792</v>
      </c>
      <c r="H117" s="544" t="s">
        <v>793</v>
      </c>
      <c r="I117" s="582">
        <v>2064.2566731770835</v>
      </c>
      <c r="J117" s="582">
        <v>3</v>
      </c>
      <c r="K117" s="583">
        <v>6192.77001953125</v>
      </c>
    </row>
    <row r="118" spans="1:11" ht="14.45" customHeight="1" x14ac:dyDescent="0.2">
      <c r="A118" s="540" t="s">
        <v>481</v>
      </c>
      <c r="B118" s="541" t="s">
        <v>482</v>
      </c>
      <c r="C118" s="544" t="s">
        <v>487</v>
      </c>
      <c r="D118" s="581" t="s">
        <v>488</v>
      </c>
      <c r="E118" s="544" t="s">
        <v>567</v>
      </c>
      <c r="F118" s="581" t="s">
        <v>568</v>
      </c>
      <c r="G118" s="544" t="s">
        <v>794</v>
      </c>
      <c r="H118" s="544" t="s">
        <v>795</v>
      </c>
      <c r="I118" s="582">
        <v>2064.260009765625</v>
      </c>
      <c r="J118" s="582">
        <v>2</v>
      </c>
      <c r="K118" s="583">
        <v>4128.52001953125</v>
      </c>
    </row>
    <row r="119" spans="1:11" ht="14.45" customHeight="1" x14ac:dyDescent="0.2">
      <c r="A119" s="540" t="s">
        <v>481</v>
      </c>
      <c r="B119" s="541" t="s">
        <v>482</v>
      </c>
      <c r="C119" s="544" t="s">
        <v>487</v>
      </c>
      <c r="D119" s="581" t="s">
        <v>488</v>
      </c>
      <c r="E119" s="544" t="s">
        <v>567</v>
      </c>
      <c r="F119" s="581" t="s">
        <v>568</v>
      </c>
      <c r="G119" s="544" t="s">
        <v>796</v>
      </c>
      <c r="H119" s="544" t="s">
        <v>797</v>
      </c>
      <c r="I119" s="582">
        <v>2064.260009765625</v>
      </c>
      <c r="J119" s="582">
        <v>1</v>
      </c>
      <c r="K119" s="583">
        <v>2064.260009765625</v>
      </c>
    </row>
    <row r="120" spans="1:11" ht="14.45" customHeight="1" x14ac:dyDescent="0.2">
      <c r="A120" s="540" t="s">
        <v>481</v>
      </c>
      <c r="B120" s="541" t="s">
        <v>482</v>
      </c>
      <c r="C120" s="544" t="s">
        <v>487</v>
      </c>
      <c r="D120" s="581" t="s">
        <v>488</v>
      </c>
      <c r="E120" s="544" t="s">
        <v>567</v>
      </c>
      <c r="F120" s="581" t="s">
        <v>568</v>
      </c>
      <c r="G120" s="544" t="s">
        <v>798</v>
      </c>
      <c r="H120" s="544" t="s">
        <v>799</v>
      </c>
      <c r="I120" s="582">
        <v>2214.300048828125</v>
      </c>
      <c r="J120" s="582">
        <v>11</v>
      </c>
      <c r="K120" s="583">
        <v>24357.300537109375</v>
      </c>
    </row>
    <row r="121" spans="1:11" ht="14.45" customHeight="1" x14ac:dyDescent="0.2">
      <c r="A121" s="540" t="s">
        <v>481</v>
      </c>
      <c r="B121" s="541" t="s">
        <v>482</v>
      </c>
      <c r="C121" s="544" t="s">
        <v>487</v>
      </c>
      <c r="D121" s="581" t="s">
        <v>488</v>
      </c>
      <c r="E121" s="544" t="s">
        <v>567</v>
      </c>
      <c r="F121" s="581" t="s">
        <v>568</v>
      </c>
      <c r="G121" s="544" t="s">
        <v>800</v>
      </c>
      <c r="H121" s="544" t="s">
        <v>801</v>
      </c>
      <c r="I121" s="582">
        <v>2064.2566731770835</v>
      </c>
      <c r="J121" s="582">
        <v>7</v>
      </c>
      <c r="K121" s="583">
        <v>14449.800048828125</v>
      </c>
    </row>
    <row r="122" spans="1:11" ht="14.45" customHeight="1" x14ac:dyDescent="0.2">
      <c r="A122" s="540" t="s">
        <v>481</v>
      </c>
      <c r="B122" s="541" t="s">
        <v>482</v>
      </c>
      <c r="C122" s="544" t="s">
        <v>487</v>
      </c>
      <c r="D122" s="581" t="s">
        <v>488</v>
      </c>
      <c r="E122" s="544" t="s">
        <v>567</v>
      </c>
      <c r="F122" s="581" t="s">
        <v>568</v>
      </c>
      <c r="G122" s="544" t="s">
        <v>802</v>
      </c>
      <c r="H122" s="544" t="s">
        <v>803</v>
      </c>
      <c r="I122" s="582">
        <v>2214.300048828125</v>
      </c>
      <c r="J122" s="582">
        <v>4</v>
      </c>
      <c r="K122" s="583">
        <v>8857.199951171875</v>
      </c>
    </row>
    <row r="123" spans="1:11" ht="14.45" customHeight="1" x14ac:dyDescent="0.2">
      <c r="A123" s="540" t="s">
        <v>481</v>
      </c>
      <c r="B123" s="541" t="s">
        <v>482</v>
      </c>
      <c r="C123" s="544" t="s">
        <v>487</v>
      </c>
      <c r="D123" s="581" t="s">
        <v>488</v>
      </c>
      <c r="E123" s="544" t="s">
        <v>567</v>
      </c>
      <c r="F123" s="581" t="s">
        <v>568</v>
      </c>
      <c r="G123" s="544" t="s">
        <v>804</v>
      </c>
      <c r="H123" s="544" t="s">
        <v>805</v>
      </c>
      <c r="I123" s="582">
        <v>2064.260009765625</v>
      </c>
      <c r="J123" s="582">
        <v>2</v>
      </c>
      <c r="K123" s="583">
        <v>4128.52001953125</v>
      </c>
    </row>
    <row r="124" spans="1:11" ht="14.45" customHeight="1" x14ac:dyDescent="0.2">
      <c r="A124" s="540" t="s">
        <v>481</v>
      </c>
      <c r="B124" s="541" t="s">
        <v>482</v>
      </c>
      <c r="C124" s="544" t="s">
        <v>487</v>
      </c>
      <c r="D124" s="581" t="s">
        <v>488</v>
      </c>
      <c r="E124" s="544" t="s">
        <v>567</v>
      </c>
      <c r="F124" s="581" t="s">
        <v>568</v>
      </c>
      <c r="G124" s="544" t="s">
        <v>806</v>
      </c>
      <c r="H124" s="544" t="s">
        <v>807</v>
      </c>
      <c r="I124" s="582">
        <v>2214.300048828125</v>
      </c>
      <c r="J124" s="582">
        <v>2</v>
      </c>
      <c r="K124" s="583">
        <v>4428.60009765625</v>
      </c>
    </row>
    <row r="125" spans="1:11" ht="14.45" customHeight="1" x14ac:dyDescent="0.2">
      <c r="A125" s="540" t="s">
        <v>481</v>
      </c>
      <c r="B125" s="541" t="s">
        <v>482</v>
      </c>
      <c r="C125" s="544" t="s">
        <v>487</v>
      </c>
      <c r="D125" s="581" t="s">
        <v>488</v>
      </c>
      <c r="E125" s="544" t="s">
        <v>567</v>
      </c>
      <c r="F125" s="581" t="s">
        <v>568</v>
      </c>
      <c r="G125" s="544" t="s">
        <v>808</v>
      </c>
      <c r="H125" s="544" t="s">
        <v>809</v>
      </c>
      <c r="I125" s="582">
        <v>2214.300048828125</v>
      </c>
      <c r="J125" s="582">
        <v>10</v>
      </c>
      <c r="K125" s="583">
        <v>22143.000244140625</v>
      </c>
    </row>
    <row r="126" spans="1:11" ht="14.45" customHeight="1" x14ac:dyDescent="0.2">
      <c r="A126" s="540" t="s">
        <v>481</v>
      </c>
      <c r="B126" s="541" t="s">
        <v>482</v>
      </c>
      <c r="C126" s="544" t="s">
        <v>487</v>
      </c>
      <c r="D126" s="581" t="s">
        <v>488</v>
      </c>
      <c r="E126" s="544" t="s">
        <v>567</v>
      </c>
      <c r="F126" s="581" t="s">
        <v>568</v>
      </c>
      <c r="G126" s="544" t="s">
        <v>810</v>
      </c>
      <c r="H126" s="544" t="s">
        <v>811</v>
      </c>
      <c r="I126" s="582">
        <v>2214.300048828125</v>
      </c>
      <c r="J126" s="582">
        <v>8</v>
      </c>
      <c r="K126" s="583">
        <v>17714.400390625</v>
      </c>
    </row>
    <row r="127" spans="1:11" ht="14.45" customHeight="1" x14ac:dyDescent="0.2">
      <c r="A127" s="540" t="s">
        <v>481</v>
      </c>
      <c r="B127" s="541" t="s">
        <v>482</v>
      </c>
      <c r="C127" s="544" t="s">
        <v>487</v>
      </c>
      <c r="D127" s="581" t="s">
        <v>488</v>
      </c>
      <c r="E127" s="544" t="s">
        <v>567</v>
      </c>
      <c r="F127" s="581" t="s">
        <v>568</v>
      </c>
      <c r="G127" s="544" t="s">
        <v>812</v>
      </c>
      <c r="H127" s="544" t="s">
        <v>813</v>
      </c>
      <c r="I127" s="582">
        <v>2214.300048828125</v>
      </c>
      <c r="J127" s="582">
        <v>4</v>
      </c>
      <c r="K127" s="583">
        <v>8857.2001953125</v>
      </c>
    </row>
    <row r="128" spans="1:11" ht="14.45" customHeight="1" x14ac:dyDescent="0.2">
      <c r="A128" s="540" t="s">
        <v>481</v>
      </c>
      <c r="B128" s="541" t="s">
        <v>482</v>
      </c>
      <c r="C128" s="544" t="s">
        <v>487</v>
      </c>
      <c r="D128" s="581" t="s">
        <v>488</v>
      </c>
      <c r="E128" s="544" t="s">
        <v>567</v>
      </c>
      <c r="F128" s="581" t="s">
        <v>568</v>
      </c>
      <c r="G128" s="544" t="s">
        <v>814</v>
      </c>
      <c r="H128" s="544" t="s">
        <v>815</v>
      </c>
      <c r="I128" s="582">
        <v>2371.590087890625</v>
      </c>
      <c r="J128" s="582">
        <v>1</v>
      </c>
      <c r="K128" s="583">
        <v>2371.590087890625</v>
      </c>
    </row>
    <row r="129" spans="1:11" ht="14.45" customHeight="1" x14ac:dyDescent="0.2">
      <c r="A129" s="540" t="s">
        <v>481</v>
      </c>
      <c r="B129" s="541" t="s">
        <v>482</v>
      </c>
      <c r="C129" s="544" t="s">
        <v>487</v>
      </c>
      <c r="D129" s="581" t="s">
        <v>488</v>
      </c>
      <c r="E129" s="544" t="s">
        <v>567</v>
      </c>
      <c r="F129" s="581" t="s">
        <v>568</v>
      </c>
      <c r="G129" s="544" t="s">
        <v>816</v>
      </c>
      <c r="H129" s="544" t="s">
        <v>817</v>
      </c>
      <c r="I129" s="582">
        <v>2546.719970703125</v>
      </c>
      <c r="J129" s="582">
        <v>1</v>
      </c>
      <c r="K129" s="583">
        <v>2546.719970703125</v>
      </c>
    </row>
    <row r="130" spans="1:11" ht="14.45" customHeight="1" x14ac:dyDescent="0.2">
      <c r="A130" s="540" t="s">
        <v>481</v>
      </c>
      <c r="B130" s="541" t="s">
        <v>482</v>
      </c>
      <c r="C130" s="544" t="s">
        <v>487</v>
      </c>
      <c r="D130" s="581" t="s">
        <v>488</v>
      </c>
      <c r="E130" s="544" t="s">
        <v>567</v>
      </c>
      <c r="F130" s="581" t="s">
        <v>568</v>
      </c>
      <c r="G130" s="544" t="s">
        <v>818</v>
      </c>
      <c r="H130" s="544" t="s">
        <v>819</v>
      </c>
      <c r="I130" s="582">
        <v>2905.2099609375</v>
      </c>
      <c r="J130" s="582">
        <v>3</v>
      </c>
      <c r="K130" s="583">
        <v>8715.6298828125</v>
      </c>
    </row>
    <row r="131" spans="1:11" ht="14.45" customHeight="1" x14ac:dyDescent="0.2">
      <c r="A131" s="540" t="s">
        <v>481</v>
      </c>
      <c r="B131" s="541" t="s">
        <v>482</v>
      </c>
      <c r="C131" s="544" t="s">
        <v>487</v>
      </c>
      <c r="D131" s="581" t="s">
        <v>488</v>
      </c>
      <c r="E131" s="544" t="s">
        <v>567</v>
      </c>
      <c r="F131" s="581" t="s">
        <v>568</v>
      </c>
      <c r="G131" s="544" t="s">
        <v>820</v>
      </c>
      <c r="H131" s="544" t="s">
        <v>821</v>
      </c>
      <c r="I131" s="582">
        <v>2214.2969055175781</v>
      </c>
      <c r="J131" s="582">
        <v>14</v>
      </c>
      <c r="K131" s="583">
        <v>31000.150390625</v>
      </c>
    </row>
    <row r="132" spans="1:11" ht="14.45" customHeight="1" x14ac:dyDescent="0.2">
      <c r="A132" s="540" t="s">
        <v>481</v>
      </c>
      <c r="B132" s="541" t="s">
        <v>482</v>
      </c>
      <c r="C132" s="544" t="s">
        <v>487</v>
      </c>
      <c r="D132" s="581" t="s">
        <v>488</v>
      </c>
      <c r="E132" s="544" t="s">
        <v>567</v>
      </c>
      <c r="F132" s="581" t="s">
        <v>568</v>
      </c>
      <c r="G132" s="544" t="s">
        <v>822</v>
      </c>
      <c r="H132" s="544" t="s">
        <v>823</v>
      </c>
      <c r="I132" s="582">
        <v>2214.300048828125</v>
      </c>
      <c r="J132" s="582">
        <v>1</v>
      </c>
      <c r="K132" s="583">
        <v>2214.300048828125</v>
      </c>
    </row>
    <row r="133" spans="1:11" ht="14.45" customHeight="1" x14ac:dyDescent="0.2">
      <c r="A133" s="540" t="s">
        <v>481</v>
      </c>
      <c r="B133" s="541" t="s">
        <v>482</v>
      </c>
      <c r="C133" s="544" t="s">
        <v>487</v>
      </c>
      <c r="D133" s="581" t="s">
        <v>488</v>
      </c>
      <c r="E133" s="544" t="s">
        <v>567</v>
      </c>
      <c r="F133" s="581" t="s">
        <v>568</v>
      </c>
      <c r="G133" s="544" t="s">
        <v>824</v>
      </c>
      <c r="H133" s="544" t="s">
        <v>825</v>
      </c>
      <c r="I133" s="582">
        <v>2214.300048828125</v>
      </c>
      <c r="J133" s="582">
        <v>2</v>
      </c>
      <c r="K133" s="583">
        <v>4428.60009765625</v>
      </c>
    </row>
    <row r="134" spans="1:11" ht="14.45" customHeight="1" x14ac:dyDescent="0.2">
      <c r="A134" s="540" t="s">
        <v>481</v>
      </c>
      <c r="B134" s="541" t="s">
        <v>482</v>
      </c>
      <c r="C134" s="544" t="s">
        <v>487</v>
      </c>
      <c r="D134" s="581" t="s">
        <v>488</v>
      </c>
      <c r="E134" s="544" t="s">
        <v>567</v>
      </c>
      <c r="F134" s="581" t="s">
        <v>568</v>
      </c>
      <c r="G134" s="544" t="s">
        <v>826</v>
      </c>
      <c r="H134" s="544" t="s">
        <v>827</v>
      </c>
      <c r="I134" s="582">
        <v>2214.300048828125</v>
      </c>
      <c r="J134" s="582">
        <v>2</v>
      </c>
      <c r="K134" s="583">
        <v>4428.60009765625</v>
      </c>
    </row>
    <row r="135" spans="1:11" ht="14.45" customHeight="1" x14ac:dyDescent="0.2">
      <c r="A135" s="540" t="s">
        <v>481</v>
      </c>
      <c r="B135" s="541" t="s">
        <v>482</v>
      </c>
      <c r="C135" s="544" t="s">
        <v>487</v>
      </c>
      <c r="D135" s="581" t="s">
        <v>488</v>
      </c>
      <c r="E135" s="544" t="s">
        <v>567</v>
      </c>
      <c r="F135" s="581" t="s">
        <v>568</v>
      </c>
      <c r="G135" s="544" t="s">
        <v>828</v>
      </c>
      <c r="H135" s="544" t="s">
        <v>829</v>
      </c>
      <c r="I135" s="582">
        <v>2214.2928059895835</v>
      </c>
      <c r="J135" s="582">
        <v>12</v>
      </c>
      <c r="K135" s="583">
        <v>26571.520263671875</v>
      </c>
    </row>
    <row r="136" spans="1:11" ht="14.45" customHeight="1" x14ac:dyDescent="0.2">
      <c r="A136" s="540" t="s">
        <v>481</v>
      </c>
      <c r="B136" s="541" t="s">
        <v>482</v>
      </c>
      <c r="C136" s="544" t="s">
        <v>487</v>
      </c>
      <c r="D136" s="581" t="s">
        <v>488</v>
      </c>
      <c r="E136" s="544" t="s">
        <v>567</v>
      </c>
      <c r="F136" s="581" t="s">
        <v>568</v>
      </c>
      <c r="G136" s="544" t="s">
        <v>830</v>
      </c>
      <c r="H136" s="544" t="s">
        <v>831</v>
      </c>
      <c r="I136" s="582">
        <v>2214.300048828125</v>
      </c>
      <c r="J136" s="582">
        <v>3</v>
      </c>
      <c r="K136" s="583">
        <v>6642.900146484375</v>
      </c>
    </row>
    <row r="137" spans="1:11" ht="14.45" customHeight="1" x14ac:dyDescent="0.2">
      <c r="A137" s="540" t="s">
        <v>481</v>
      </c>
      <c r="B137" s="541" t="s">
        <v>482</v>
      </c>
      <c r="C137" s="544" t="s">
        <v>487</v>
      </c>
      <c r="D137" s="581" t="s">
        <v>488</v>
      </c>
      <c r="E137" s="544" t="s">
        <v>567</v>
      </c>
      <c r="F137" s="581" t="s">
        <v>568</v>
      </c>
      <c r="G137" s="544" t="s">
        <v>832</v>
      </c>
      <c r="H137" s="544" t="s">
        <v>833</v>
      </c>
      <c r="I137" s="582">
        <v>2214.300048828125</v>
      </c>
      <c r="J137" s="582">
        <v>1</v>
      </c>
      <c r="K137" s="583">
        <v>2214.300048828125</v>
      </c>
    </row>
    <row r="138" spans="1:11" ht="14.45" customHeight="1" x14ac:dyDescent="0.2">
      <c r="A138" s="540" t="s">
        <v>481</v>
      </c>
      <c r="B138" s="541" t="s">
        <v>482</v>
      </c>
      <c r="C138" s="544" t="s">
        <v>487</v>
      </c>
      <c r="D138" s="581" t="s">
        <v>488</v>
      </c>
      <c r="E138" s="544" t="s">
        <v>567</v>
      </c>
      <c r="F138" s="581" t="s">
        <v>568</v>
      </c>
      <c r="G138" s="544" t="s">
        <v>834</v>
      </c>
      <c r="H138" s="544" t="s">
        <v>835</v>
      </c>
      <c r="I138" s="582">
        <v>2214.300048828125</v>
      </c>
      <c r="J138" s="582">
        <v>2</v>
      </c>
      <c r="K138" s="583">
        <v>4428.60009765625</v>
      </c>
    </row>
    <row r="139" spans="1:11" ht="14.45" customHeight="1" x14ac:dyDescent="0.2">
      <c r="A139" s="540" t="s">
        <v>481</v>
      </c>
      <c r="B139" s="541" t="s">
        <v>482</v>
      </c>
      <c r="C139" s="544" t="s">
        <v>487</v>
      </c>
      <c r="D139" s="581" t="s">
        <v>488</v>
      </c>
      <c r="E139" s="544" t="s">
        <v>567</v>
      </c>
      <c r="F139" s="581" t="s">
        <v>568</v>
      </c>
      <c r="G139" s="544" t="s">
        <v>836</v>
      </c>
      <c r="H139" s="544" t="s">
        <v>837</v>
      </c>
      <c r="I139" s="582">
        <v>2905.2075892857142</v>
      </c>
      <c r="J139" s="582">
        <v>13</v>
      </c>
      <c r="K139" s="583">
        <v>37767.6796875</v>
      </c>
    </row>
    <row r="140" spans="1:11" ht="14.45" customHeight="1" x14ac:dyDescent="0.2">
      <c r="A140" s="540" t="s">
        <v>481</v>
      </c>
      <c r="B140" s="541" t="s">
        <v>482</v>
      </c>
      <c r="C140" s="544" t="s">
        <v>487</v>
      </c>
      <c r="D140" s="581" t="s">
        <v>488</v>
      </c>
      <c r="E140" s="544" t="s">
        <v>567</v>
      </c>
      <c r="F140" s="581" t="s">
        <v>568</v>
      </c>
      <c r="G140" s="544" t="s">
        <v>838</v>
      </c>
      <c r="H140" s="544" t="s">
        <v>839</v>
      </c>
      <c r="I140" s="582">
        <v>2905.203857421875</v>
      </c>
      <c r="J140" s="582">
        <v>15</v>
      </c>
      <c r="K140" s="583">
        <v>43578.03955078125</v>
      </c>
    </row>
    <row r="141" spans="1:11" ht="14.45" customHeight="1" x14ac:dyDescent="0.2">
      <c r="A141" s="540" t="s">
        <v>481</v>
      </c>
      <c r="B141" s="541" t="s">
        <v>482</v>
      </c>
      <c r="C141" s="544" t="s">
        <v>487</v>
      </c>
      <c r="D141" s="581" t="s">
        <v>488</v>
      </c>
      <c r="E141" s="544" t="s">
        <v>567</v>
      </c>
      <c r="F141" s="581" t="s">
        <v>568</v>
      </c>
      <c r="G141" s="544" t="s">
        <v>840</v>
      </c>
      <c r="H141" s="544" t="s">
        <v>841</v>
      </c>
      <c r="I141" s="582">
        <v>2905.2083062065972</v>
      </c>
      <c r="J141" s="582">
        <v>17</v>
      </c>
      <c r="K141" s="583">
        <v>49388.53955078125</v>
      </c>
    </row>
    <row r="142" spans="1:11" ht="14.45" customHeight="1" x14ac:dyDescent="0.2">
      <c r="A142" s="540" t="s">
        <v>481</v>
      </c>
      <c r="B142" s="541" t="s">
        <v>482</v>
      </c>
      <c r="C142" s="544" t="s">
        <v>487</v>
      </c>
      <c r="D142" s="581" t="s">
        <v>488</v>
      </c>
      <c r="E142" s="544" t="s">
        <v>567</v>
      </c>
      <c r="F142" s="581" t="s">
        <v>568</v>
      </c>
      <c r="G142" s="544" t="s">
        <v>842</v>
      </c>
      <c r="H142" s="544" t="s">
        <v>843</v>
      </c>
      <c r="I142" s="582">
        <v>2905.2099609375</v>
      </c>
      <c r="J142" s="582">
        <v>10</v>
      </c>
      <c r="K142" s="583">
        <v>29052.099609375</v>
      </c>
    </row>
    <row r="143" spans="1:11" ht="14.45" customHeight="1" x14ac:dyDescent="0.2">
      <c r="A143" s="540" t="s">
        <v>481</v>
      </c>
      <c r="B143" s="541" t="s">
        <v>482</v>
      </c>
      <c r="C143" s="544" t="s">
        <v>487</v>
      </c>
      <c r="D143" s="581" t="s">
        <v>488</v>
      </c>
      <c r="E143" s="544" t="s">
        <v>567</v>
      </c>
      <c r="F143" s="581" t="s">
        <v>568</v>
      </c>
      <c r="G143" s="544" t="s">
        <v>844</v>
      </c>
      <c r="H143" s="544" t="s">
        <v>845</v>
      </c>
      <c r="I143" s="582">
        <v>2214.280029296875</v>
      </c>
      <c r="J143" s="582">
        <v>2</v>
      </c>
      <c r="K143" s="583">
        <v>4428.56005859375</v>
      </c>
    </row>
    <row r="144" spans="1:11" ht="14.45" customHeight="1" x14ac:dyDescent="0.2">
      <c r="A144" s="540" t="s">
        <v>481</v>
      </c>
      <c r="B144" s="541" t="s">
        <v>482</v>
      </c>
      <c r="C144" s="544" t="s">
        <v>487</v>
      </c>
      <c r="D144" s="581" t="s">
        <v>488</v>
      </c>
      <c r="E144" s="544" t="s">
        <v>567</v>
      </c>
      <c r="F144" s="581" t="s">
        <v>568</v>
      </c>
      <c r="G144" s="544" t="s">
        <v>846</v>
      </c>
      <c r="H144" s="544" t="s">
        <v>847</v>
      </c>
      <c r="I144" s="582">
        <v>2064.260009765625</v>
      </c>
      <c r="J144" s="582">
        <v>4</v>
      </c>
      <c r="K144" s="583">
        <v>8257.0400390625</v>
      </c>
    </row>
    <row r="145" spans="1:11" ht="14.45" customHeight="1" x14ac:dyDescent="0.2">
      <c r="A145" s="540" t="s">
        <v>481</v>
      </c>
      <c r="B145" s="541" t="s">
        <v>482</v>
      </c>
      <c r="C145" s="544" t="s">
        <v>487</v>
      </c>
      <c r="D145" s="581" t="s">
        <v>488</v>
      </c>
      <c r="E145" s="544" t="s">
        <v>567</v>
      </c>
      <c r="F145" s="581" t="s">
        <v>568</v>
      </c>
      <c r="G145" s="544" t="s">
        <v>848</v>
      </c>
      <c r="H145" s="544" t="s">
        <v>849</v>
      </c>
      <c r="I145" s="582">
        <v>2214.300048828125</v>
      </c>
      <c r="J145" s="582">
        <v>2</v>
      </c>
      <c r="K145" s="583">
        <v>4428.60009765625</v>
      </c>
    </row>
    <row r="146" spans="1:11" ht="14.45" customHeight="1" x14ac:dyDescent="0.2">
      <c r="A146" s="540" t="s">
        <v>481</v>
      </c>
      <c r="B146" s="541" t="s">
        <v>482</v>
      </c>
      <c r="C146" s="544" t="s">
        <v>487</v>
      </c>
      <c r="D146" s="581" t="s">
        <v>488</v>
      </c>
      <c r="E146" s="544" t="s">
        <v>567</v>
      </c>
      <c r="F146" s="581" t="s">
        <v>568</v>
      </c>
      <c r="G146" s="544" t="s">
        <v>850</v>
      </c>
      <c r="H146" s="544" t="s">
        <v>851</v>
      </c>
      <c r="I146" s="582">
        <v>2064.260009765625</v>
      </c>
      <c r="J146" s="582">
        <v>5</v>
      </c>
      <c r="K146" s="583">
        <v>10321.300048828125</v>
      </c>
    </row>
    <row r="147" spans="1:11" ht="14.45" customHeight="1" x14ac:dyDescent="0.2">
      <c r="A147" s="540" t="s">
        <v>481</v>
      </c>
      <c r="B147" s="541" t="s">
        <v>482</v>
      </c>
      <c r="C147" s="544" t="s">
        <v>487</v>
      </c>
      <c r="D147" s="581" t="s">
        <v>488</v>
      </c>
      <c r="E147" s="544" t="s">
        <v>567</v>
      </c>
      <c r="F147" s="581" t="s">
        <v>568</v>
      </c>
      <c r="G147" s="544" t="s">
        <v>852</v>
      </c>
      <c r="H147" s="544" t="s">
        <v>853</v>
      </c>
      <c r="I147" s="582">
        <v>2064.2580078125002</v>
      </c>
      <c r="J147" s="582">
        <v>6</v>
      </c>
      <c r="K147" s="583">
        <v>12385.550048828125</v>
      </c>
    </row>
    <row r="148" spans="1:11" ht="14.45" customHeight="1" x14ac:dyDescent="0.2">
      <c r="A148" s="540" t="s">
        <v>481</v>
      </c>
      <c r="B148" s="541" t="s">
        <v>482</v>
      </c>
      <c r="C148" s="544" t="s">
        <v>487</v>
      </c>
      <c r="D148" s="581" t="s">
        <v>488</v>
      </c>
      <c r="E148" s="544" t="s">
        <v>567</v>
      </c>
      <c r="F148" s="581" t="s">
        <v>568</v>
      </c>
      <c r="G148" s="544" t="s">
        <v>854</v>
      </c>
      <c r="H148" s="544" t="s">
        <v>855</v>
      </c>
      <c r="I148" s="582">
        <v>2214.300048828125</v>
      </c>
      <c r="J148" s="582">
        <v>2</v>
      </c>
      <c r="K148" s="583">
        <v>4428.60009765625</v>
      </c>
    </row>
    <row r="149" spans="1:11" ht="14.45" customHeight="1" x14ac:dyDescent="0.2">
      <c r="A149" s="540" t="s">
        <v>481</v>
      </c>
      <c r="B149" s="541" t="s">
        <v>482</v>
      </c>
      <c r="C149" s="544" t="s">
        <v>487</v>
      </c>
      <c r="D149" s="581" t="s">
        <v>488</v>
      </c>
      <c r="E149" s="544" t="s">
        <v>567</v>
      </c>
      <c r="F149" s="581" t="s">
        <v>568</v>
      </c>
      <c r="G149" s="544" t="s">
        <v>856</v>
      </c>
      <c r="H149" s="544" t="s">
        <v>857</v>
      </c>
      <c r="I149" s="582">
        <v>2064.260009765625</v>
      </c>
      <c r="J149" s="582">
        <v>2</v>
      </c>
      <c r="K149" s="583">
        <v>4128.52001953125</v>
      </c>
    </row>
    <row r="150" spans="1:11" ht="14.45" customHeight="1" x14ac:dyDescent="0.2">
      <c r="A150" s="540" t="s">
        <v>481</v>
      </c>
      <c r="B150" s="541" t="s">
        <v>482</v>
      </c>
      <c r="C150" s="544" t="s">
        <v>487</v>
      </c>
      <c r="D150" s="581" t="s">
        <v>488</v>
      </c>
      <c r="E150" s="544" t="s">
        <v>567</v>
      </c>
      <c r="F150" s="581" t="s">
        <v>568</v>
      </c>
      <c r="G150" s="544" t="s">
        <v>858</v>
      </c>
      <c r="H150" s="544" t="s">
        <v>859</v>
      </c>
      <c r="I150" s="582">
        <v>2064.260009765625</v>
      </c>
      <c r="J150" s="582">
        <v>2</v>
      </c>
      <c r="K150" s="583">
        <v>4128.52001953125</v>
      </c>
    </row>
    <row r="151" spans="1:11" ht="14.45" customHeight="1" x14ac:dyDescent="0.2">
      <c r="A151" s="540" t="s">
        <v>481</v>
      </c>
      <c r="B151" s="541" t="s">
        <v>482</v>
      </c>
      <c r="C151" s="544" t="s">
        <v>487</v>
      </c>
      <c r="D151" s="581" t="s">
        <v>488</v>
      </c>
      <c r="E151" s="544" t="s">
        <v>567</v>
      </c>
      <c r="F151" s="581" t="s">
        <v>568</v>
      </c>
      <c r="G151" s="544" t="s">
        <v>860</v>
      </c>
      <c r="H151" s="544" t="s">
        <v>861</v>
      </c>
      <c r="I151" s="582">
        <v>2064.260009765625</v>
      </c>
      <c r="J151" s="582">
        <v>2</v>
      </c>
      <c r="K151" s="583">
        <v>4128.52001953125</v>
      </c>
    </row>
    <row r="152" spans="1:11" ht="14.45" customHeight="1" x14ac:dyDescent="0.2">
      <c r="A152" s="540" t="s">
        <v>481</v>
      </c>
      <c r="B152" s="541" t="s">
        <v>482</v>
      </c>
      <c r="C152" s="544" t="s">
        <v>487</v>
      </c>
      <c r="D152" s="581" t="s">
        <v>488</v>
      </c>
      <c r="E152" s="544" t="s">
        <v>567</v>
      </c>
      <c r="F152" s="581" t="s">
        <v>568</v>
      </c>
      <c r="G152" s="544" t="s">
        <v>862</v>
      </c>
      <c r="H152" s="544" t="s">
        <v>863</v>
      </c>
      <c r="I152" s="582">
        <v>1306.800048828125</v>
      </c>
      <c r="J152" s="582">
        <v>4</v>
      </c>
      <c r="K152" s="583">
        <v>5227.2001953125</v>
      </c>
    </row>
    <row r="153" spans="1:11" ht="14.45" customHeight="1" x14ac:dyDescent="0.2">
      <c r="A153" s="540" t="s">
        <v>481</v>
      </c>
      <c r="B153" s="541" t="s">
        <v>482</v>
      </c>
      <c r="C153" s="544" t="s">
        <v>487</v>
      </c>
      <c r="D153" s="581" t="s">
        <v>488</v>
      </c>
      <c r="E153" s="544" t="s">
        <v>567</v>
      </c>
      <c r="F153" s="581" t="s">
        <v>568</v>
      </c>
      <c r="G153" s="544" t="s">
        <v>864</v>
      </c>
      <c r="H153" s="544" t="s">
        <v>865</v>
      </c>
      <c r="I153" s="582">
        <v>12196.7998046875</v>
      </c>
      <c r="J153" s="582">
        <v>1</v>
      </c>
      <c r="K153" s="583">
        <v>12196.7998046875</v>
      </c>
    </row>
    <row r="154" spans="1:11" ht="14.45" customHeight="1" x14ac:dyDescent="0.2">
      <c r="A154" s="540" t="s">
        <v>481</v>
      </c>
      <c r="B154" s="541" t="s">
        <v>482</v>
      </c>
      <c r="C154" s="544" t="s">
        <v>487</v>
      </c>
      <c r="D154" s="581" t="s">
        <v>488</v>
      </c>
      <c r="E154" s="544" t="s">
        <v>567</v>
      </c>
      <c r="F154" s="581" t="s">
        <v>568</v>
      </c>
      <c r="G154" s="544" t="s">
        <v>866</v>
      </c>
      <c r="H154" s="544" t="s">
        <v>867</v>
      </c>
      <c r="I154" s="582">
        <v>7612.513346354167</v>
      </c>
      <c r="J154" s="582">
        <v>3</v>
      </c>
      <c r="K154" s="583">
        <v>22837.5400390625</v>
      </c>
    </row>
    <row r="155" spans="1:11" ht="14.45" customHeight="1" x14ac:dyDescent="0.2">
      <c r="A155" s="540" t="s">
        <v>481</v>
      </c>
      <c r="B155" s="541" t="s">
        <v>482</v>
      </c>
      <c r="C155" s="544" t="s">
        <v>487</v>
      </c>
      <c r="D155" s="581" t="s">
        <v>488</v>
      </c>
      <c r="E155" s="544" t="s">
        <v>567</v>
      </c>
      <c r="F155" s="581" t="s">
        <v>568</v>
      </c>
      <c r="G155" s="544" t="s">
        <v>868</v>
      </c>
      <c r="H155" s="544" t="s">
        <v>869</v>
      </c>
      <c r="I155" s="582">
        <v>35138.3984375</v>
      </c>
      <c r="J155" s="582">
        <v>1</v>
      </c>
      <c r="K155" s="583">
        <v>35138.3984375</v>
      </c>
    </row>
    <row r="156" spans="1:11" ht="14.45" customHeight="1" x14ac:dyDescent="0.2">
      <c r="A156" s="540" t="s">
        <v>481</v>
      </c>
      <c r="B156" s="541" t="s">
        <v>482</v>
      </c>
      <c r="C156" s="544" t="s">
        <v>487</v>
      </c>
      <c r="D156" s="581" t="s">
        <v>488</v>
      </c>
      <c r="E156" s="544" t="s">
        <v>567</v>
      </c>
      <c r="F156" s="581" t="s">
        <v>568</v>
      </c>
      <c r="G156" s="544" t="s">
        <v>870</v>
      </c>
      <c r="H156" s="544" t="s">
        <v>871</v>
      </c>
      <c r="I156" s="582">
        <v>3686.06005859375</v>
      </c>
      <c r="J156" s="582">
        <v>2</v>
      </c>
      <c r="K156" s="583">
        <v>7372.1201171875</v>
      </c>
    </row>
    <row r="157" spans="1:11" ht="14.45" customHeight="1" x14ac:dyDescent="0.2">
      <c r="A157" s="540" t="s">
        <v>481</v>
      </c>
      <c r="B157" s="541" t="s">
        <v>482</v>
      </c>
      <c r="C157" s="544" t="s">
        <v>487</v>
      </c>
      <c r="D157" s="581" t="s">
        <v>488</v>
      </c>
      <c r="E157" s="544" t="s">
        <v>567</v>
      </c>
      <c r="F157" s="581" t="s">
        <v>568</v>
      </c>
      <c r="G157" s="544" t="s">
        <v>872</v>
      </c>
      <c r="H157" s="544" t="s">
        <v>873</v>
      </c>
      <c r="I157" s="582">
        <v>1237.8299560546875</v>
      </c>
      <c r="J157" s="582">
        <v>1</v>
      </c>
      <c r="K157" s="583">
        <v>1237.8299560546875</v>
      </c>
    </row>
    <row r="158" spans="1:11" ht="14.45" customHeight="1" x14ac:dyDescent="0.2">
      <c r="A158" s="540" t="s">
        <v>481</v>
      </c>
      <c r="B158" s="541" t="s">
        <v>482</v>
      </c>
      <c r="C158" s="544" t="s">
        <v>487</v>
      </c>
      <c r="D158" s="581" t="s">
        <v>488</v>
      </c>
      <c r="E158" s="544" t="s">
        <v>567</v>
      </c>
      <c r="F158" s="581" t="s">
        <v>568</v>
      </c>
      <c r="G158" s="544" t="s">
        <v>874</v>
      </c>
      <c r="H158" s="544" t="s">
        <v>875</v>
      </c>
      <c r="I158" s="582">
        <v>5147.33984375</v>
      </c>
      <c r="J158" s="582">
        <v>2</v>
      </c>
      <c r="K158" s="583">
        <v>10294.6796875</v>
      </c>
    </row>
    <row r="159" spans="1:11" ht="14.45" customHeight="1" x14ac:dyDescent="0.2">
      <c r="A159" s="540" t="s">
        <v>481</v>
      </c>
      <c r="B159" s="541" t="s">
        <v>482</v>
      </c>
      <c r="C159" s="544" t="s">
        <v>487</v>
      </c>
      <c r="D159" s="581" t="s">
        <v>488</v>
      </c>
      <c r="E159" s="544" t="s">
        <v>567</v>
      </c>
      <c r="F159" s="581" t="s">
        <v>568</v>
      </c>
      <c r="G159" s="544" t="s">
        <v>876</v>
      </c>
      <c r="H159" s="544" t="s">
        <v>877</v>
      </c>
      <c r="I159" s="582">
        <v>1452</v>
      </c>
      <c r="J159" s="582">
        <v>46</v>
      </c>
      <c r="K159" s="583">
        <v>66792</v>
      </c>
    </row>
    <row r="160" spans="1:11" ht="14.45" customHeight="1" x14ac:dyDescent="0.2">
      <c r="A160" s="540" t="s">
        <v>481</v>
      </c>
      <c r="B160" s="541" t="s">
        <v>482</v>
      </c>
      <c r="C160" s="544" t="s">
        <v>487</v>
      </c>
      <c r="D160" s="581" t="s">
        <v>488</v>
      </c>
      <c r="E160" s="544" t="s">
        <v>567</v>
      </c>
      <c r="F160" s="581" t="s">
        <v>568</v>
      </c>
      <c r="G160" s="544" t="s">
        <v>878</v>
      </c>
      <c r="H160" s="544" t="s">
        <v>879</v>
      </c>
      <c r="I160" s="582">
        <v>1718.199951171875</v>
      </c>
      <c r="J160" s="582">
        <v>12</v>
      </c>
      <c r="K160" s="583">
        <v>20618.3994140625</v>
      </c>
    </row>
    <row r="161" spans="1:11" ht="14.45" customHeight="1" x14ac:dyDescent="0.2">
      <c r="A161" s="540" t="s">
        <v>481</v>
      </c>
      <c r="B161" s="541" t="s">
        <v>482</v>
      </c>
      <c r="C161" s="544" t="s">
        <v>487</v>
      </c>
      <c r="D161" s="581" t="s">
        <v>488</v>
      </c>
      <c r="E161" s="544" t="s">
        <v>567</v>
      </c>
      <c r="F161" s="581" t="s">
        <v>568</v>
      </c>
      <c r="G161" s="544" t="s">
        <v>880</v>
      </c>
      <c r="H161" s="544" t="s">
        <v>881</v>
      </c>
      <c r="I161" s="582">
        <v>2662</v>
      </c>
      <c r="J161" s="582">
        <v>1</v>
      </c>
      <c r="K161" s="583">
        <v>2662</v>
      </c>
    </row>
    <row r="162" spans="1:11" ht="14.45" customHeight="1" x14ac:dyDescent="0.2">
      <c r="A162" s="540" t="s">
        <v>481</v>
      </c>
      <c r="B162" s="541" t="s">
        <v>482</v>
      </c>
      <c r="C162" s="544" t="s">
        <v>487</v>
      </c>
      <c r="D162" s="581" t="s">
        <v>488</v>
      </c>
      <c r="E162" s="544" t="s">
        <v>567</v>
      </c>
      <c r="F162" s="581" t="s">
        <v>568</v>
      </c>
      <c r="G162" s="544" t="s">
        <v>882</v>
      </c>
      <c r="H162" s="544" t="s">
        <v>883</v>
      </c>
      <c r="I162" s="582">
        <v>2503.489990234375</v>
      </c>
      <c r="J162" s="582">
        <v>1</v>
      </c>
      <c r="K162" s="583">
        <v>2503.489990234375</v>
      </c>
    </row>
    <row r="163" spans="1:11" ht="14.45" customHeight="1" x14ac:dyDescent="0.2">
      <c r="A163" s="540" t="s">
        <v>481</v>
      </c>
      <c r="B163" s="541" t="s">
        <v>482</v>
      </c>
      <c r="C163" s="544" t="s">
        <v>487</v>
      </c>
      <c r="D163" s="581" t="s">
        <v>488</v>
      </c>
      <c r="E163" s="544" t="s">
        <v>567</v>
      </c>
      <c r="F163" s="581" t="s">
        <v>568</v>
      </c>
      <c r="G163" s="544" t="s">
        <v>884</v>
      </c>
      <c r="H163" s="544" t="s">
        <v>885</v>
      </c>
      <c r="I163" s="582">
        <v>23184.384765625</v>
      </c>
      <c r="J163" s="582">
        <v>2</v>
      </c>
      <c r="K163" s="583">
        <v>46368.76953125</v>
      </c>
    </row>
    <row r="164" spans="1:11" ht="14.45" customHeight="1" x14ac:dyDescent="0.2">
      <c r="A164" s="540" t="s">
        <v>481</v>
      </c>
      <c r="B164" s="541" t="s">
        <v>482</v>
      </c>
      <c r="C164" s="544" t="s">
        <v>487</v>
      </c>
      <c r="D164" s="581" t="s">
        <v>488</v>
      </c>
      <c r="E164" s="544" t="s">
        <v>567</v>
      </c>
      <c r="F164" s="581" t="s">
        <v>568</v>
      </c>
      <c r="G164" s="544" t="s">
        <v>886</v>
      </c>
      <c r="H164" s="544" t="s">
        <v>887</v>
      </c>
      <c r="I164" s="582">
        <v>26842.5341796875</v>
      </c>
      <c r="J164" s="582">
        <v>2</v>
      </c>
      <c r="K164" s="583">
        <v>53685.068359375</v>
      </c>
    </row>
    <row r="165" spans="1:11" ht="14.45" customHeight="1" x14ac:dyDescent="0.2">
      <c r="A165" s="540" t="s">
        <v>481</v>
      </c>
      <c r="B165" s="541" t="s">
        <v>482</v>
      </c>
      <c r="C165" s="544" t="s">
        <v>487</v>
      </c>
      <c r="D165" s="581" t="s">
        <v>488</v>
      </c>
      <c r="E165" s="544" t="s">
        <v>567</v>
      </c>
      <c r="F165" s="581" t="s">
        <v>568</v>
      </c>
      <c r="G165" s="544" t="s">
        <v>888</v>
      </c>
      <c r="H165" s="544" t="s">
        <v>889</v>
      </c>
      <c r="I165" s="582">
        <v>216.8800048828125</v>
      </c>
      <c r="J165" s="582">
        <v>1</v>
      </c>
      <c r="K165" s="583">
        <v>216.8800048828125</v>
      </c>
    </row>
    <row r="166" spans="1:11" ht="14.45" customHeight="1" x14ac:dyDescent="0.2">
      <c r="A166" s="540" t="s">
        <v>481</v>
      </c>
      <c r="B166" s="541" t="s">
        <v>482</v>
      </c>
      <c r="C166" s="544" t="s">
        <v>487</v>
      </c>
      <c r="D166" s="581" t="s">
        <v>488</v>
      </c>
      <c r="E166" s="544" t="s">
        <v>567</v>
      </c>
      <c r="F166" s="581" t="s">
        <v>568</v>
      </c>
      <c r="G166" s="544" t="s">
        <v>890</v>
      </c>
      <c r="H166" s="544" t="s">
        <v>891</v>
      </c>
      <c r="I166" s="582">
        <v>1311.6500244140625</v>
      </c>
      <c r="J166" s="582">
        <v>1</v>
      </c>
      <c r="K166" s="583">
        <v>1311.6500244140625</v>
      </c>
    </row>
    <row r="167" spans="1:11" ht="14.45" customHeight="1" x14ac:dyDescent="0.2">
      <c r="A167" s="540" t="s">
        <v>481</v>
      </c>
      <c r="B167" s="541" t="s">
        <v>482</v>
      </c>
      <c r="C167" s="544" t="s">
        <v>487</v>
      </c>
      <c r="D167" s="581" t="s">
        <v>488</v>
      </c>
      <c r="E167" s="544" t="s">
        <v>567</v>
      </c>
      <c r="F167" s="581" t="s">
        <v>568</v>
      </c>
      <c r="G167" s="544" t="s">
        <v>892</v>
      </c>
      <c r="H167" s="544" t="s">
        <v>893</v>
      </c>
      <c r="I167" s="582">
        <v>4226.5279405381943</v>
      </c>
      <c r="J167" s="582">
        <v>34</v>
      </c>
      <c r="K167" s="583">
        <v>143701.9697265625</v>
      </c>
    </row>
    <row r="168" spans="1:11" ht="14.45" customHeight="1" x14ac:dyDescent="0.2">
      <c r="A168" s="540" t="s">
        <v>481</v>
      </c>
      <c r="B168" s="541" t="s">
        <v>482</v>
      </c>
      <c r="C168" s="544" t="s">
        <v>487</v>
      </c>
      <c r="D168" s="581" t="s">
        <v>488</v>
      </c>
      <c r="E168" s="544" t="s">
        <v>567</v>
      </c>
      <c r="F168" s="581" t="s">
        <v>568</v>
      </c>
      <c r="G168" s="544" t="s">
        <v>894</v>
      </c>
      <c r="H168" s="544" t="s">
        <v>895</v>
      </c>
      <c r="I168" s="582">
        <v>2214.2987976074219</v>
      </c>
      <c r="J168" s="582">
        <v>27</v>
      </c>
      <c r="K168" s="583">
        <v>59786.07080078125</v>
      </c>
    </row>
    <row r="169" spans="1:11" ht="14.45" customHeight="1" x14ac:dyDescent="0.2">
      <c r="A169" s="540" t="s">
        <v>481</v>
      </c>
      <c r="B169" s="541" t="s">
        <v>482</v>
      </c>
      <c r="C169" s="544" t="s">
        <v>487</v>
      </c>
      <c r="D169" s="581" t="s">
        <v>488</v>
      </c>
      <c r="E169" s="544" t="s">
        <v>567</v>
      </c>
      <c r="F169" s="581" t="s">
        <v>568</v>
      </c>
      <c r="G169" s="544" t="s">
        <v>896</v>
      </c>
      <c r="H169" s="544" t="s">
        <v>897</v>
      </c>
      <c r="I169" s="582">
        <v>2905.2099609375</v>
      </c>
      <c r="J169" s="582">
        <v>1</v>
      </c>
      <c r="K169" s="583">
        <v>2905.2099609375</v>
      </c>
    </row>
    <row r="170" spans="1:11" ht="14.45" customHeight="1" x14ac:dyDescent="0.2">
      <c r="A170" s="540" t="s">
        <v>481</v>
      </c>
      <c r="B170" s="541" t="s">
        <v>482</v>
      </c>
      <c r="C170" s="544" t="s">
        <v>487</v>
      </c>
      <c r="D170" s="581" t="s">
        <v>488</v>
      </c>
      <c r="E170" s="544" t="s">
        <v>567</v>
      </c>
      <c r="F170" s="581" t="s">
        <v>568</v>
      </c>
      <c r="G170" s="544" t="s">
        <v>898</v>
      </c>
      <c r="H170" s="544" t="s">
        <v>899</v>
      </c>
      <c r="I170" s="582">
        <v>2905.2099609375</v>
      </c>
      <c r="J170" s="582">
        <v>2</v>
      </c>
      <c r="K170" s="583">
        <v>5810.419921875</v>
      </c>
    </row>
    <row r="171" spans="1:11" ht="14.45" customHeight="1" x14ac:dyDescent="0.2">
      <c r="A171" s="540" t="s">
        <v>481</v>
      </c>
      <c r="B171" s="541" t="s">
        <v>482</v>
      </c>
      <c r="C171" s="544" t="s">
        <v>487</v>
      </c>
      <c r="D171" s="581" t="s">
        <v>488</v>
      </c>
      <c r="E171" s="544" t="s">
        <v>567</v>
      </c>
      <c r="F171" s="581" t="s">
        <v>568</v>
      </c>
      <c r="G171" s="544" t="s">
        <v>900</v>
      </c>
      <c r="H171" s="544" t="s">
        <v>901</v>
      </c>
      <c r="I171" s="582">
        <v>2214.298380533854</v>
      </c>
      <c r="J171" s="582">
        <v>7</v>
      </c>
      <c r="K171" s="583">
        <v>15500.09033203125</v>
      </c>
    </row>
    <row r="172" spans="1:11" ht="14.45" customHeight="1" x14ac:dyDescent="0.2">
      <c r="A172" s="540" t="s">
        <v>481</v>
      </c>
      <c r="B172" s="541" t="s">
        <v>482</v>
      </c>
      <c r="C172" s="544" t="s">
        <v>487</v>
      </c>
      <c r="D172" s="581" t="s">
        <v>488</v>
      </c>
      <c r="E172" s="544" t="s">
        <v>567</v>
      </c>
      <c r="F172" s="581" t="s">
        <v>568</v>
      </c>
      <c r="G172" s="544" t="s">
        <v>902</v>
      </c>
      <c r="H172" s="544" t="s">
        <v>903</v>
      </c>
      <c r="I172" s="582">
        <v>2214.2964564732142</v>
      </c>
      <c r="J172" s="582">
        <v>10</v>
      </c>
      <c r="K172" s="583">
        <v>22142.960205078125</v>
      </c>
    </row>
    <row r="173" spans="1:11" ht="14.45" customHeight="1" x14ac:dyDescent="0.2">
      <c r="A173" s="540" t="s">
        <v>481</v>
      </c>
      <c r="B173" s="541" t="s">
        <v>482</v>
      </c>
      <c r="C173" s="544" t="s">
        <v>487</v>
      </c>
      <c r="D173" s="581" t="s">
        <v>488</v>
      </c>
      <c r="E173" s="544" t="s">
        <v>567</v>
      </c>
      <c r="F173" s="581" t="s">
        <v>568</v>
      </c>
      <c r="G173" s="544" t="s">
        <v>904</v>
      </c>
      <c r="H173" s="544" t="s">
        <v>905</v>
      </c>
      <c r="I173" s="582">
        <v>10262.009765625</v>
      </c>
      <c r="J173" s="582">
        <v>2</v>
      </c>
      <c r="K173" s="583">
        <v>20524.01953125</v>
      </c>
    </row>
    <row r="174" spans="1:11" ht="14.45" customHeight="1" x14ac:dyDescent="0.2">
      <c r="A174" s="540" t="s">
        <v>481</v>
      </c>
      <c r="B174" s="541" t="s">
        <v>482</v>
      </c>
      <c r="C174" s="544" t="s">
        <v>487</v>
      </c>
      <c r="D174" s="581" t="s">
        <v>488</v>
      </c>
      <c r="E174" s="544" t="s">
        <v>567</v>
      </c>
      <c r="F174" s="581" t="s">
        <v>568</v>
      </c>
      <c r="G174" s="544" t="s">
        <v>906</v>
      </c>
      <c r="H174" s="544" t="s">
        <v>907</v>
      </c>
      <c r="I174" s="582">
        <v>0</v>
      </c>
      <c r="J174" s="582">
        <v>1</v>
      </c>
      <c r="K174" s="583">
        <v>0</v>
      </c>
    </row>
    <row r="175" spans="1:11" ht="14.45" customHeight="1" x14ac:dyDescent="0.2">
      <c r="A175" s="540" t="s">
        <v>481</v>
      </c>
      <c r="B175" s="541" t="s">
        <v>482</v>
      </c>
      <c r="C175" s="544" t="s">
        <v>487</v>
      </c>
      <c r="D175" s="581" t="s">
        <v>488</v>
      </c>
      <c r="E175" s="544" t="s">
        <v>567</v>
      </c>
      <c r="F175" s="581" t="s">
        <v>568</v>
      </c>
      <c r="G175" s="544" t="s">
        <v>908</v>
      </c>
      <c r="H175" s="544" t="s">
        <v>909</v>
      </c>
      <c r="I175" s="582">
        <v>42667.006510416664</v>
      </c>
      <c r="J175" s="582">
        <v>3</v>
      </c>
      <c r="K175" s="583">
        <v>128001.01953125</v>
      </c>
    </row>
    <row r="176" spans="1:11" ht="14.45" customHeight="1" x14ac:dyDescent="0.2">
      <c r="A176" s="540" t="s">
        <v>481</v>
      </c>
      <c r="B176" s="541" t="s">
        <v>482</v>
      </c>
      <c r="C176" s="544" t="s">
        <v>487</v>
      </c>
      <c r="D176" s="581" t="s">
        <v>488</v>
      </c>
      <c r="E176" s="544" t="s">
        <v>567</v>
      </c>
      <c r="F176" s="581" t="s">
        <v>568</v>
      </c>
      <c r="G176" s="544" t="s">
        <v>910</v>
      </c>
      <c r="H176" s="544" t="s">
        <v>911</v>
      </c>
      <c r="I176" s="582">
        <v>4810.9599609375</v>
      </c>
      <c r="J176" s="582">
        <v>3</v>
      </c>
      <c r="K176" s="583">
        <v>14432.8798828125</v>
      </c>
    </row>
    <row r="177" spans="1:11" ht="14.45" customHeight="1" x14ac:dyDescent="0.2">
      <c r="A177" s="540" t="s">
        <v>481</v>
      </c>
      <c r="B177" s="541" t="s">
        <v>482</v>
      </c>
      <c r="C177" s="544" t="s">
        <v>487</v>
      </c>
      <c r="D177" s="581" t="s">
        <v>488</v>
      </c>
      <c r="E177" s="544" t="s">
        <v>567</v>
      </c>
      <c r="F177" s="581" t="s">
        <v>568</v>
      </c>
      <c r="G177" s="544" t="s">
        <v>912</v>
      </c>
      <c r="H177" s="544" t="s">
        <v>913</v>
      </c>
      <c r="I177" s="582">
        <v>2469.610107421875</v>
      </c>
      <c r="J177" s="582">
        <v>2</v>
      </c>
      <c r="K177" s="583">
        <v>4939.22021484375</v>
      </c>
    </row>
    <row r="178" spans="1:11" ht="14.45" customHeight="1" x14ac:dyDescent="0.2">
      <c r="A178" s="540" t="s">
        <v>481</v>
      </c>
      <c r="B178" s="541" t="s">
        <v>482</v>
      </c>
      <c r="C178" s="544" t="s">
        <v>487</v>
      </c>
      <c r="D178" s="581" t="s">
        <v>488</v>
      </c>
      <c r="E178" s="544" t="s">
        <v>567</v>
      </c>
      <c r="F178" s="581" t="s">
        <v>568</v>
      </c>
      <c r="G178" s="544" t="s">
        <v>914</v>
      </c>
      <c r="H178" s="544" t="s">
        <v>915</v>
      </c>
      <c r="I178" s="582">
        <v>14117.0703125</v>
      </c>
      <c r="J178" s="582">
        <v>1</v>
      </c>
      <c r="K178" s="583">
        <v>14117.0703125</v>
      </c>
    </row>
    <row r="179" spans="1:11" ht="14.45" customHeight="1" x14ac:dyDescent="0.2">
      <c r="A179" s="540" t="s">
        <v>481</v>
      </c>
      <c r="B179" s="541" t="s">
        <v>482</v>
      </c>
      <c r="C179" s="544" t="s">
        <v>487</v>
      </c>
      <c r="D179" s="581" t="s">
        <v>488</v>
      </c>
      <c r="E179" s="544" t="s">
        <v>567</v>
      </c>
      <c r="F179" s="581" t="s">
        <v>568</v>
      </c>
      <c r="G179" s="544" t="s">
        <v>916</v>
      </c>
      <c r="H179" s="544" t="s">
        <v>917</v>
      </c>
      <c r="I179" s="582">
        <v>9369.0302734375</v>
      </c>
      <c r="J179" s="582">
        <v>1</v>
      </c>
      <c r="K179" s="583">
        <v>9369.0302734375</v>
      </c>
    </row>
    <row r="180" spans="1:11" ht="14.45" customHeight="1" x14ac:dyDescent="0.2">
      <c r="A180" s="540" t="s">
        <v>481</v>
      </c>
      <c r="B180" s="541" t="s">
        <v>482</v>
      </c>
      <c r="C180" s="544" t="s">
        <v>487</v>
      </c>
      <c r="D180" s="581" t="s">
        <v>488</v>
      </c>
      <c r="E180" s="544" t="s">
        <v>567</v>
      </c>
      <c r="F180" s="581" t="s">
        <v>568</v>
      </c>
      <c r="G180" s="544" t="s">
        <v>918</v>
      </c>
      <c r="H180" s="544" t="s">
        <v>919</v>
      </c>
      <c r="I180" s="582">
        <v>9369.0302734375</v>
      </c>
      <c r="J180" s="582">
        <v>1</v>
      </c>
      <c r="K180" s="583">
        <v>9369.0302734375</v>
      </c>
    </row>
    <row r="181" spans="1:11" ht="14.45" customHeight="1" x14ac:dyDescent="0.2">
      <c r="A181" s="540" t="s">
        <v>481</v>
      </c>
      <c r="B181" s="541" t="s">
        <v>482</v>
      </c>
      <c r="C181" s="544" t="s">
        <v>487</v>
      </c>
      <c r="D181" s="581" t="s">
        <v>488</v>
      </c>
      <c r="E181" s="544" t="s">
        <v>567</v>
      </c>
      <c r="F181" s="581" t="s">
        <v>568</v>
      </c>
      <c r="G181" s="544" t="s">
        <v>920</v>
      </c>
      <c r="H181" s="544" t="s">
        <v>921</v>
      </c>
      <c r="I181" s="582">
        <v>7153.52001953125</v>
      </c>
      <c r="J181" s="582">
        <v>1</v>
      </c>
      <c r="K181" s="583">
        <v>7153.52001953125</v>
      </c>
    </row>
    <row r="182" spans="1:11" ht="14.45" customHeight="1" x14ac:dyDescent="0.2">
      <c r="A182" s="540" t="s">
        <v>481</v>
      </c>
      <c r="B182" s="541" t="s">
        <v>482</v>
      </c>
      <c r="C182" s="544" t="s">
        <v>487</v>
      </c>
      <c r="D182" s="581" t="s">
        <v>488</v>
      </c>
      <c r="E182" s="544" t="s">
        <v>567</v>
      </c>
      <c r="F182" s="581" t="s">
        <v>568</v>
      </c>
      <c r="G182" s="544" t="s">
        <v>922</v>
      </c>
      <c r="H182" s="544" t="s">
        <v>923</v>
      </c>
      <c r="I182" s="582">
        <v>5253.81982421875</v>
      </c>
      <c r="J182" s="582">
        <v>8</v>
      </c>
      <c r="K182" s="583">
        <v>42030.55859375</v>
      </c>
    </row>
    <row r="183" spans="1:11" ht="14.45" customHeight="1" x14ac:dyDescent="0.2">
      <c r="A183" s="540" t="s">
        <v>481</v>
      </c>
      <c r="B183" s="541" t="s">
        <v>482</v>
      </c>
      <c r="C183" s="544" t="s">
        <v>487</v>
      </c>
      <c r="D183" s="581" t="s">
        <v>488</v>
      </c>
      <c r="E183" s="544" t="s">
        <v>567</v>
      </c>
      <c r="F183" s="581" t="s">
        <v>568</v>
      </c>
      <c r="G183" s="544" t="s">
        <v>924</v>
      </c>
      <c r="H183" s="544" t="s">
        <v>925</v>
      </c>
      <c r="I183" s="582">
        <v>9369.0302734375</v>
      </c>
      <c r="J183" s="582">
        <v>1</v>
      </c>
      <c r="K183" s="583">
        <v>9369.0302734375</v>
      </c>
    </row>
    <row r="184" spans="1:11" ht="14.45" customHeight="1" x14ac:dyDescent="0.2">
      <c r="A184" s="540" t="s">
        <v>481</v>
      </c>
      <c r="B184" s="541" t="s">
        <v>482</v>
      </c>
      <c r="C184" s="544" t="s">
        <v>487</v>
      </c>
      <c r="D184" s="581" t="s">
        <v>488</v>
      </c>
      <c r="E184" s="544" t="s">
        <v>567</v>
      </c>
      <c r="F184" s="581" t="s">
        <v>568</v>
      </c>
      <c r="G184" s="544" t="s">
        <v>926</v>
      </c>
      <c r="H184" s="544" t="s">
        <v>927</v>
      </c>
      <c r="I184" s="582">
        <v>4890.8199462890625</v>
      </c>
      <c r="J184" s="582">
        <v>17</v>
      </c>
      <c r="K184" s="583">
        <v>83143.96044921875</v>
      </c>
    </row>
    <row r="185" spans="1:11" ht="14.45" customHeight="1" x14ac:dyDescent="0.2">
      <c r="A185" s="540" t="s">
        <v>481</v>
      </c>
      <c r="B185" s="541" t="s">
        <v>482</v>
      </c>
      <c r="C185" s="544" t="s">
        <v>487</v>
      </c>
      <c r="D185" s="581" t="s">
        <v>488</v>
      </c>
      <c r="E185" s="544" t="s">
        <v>567</v>
      </c>
      <c r="F185" s="581" t="s">
        <v>568</v>
      </c>
      <c r="G185" s="544" t="s">
        <v>928</v>
      </c>
      <c r="H185" s="544" t="s">
        <v>929</v>
      </c>
      <c r="I185" s="582">
        <v>15002.7900390625</v>
      </c>
      <c r="J185" s="582">
        <v>2</v>
      </c>
      <c r="K185" s="583">
        <v>30005.580078125</v>
      </c>
    </row>
    <row r="186" spans="1:11" ht="14.45" customHeight="1" x14ac:dyDescent="0.2">
      <c r="A186" s="540" t="s">
        <v>481</v>
      </c>
      <c r="B186" s="541" t="s">
        <v>482</v>
      </c>
      <c r="C186" s="544" t="s">
        <v>487</v>
      </c>
      <c r="D186" s="581" t="s">
        <v>488</v>
      </c>
      <c r="E186" s="544" t="s">
        <v>567</v>
      </c>
      <c r="F186" s="581" t="s">
        <v>568</v>
      </c>
      <c r="G186" s="544" t="s">
        <v>930</v>
      </c>
      <c r="H186" s="544" t="s">
        <v>931</v>
      </c>
      <c r="I186" s="582">
        <v>5886.64990234375</v>
      </c>
      <c r="J186" s="582">
        <v>2</v>
      </c>
      <c r="K186" s="583">
        <v>11773.2998046875</v>
      </c>
    </row>
    <row r="187" spans="1:11" ht="14.45" customHeight="1" x14ac:dyDescent="0.2">
      <c r="A187" s="540" t="s">
        <v>481</v>
      </c>
      <c r="B187" s="541" t="s">
        <v>482</v>
      </c>
      <c r="C187" s="544" t="s">
        <v>487</v>
      </c>
      <c r="D187" s="581" t="s">
        <v>488</v>
      </c>
      <c r="E187" s="544" t="s">
        <v>567</v>
      </c>
      <c r="F187" s="581" t="s">
        <v>568</v>
      </c>
      <c r="G187" s="544" t="s">
        <v>932</v>
      </c>
      <c r="H187" s="544" t="s">
        <v>933</v>
      </c>
      <c r="I187" s="582">
        <v>17155.380859375</v>
      </c>
      <c r="J187" s="582">
        <v>3</v>
      </c>
      <c r="K187" s="583">
        <v>51466.142578125</v>
      </c>
    </row>
    <row r="188" spans="1:11" ht="14.45" customHeight="1" x14ac:dyDescent="0.2">
      <c r="A188" s="540" t="s">
        <v>481</v>
      </c>
      <c r="B188" s="541" t="s">
        <v>482</v>
      </c>
      <c r="C188" s="544" t="s">
        <v>487</v>
      </c>
      <c r="D188" s="581" t="s">
        <v>488</v>
      </c>
      <c r="E188" s="544" t="s">
        <v>567</v>
      </c>
      <c r="F188" s="581" t="s">
        <v>568</v>
      </c>
      <c r="G188" s="544" t="s">
        <v>934</v>
      </c>
      <c r="H188" s="544" t="s">
        <v>935</v>
      </c>
      <c r="I188" s="582">
        <v>2469.610107421875</v>
      </c>
      <c r="J188" s="582">
        <v>2</v>
      </c>
      <c r="K188" s="583">
        <v>4939.22021484375</v>
      </c>
    </row>
    <row r="189" spans="1:11" ht="14.45" customHeight="1" x14ac:dyDescent="0.2">
      <c r="A189" s="540" t="s">
        <v>481</v>
      </c>
      <c r="B189" s="541" t="s">
        <v>482</v>
      </c>
      <c r="C189" s="544" t="s">
        <v>487</v>
      </c>
      <c r="D189" s="581" t="s">
        <v>488</v>
      </c>
      <c r="E189" s="544" t="s">
        <v>567</v>
      </c>
      <c r="F189" s="581" t="s">
        <v>568</v>
      </c>
      <c r="G189" s="544" t="s">
        <v>936</v>
      </c>
      <c r="H189" s="544" t="s">
        <v>937</v>
      </c>
      <c r="I189" s="582">
        <v>5886.64990234375</v>
      </c>
      <c r="J189" s="582">
        <v>2</v>
      </c>
      <c r="K189" s="583">
        <v>11773.2998046875</v>
      </c>
    </row>
    <row r="190" spans="1:11" ht="14.45" customHeight="1" x14ac:dyDescent="0.2">
      <c r="A190" s="540" t="s">
        <v>481</v>
      </c>
      <c r="B190" s="541" t="s">
        <v>482</v>
      </c>
      <c r="C190" s="544" t="s">
        <v>487</v>
      </c>
      <c r="D190" s="581" t="s">
        <v>488</v>
      </c>
      <c r="E190" s="544" t="s">
        <v>567</v>
      </c>
      <c r="F190" s="581" t="s">
        <v>568</v>
      </c>
      <c r="G190" s="544" t="s">
        <v>938</v>
      </c>
      <c r="H190" s="544" t="s">
        <v>939</v>
      </c>
      <c r="I190" s="582">
        <v>5253.81982421875</v>
      </c>
      <c r="J190" s="582">
        <v>4</v>
      </c>
      <c r="K190" s="583">
        <v>21015.279296875</v>
      </c>
    </row>
    <row r="191" spans="1:11" ht="14.45" customHeight="1" x14ac:dyDescent="0.2">
      <c r="A191" s="540" t="s">
        <v>481</v>
      </c>
      <c r="B191" s="541" t="s">
        <v>482</v>
      </c>
      <c r="C191" s="544" t="s">
        <v>487</v>
      </c>
      <c r="D191" s="581" t="s">
        <v>488</v>
      </c>
      <c r="E191" s="544" t="s">
        <v>567</v>
      </c>
      <c r="F191" s="581" t="s">
        <v>568</v>
      </c>
      <c r="G191" s="544" t="s">
        <v>940</v>
      </c>
      <c r="H191" s="544" t="s">
        <v>941</v>
      </c>
      <c r="I191" s="582">
        <v>8609.150390625</v>
      </c>
      <c r="J191" s="582">
        <v>2</v>
      </c>
      <c r="K191" s="583">
        <v>17218.30078125</v>
      </c>
    </row>
    <row r="192" spans="1:11" ht="14.45" customHeight="1" x14ac:dyDescent="0.2">
      <c r="A192" s="540" t="s">
        <v>481</v>
      </c>
      <c r="B192" s="541" t="s">
        <v>482</v>
      </c>
      <c r="C192" s="544" t="s">
        <v>487</v>
      </c>
      <c r="D192" s="581" t="s">
        <v>488</v>
      </c>
      <c r="E192" s="544" t="s">
        <v>567</v>
      </c>
      <c r="F192" s="581" t="s">
        <v>568</v>
      </c>
      <c r="G192" s="544" t="s">
        <v>942</v>
      </c>
      <c r="H192" s="544" t="s">
        <v>943</v>
      </c>
      <c r="I192" s="582">
        <v>5253.81982421875</v>
      </c>
      <c r="J192" s="582">
        <v>3</v>
      </c>
      <c r="K192" s="583">
        <v>15761.4599609375</v>
      </c>
    </row>
    <row r="193" spans="1:11" ht="14.45" customHeight="1" x14ac:dyDescent="0.2">
      <c r="A193" s="540" t="s">
        <v>481</v>
      </c>
      <c r="B193" s="541" t="s">
        <v>482</v>
      </c>
      <c r="C193" s="544" t="s">
        <v>487</v>
      </c>
      <c r="D193" s="581" t="s">
        <v>488</v>
      </c>
      <c r="E193" s="544" t="s">
        <v>567</v>
      </c>
      <c r="F193" s="581" t="s">
        <v>568</v>
      </c>
      <c r="G193" s="544" t="s">
        <v>944</v>
      </c>
      <c r="H193" s="544" t="s">
        <v>945</v>
      </c>
      <c r="I193" s="582">
        <v>1455.6300048828125</v>
      </c>
      <c r="J193" s="582">
        <v>2</v>
      </c>
      <c r="K193" s="583">
        <v>2911.260009765625</v>
      </c>
    </row>
    <row r="194" spans="1:11" ht="14.45" customHeight="1" x14ac:dyDescent="0.2">
      <c r="A194" s="540" t="s">
        <v>481</v>
      </c>
      <c r="B194" s="541" t="s">
        <v>482</v>
      </c>
      <c r="C194" s="544" t="s">
        <v>487</v>
      </c>
      <c r="D194" s="581" t="s">
        <v>488</v>
      </c>
      <c r="E194" s="544" t="s">
        <v>567</v>
      </c>
      <c r="F194" s="581" t="s">
        <v>568</v>
      </c>
      <c r="G194" s="544" t="s">
        <v>946</v>
      </c>
      <c r="H194" s="544" t="s">
        <v>947</v>
      </c>
      <c r="I194" s="582">
        <v>34183.705078125</v>
      </c>
      <c r="J194" s="582">
        <v>2</v>
      </c>
      <c r="K194" s="583">
        <v>68367.41015625</v>
      </c>
    </row>
    <row r="195" spans="1:11" ht="14.45" customHeight="1" x14ac:dyDescent="0.2">
      <c r="A195" s="540" t="s">
        <v>481</v>
      </c>
      <c r="B195" s="541" t="s">
        <v>482</v>
      </c>
      <c r="C195" s="544" t="s">
        <v>487</v>
      </c>
      <c r="D195" s="581" t="s">
        <v>488</v>
      </c>
      <c r="E195" s="544" t="s">
        <v>567</v>
      </c>
      <c r="F195" s="581" t="s">
        <v>568</v>
      </c>
      <c r="G195" s="544" t="s">
        <v>948</v>
      </c>
      <c r="H195" s="544" t="s">
        <v>949</v>
      </c>
      <c r="I195" s="582">
        <v>34183.7109375</v>
      </c>
      <c r="J195" s="582">
        <v>1</v>
      </c>
      <c r="K195" s="583">
        <v>34183.7109375</v>
      </c>
    </row>
    <row r="196" spans="1:11" ht="14.45" customHeight="1" x14ac:dyDescent="0.2">
      <c r="A196" s="540" t="s">
        <v>481</v>
      </c>
      <c r="B196" s="541" t="s">
        <v>482</v>
      </c>
      <c r="C196" s="544" t="s">
        <v>487</v>
      </c>
      <c r="D196" s="581" t="s">
        <v>488</v>
      </c>
      <c r="E196" s="544" t="s">
        <v>567</v>
      </c>
      <c r="F196" s="581" t="s">
        <v>568</v>
      </c>
      <c r="G196" s="544" t="s">
        <v>950</v>
      </c>
      <c r="H196" s="544" t="s">
        <v>951</v>
      </c>
      <c r="I196" s="582">
        <v>5253.81982421875</v>
      </c>
      <c r="J196" s="582">
        <v>4</v>
      </c>
      <c r="K196" s="583">
        <v>21015.279296875</v>
      </c>
    </row>
    <row r="197" spans="1:11" ht="14.45" customHeight="1" x14ac:dyDescent="0.2">
      <c r="A197" s="540" t="s">
        <v>481</v>
      </c>
      <c r="B197" s="541" t="s">
        <v>482</v>
      </c>
      <c r="C197" s="544" t="s">
        <v>487</v>
      </c>
      <c r="D197" s="581" t="s">
        <v>488</v>
      </c>
      <c r="E197" s="544" t="s">
        <v>567</v>
      </c>
      <c r="F197" s="581" t="s">
        <v>568</v>
      </c>
      <c r="G197" s="544" t="s">
        <v>952</v>
      </c>
      <c r="H197" s="544" t="s">
        <v>953</v>
      </c>
      <c r="I197" s="582">
        <v>42604.1015625</v>
      </c>
      <c r="J197" s="582">
        <v>2</v>
      </c>
      <c r="K197" s="583">
        <v>85208.203125</v>
      </c>
    </row>
    <row r="198" spans="1:11" ht="14.45" customHeight="1" x14ac:dyDescent="0.2">
      <c r="A198" s="540" t="s">
        <v>481</v>
      </c>
      <c r="B198" s="541" t="s">
        <v>482</v>
      </c>
      <c r="C198" s="544" t="s">
        <v>487</v>
      </c>
      <c r="D198" s="581" t="s">
        <v>488</v>
      </c>
      <c r="E198" s="544" t="s">
        <v>567</v>
      </c>
      <c r="F198" s="581" t="s">
        <v>568</v>
      </c>
      <c r="G198" s="544" t="s">
        <v>954</v>
      </c>
      <c r="H198" s="544" t="s">
        <v>955</v>
      </c>
      <c r="I198" s="582">
        <v>6456.56005859375</v>
      </c>
      <c r="J198" s="582">
        <v>6</v>
      </c>
      <c r="K198" s="583">
        <v>38739.3603515625</v>
      </c>
    </row>
    <row r="199" spans="1:11" ht="14.45" customHeight="1" x14ac:dyDescent="0.2">
      <c r="A199" s="540" t="s">
        <v>481</v>
      </c>
      <c r="B199" s="541" t="s">
        <v>482</v>
      </c>
      <c r="C199" s="544" t="s">
        <v>487</v>
      </c>
      <c r="D199" s="581" t="s">
        <v>488</v>
      </c>
      <c r="E199" s="544" t="s">
        <v>567</v>
      </c>
      <c r="F199" s="581" t="s">
        <v>568</v>
      </c>
      <c r="G199" s="544" t="s">
        <v>956</v>
      </c>
      <c r="H199" s="544" t="s">
        <v>957</v>
      </c>
      <c r="I199" s="582">
        <v>7153.510009765625</v>
      </c>
      <c r="J199" s="582">
        <v>2</v>
      </c>
      <c r="K199" s="583">
        <v>14307.02001953125</v>
      </c>
    </row>
    <row r="200" spans="1:11" ht="14.45" customHeight="1" x14ac:dyDescent="0.2">
      <c r="A200" s="540" t="s">
        <v>481</v>
      </c>
      <c r="B200" s="541" t="s">
        <v>482</v>
      </c>
      <c r="C200" s="544" t="s">
        <v>487</v>
      </c>
      <c r="D200" s="581" t="s">
        <v>488</v>
      </c>
      <c r="E200" s="544" t="s">
        <v>567</v>
      </c>
      <c r="F200" s="581" t="s">
        <v>568</v>
      </c>
      <c r="G200" s="544" t="s">
        <v>958</v>
      </c>
      <c r="H200" s="544" t="s">
        <v>959</v>
      </c>
      <c r="I200" s="582">
        <v>45325.390625</v>
      </c>
      <c r="J200" s="582">
        <v>2</v>
      </c>
      <c r="K200" s="583">
        <v>90650.78125</v>
      </c>
    </row>
    <row r="201" spans="1:11" ht="14.45" customHeight="1" x14ac:dyDescent="0.2">
      <c r="A201" s="540" t="s">
        <v>481</v>
      </c>
      <c r="B201" s="541" t="s">
        <v>482</v>
      </c>
      <c r="C201" s="544" t="s">
        <v>487</v>
      </c>
      <c r="D201" s="581" t="s">
        <v>488</v>
      </c>
      <c r="E201" s="544" t="s">
        <v>567</v>
      </c>
      <c r="F201" s="581" t="s">
        <v>568</v>
      </c>
      <c r="G201" s="544" t="s">
        <v>960</v>
      </c>
      <c r="H201" s="544" t="s">
        <v>961</v>
      </c>
      <c r="I201" s="582">
        <v>7026.46484375</v>
      </c>
      <c r="J201" s="582">
        <v>4</v>
      </c>
      <c r="K201" s="583">
        <v>28105.859375</v>
      </c>
    </row>
    <row r="202" spans="1:11" ht="14.45" customHeight="1" x14ac:dyDescent="0.2">
      <c r="A202" s="540" t="s">
        <v>481</v>
      </c>
      <c r="B202" s="541" t="s">
        <v>482</v>
      </c>
      <c r="C202" s="544" t="s">
        <v>487</v>
      </c>
      <c r="D202" s="581" t="s">
        <v>488</v>
      </c>
      <c r="E202" s="544" t="s">
        <v>567</v>
      </c>
      <c r="F202" s="581" t="s">
        <v>568</v>
      </c>
      <c r="G202" s="544" t="s">
        <v>962</v>
      </c>
      <c r="H202" s="544" t="s">
        <v>963</v>
      </c>
      <c r="I202" s="582">
        <v>5253.81982421875</v>
      </c>
      <c r="J202" s="582">
        <v>8</v>
      </c>
      <c r="K202" s="583">
        <v>42030.55859375</v>
      </c>
    </row>
    <row r="203" spans="1:11" ht="14.45" customHeight="1" x14ac:dyDescent="0.2">
      <c r="A203" s="540" t="s">
        <v>481</v>
      </c>
      <c r="B203" s="541" t="s">
        <v>482</v>
      </c>
      <c r="C203" s="544" t="s">
        <v>487</v>
      </c>
      <c r="D203" s="581" t="s">
        <v>488</v>
      </c>
      <c r="E203" s="544" t="s">
        <v>567</v>
      </c>
      <c r="F203" s="581" t="s">
        <v>568</v>
      </c>
      <c r="G203" s="544" t="s">
        <v>964</v>
      </c>
      <c r="H203" s="544" t="s">
        <v>965</v>
      </c>
      <c r="I203" s="582">
        <v>86156.8203125</v>
      </c>
      <c r="J203" s="582">
        <v>2</v>
      </c>
      <c r="K203" s="583">
        <v>172313.640625</v>
      </c>
    </row>
    <row r="204" spans="1:11" ht="14.45" customHeight="1" x14ac:dyDescent="0.2">
      <c r="A204" s="540" t="s">
        <v>481</v>
      </c>
      <c r="B204" s="541" t="s">
        <v>482</v>
      </c>
      <c r="C204" s="544" t="s">
        <v>487</v>
      </c>
      <c r="D204" s="581" t="s">
        <v>488</v>
      </c>
      <c r="E204" s="544" t="s">
        <v>567</v>
      </c>
      <c r="F204" s="581" t="s">
        <v>568</v>
      </c>
      <c r="G204" s="544" t="s">
        <v>966</v>
      </c>
      <c r="H204" s="544" t="s">
        <v>967</v>
      </c>
      <c r="I204" s="582">
        <v>7026.47021484375</v>
      </c>
      <c r="J204" s="582">
        <v>4</v>
      </c>
      <c r="K204" s="583">
        <v>28105.880859375</v>
      </c>
    </row>
    <row r="205" spans="1:11" ht="14.45" customHeight="1" x14ac:dyDescent="0.2">
      <c r="A205" s="540" t="s">
        <v>481</v>
      </c>
      <c r="B205" s="541" t="s">
        <v>482</v>
      </c>
      <c r="C205" s="544" t="s">
        <v>487</v>
      </c>
      <c r="D205" s="581" t="s">
        <v>488</v>
      </c>
      <c r="E205" s="544" t="s">
        <v>567</v>
      </c>
      <c r="F205" s="581" t="s">
        <v>568</v>
      </c>
      <c r="G205" s="544" t="s">
        <v>968</v>
      </c>
      <c r="H205" s="544" t="s">
        <v>969</v>
      </c>
      <c r="I205" s="582">
        <v>9369.02490234375</v>
      </c>
      <c r="J205" s="582">
        <v>2</v>
      </c>
      <c r="K205" s="583">
        <v>18738.0498046875</v>
      </c>
    </row>
    <row r="206" spans="1:11" ht="14.45" customHeight="1" x14ac:dyDescent="0.2">
      <c r="A206" s="540" t="s">
        <v>481</v>
      </c>
      <c r="B206" s="541" t="s">
        <v>482</v>
      </c>
      <c r="C206" s="544" t="s">
        <v>487</v>
      </c>
      <c r="D206" s="581" t="s">
        <v>488</v>
      </c>
      <c r="E206" s="544" t="s">
        <v>567</v>
      </c>
      <c r="F206" s="581" t="s">
        <v>568</v>
      </c>
      <c r="G206" s="544" t="s">
        <v>970</v>
      </c>
      <c r="H206" s="544" t="s">
        <v>971</v>
      </c>
      <c r="I206" s="582">
        <v>14117.0703125</v>
      </c>
      <c r="J206" s="582">
        <v>2</v>
      </c>
      <c r="K206" s="583">
        <v>28234.140625</v>
      </c>
    </row>
    <row r="207" spans="1:11" ht="14.45" customHeight="1" x14ac:dyDescent="0.2">
      <c r="A207" s="540" t="s">
        <v>481</v>
      </c>
      <c r="B207" s="541" t="s">
        <v>482</v>
      </c>
      <c r="C207" s="544" t="s">
        <v>487</v>
      </c>
      <c r="D207" s="581" t="s">
        <v>488</v>
      </c>
      <c r="E207" s="544" t="s">
        <v>567</v>
      </c>
      <c r="F207" s="581" t="s">
        <v>568</v>
      </c>
      <c r="G207" s="544" t="s">
        <v>972</v>
      </c>
      <c r="H207" s="544" t="s">
        <v>973</v>
      </c>
      <c r="I207" s="582">
        <v>4432.22998046875</v>
      </c>
      <c r="J207" s="582">
        <v>4</v>
      </c>
      <c r="K207" s="583">
        <v>17728.919921875</v>
      </c>
    </row>
    <row r="208" spans="1:11" ht="14.45" customHeight="1" x14ac:dyDescent="0.2">
      <c r="A208" s="540" t="s">
        <v>481</v>
      </c>
      <c r="B208" s="541" t="s">
        <v>482</v>
      </c>
      <c r="C208" s="544" t="s">
        <v>487</v>
      </c>
      <c r="D208" s="581" t="s">
        <v>488</v>
      </c>
      <c r="E208" s="544" t="s">
        <v>567</v>
      </c>
      <c r="F208" s="581" t="s">
        <v>568</v>
      </c>
      <c r="G208" s="544" t="s">
        <v>974</v>
      </c>
      <c r="H208" s="544" t="s">
        <v>975</v>
      </c>
      <c r="I208" s="582">
        <v>6456.5634765625</v>
      </c>
      <c r="J208" s="582">
        <v>3</v>
      </c>
      <c r="K208" s="583">
        <v>19369.689453125</v>
      </c>
    </row>
    <row r="209" spans="1:11" ht="14.45" customHeight="1" x14ac:dyDescent="0.2">
      <c r="A209" s="540" t="s">
        <v>481</v>
      </c>
      <c r="B209" s="541" t="s">
        <v>482</v>
      </c>
      <c r="C209" s="544" t="s">
        <v>487</v>
      </c>
      <c r="D209" s="581" t="s">
        <v>488</v>
      </c>
      <c r="E209" s="544" t="s">
        <v>567</v>
      </c>
      <c r="F209" s="581" t="s">
        <v>568</v>
      </c>
      <c r="G209" s="544" t="s">
        <v>976</v>
      </c>
      <c r="H209" s="544" t="s">
        <v>977</v>
      </c>
      <c r="I209" s="582">
        <v>5253.81982421875</v>
      </c>
      <c r="J209" s="582">
        <v>7</v>
      </c>
      <c r="K209" s="583">
        <v>36776.7392578125</v>
      </c>
    </row>
    <row r="210" spans="1:11" ht="14.45" customHeight="1" x14ac:dyDescent="0.2">
      <c r="A210" s="540" t="s">
        <v>481</v>
      </c>
      <c r="B210" s="541" t="s">
        <v>482</v>
      </c>
      <c r="C210" s="544" t="s">
        <v>487</v>
      </c>
      <c r="D210" s="581" t="s">
        <v>488</v>
      </c>
      <c r="E210" s="544" t="s">
        <v>567</v>
      </c>
      <c r="F210" s="581" t="s">
        <v>568</v>
      </c>
      <c r="G210" s="544" t="s">
        <v>978</v>
      </c>
      <c r="H210" s="544" t="s">
        <v>979</v>
      </c>
      <c r="I210" s="582">
        <v>5253.81982421875</v>
      </c>
      <c r="J210" s="582">
        <v>4</v>
      </c>
      <c r="K210" s="583">
        <v>21015.279296875</v>
      </c>
    </row>
    <row r="211" spans="1:11" ht="14.45" customHeight="1" x14ac:dyDescent="0.2">
      <c r="A211" s="540" t="s">
        <v>481</v>
      </c>
      <c r="B211" s="541" t="s">
        <v>482</v>
      </c>
      <c r="C211" s="544" t="s">
        <v>487</v>
      </c>
      <c r="D211" s="581" t="s">
        <v>488</v>
      </c>
      <c r="E211" s="544" t="s">
        <v>567</v>
      </c>
      <c r="F211" s="581" t="s">
        <v>568</v>
      </c>
      <c r="G211" s="544" t="s">
        <v>980</v>
      </c>
      <c r="H211" s="544" t="s">
        <v>981</v>
      </c>
      <c r="I211" s="582">
        <v>22726.2177734375</v>
      </c>
      <c r="J211" s="582">
        <v>3</v>
      </c>
      <c r="K211" s="583">
        <v>68178.650390625</v>
      </c>
    </row>
    <row r="212" spans="1:11" ht="14.45" customHeight="1" x14ac:dyDescent="0.2">
      <c r="A212" s="540" t="s">
        <v>481</v>
      </c>
      <c r="B212" s="541" t="s">
        <v>482</v>
      </c>
      <c r="C212" s="544" t="s">
        <v>487</v>
      </c>
      <c r="D212" s="581" t="s">
        <v>488</v>
      </c>
      <c r="E212" s="544" t="s">
        <v>567</v>
      </c>
      <c r="F212" s="581" t="s">
        <v>568</v>
      </c>
      <c r="G212" s="544" t="s">
        <v>982</v>
      </c>
      <c r="H212" s="544" t="s">
        <v>983</v>
      </c>
      <c r="I212" s="582">
        <v>10445.9296875</v>
      </c>
      <c r="J212" s="582">
        <v>2</v>
      </c>
      <c r="K212" s="583">
        <v>20891.859375</v>
      </c>
    </row>
    <row r="213" spans="1:11" ht="14.45" customHeight="1" x14ac:dyDescent="0.2">
      <c r="A213" s="540" t="s">
        <v>481</v>
      </c>
      <c r="B213" s="541" t="s">
        <v>482</v>
      </c>
      <c r="C213" s="544" t="s">
        <v>487</v>
      </c>
      <c r="D213" s="581" t="s">
        <v>488</v>
      </c>
      <c r="E213" s="544" t="s">
        <v>567</v>
      </c>
      <c r="F213" s="581" t="s">
        <v>568</v>
      </c>
      <c r="G213" s="544" t="s">
        <v>984</v>
      </c>
      <c r="H213" s="544" t="s">
        <v>985</v>
      </c>
      <c r="I213" s="582">
        <v>14117.0703125</v>
      </c>
      <c r="J213" s="582">
        <v>3</v>
      </c>
      <c r="K213" s="583">
        <v>42351.2109375</v>
      </c>
    </row>
    <row r="214" spans="1:11" ht="14.45" customHeight="1" x14ac:dyDescent="0.2">
      <c r="A214" s="540" t="s">
        <v>481</v>
      </c>
      <c r="B214" s="541" t="s">
        <v>482</v>
      </c>
      <c r="C214" s="544" t="s">
        <v>487</v>
      </c>
      <c r="D214" s="581" t="s">
        <v>488</v>
      </c>
      <c r="E214" s="544" t="s">
        <v>567</v>
      </c>
      <c r="F214" s="581" t="s">
        <v>568</v>
      </c>
      <c r="G214" s="544" t="s">
        <v>986</v>
      </c>
      <c r="H214" s="544" t="s">
        <v>987</v>
      </c>
      <c r="I214" s="582">
        <v>9369.0266927083339</v>
      </c>
      <c r="J214" s="582">
        <v>3</v>
      </c>
      <c r="K214" s="583">
        <v>28107.080078125</v>
      </c>
    </row>
    <row r="215" spans="1:11" ht="14.45" customHeight="1" x14ac:dyDescent="0.2">
      <c r="A215" s="540" t="s">
        <v>481</v>
      </c>
      <c r="B215" s="541" t="s">
        <v>482</v>
      </c>
      <c r="C215" s="544" t="s">
        <v>487</v>
      </c>
      <c r="D215" s="581" t="s">
        <v>488</v>
      </c>
      <c r="E215" s="544" t="s">
        <v>567</v>
      </c>
      <c r="F215" s="581" t="s">
        <v>568</v>
      </c>
      <c r="G215" s="544" t="s">
        <v>988</v>
      </c>
      <c r="H215" s="544" t="s">
        <v>989</v>
      </c>
      <c r="I215" s="582">
        <v>9369.0302734375</v>
      </c>
      <c r="J215" s="582">
        <v>1</v>
      </c>
      <c r="K215" s="583">
        <v>9369.0302734375</v>
      </c>
    </row>
    <row r="216" spans="1:11" ht="14.45" customHeight="1" x14ac:dyDescent="0.2">
      <c r="A216" s="540" t="s">
        <v>481</v>
      </c>
      <c r="B216" s="541" t="s">
        <v>482</v>
      </c>
      <c r="C216" s="544" t="s">
        <v>487</v>
      </c>
      <c r="D216" s="581" t="s">
        <v>488</v>
      </c>
      <c r="E216" s="544" t="s">
        <v>567</v>
      </c>
      <c r="F216" s="581" t="s">
        <v>568</v>
      </c>
      <c r="G216" s="544" t="s">
        <v>990</v>
      </c>
      <c r="H216" s="544" t="s">
        <v>991</v>
      </c>
      <c r="I216" s="582">
        <v>9369.0302734375</v>
      </c>
      <c r="J216" s="582">
        <v>3</v>
      </c>
      <c r="K216" s="583">
        <v>28107.0908203125</v>
      </c>
    </row>
    <row r="217" spans="1:11" ht="14.45" customHeight="1" x14ac:dyDescent="0.2">
      <c r="A217" s="540" t="s">
        <v>481</v>
      </c>
      <c r="B217" s="541" t="s">
        <v>482</v>
      </c>
      <c r="C217" s="544" t="s">
        <v>487</v>
      </c>
      <c r="D217" s="581" t="s">
        <v>488</v>
      </c>
      <c r="E217" s="544" t="s">
        <v>567</v>
      </c>
      <c r="F217" s="581" t="s">
        <v>568</v>
      </c>
      <c r="G217" s="544" t="s">
        <v>992</v>
      </c>
      <c r="H217" s="544" t="s">
        <v>993</v>
      </c>
      <c r="I217" s="582">
        <v>6076.6201171875</v>
      </c>
      <c r="J217" s="582">
        <v>3</v>
      </c>
      <c r="K217" s="583">
        <v>18229.8603515625</v>
      </c>
    </row>
    <row r="218" spans="1:11" ht="14.45" customHeight="1" x14ac:dyDescent="0.2">
      <c r="A218" s="540" t="s">
        <v>481</v>
      </c>
      <c r="B218" s="541" t="s">
        <v>482</v>
      </c>
      <c r="C218" s="544" t="s">
        <v>487</v>
      </c>
      <c r="D218" s="581" t="s">
        <v>488</v>
      </c>
      <c r="E218" s="544" t="s">
        <v>567</v>
      </c>
      <c r="F218" s="581" t="s">
        <v>568</v>
      </c>
      <c r="G218" s="544" t="s">
        <v>994</v>
      </c>
      <c r="H218" s="544" t="s">
        <v>995</v>
      </c>
      <c r="I218" s="582">
        <v>10445.9296875</v>
      </c>
      <c r="J218" s="582">
        <v>1</v>
      </c>
      <c r="K218" s="583">
        <v>10445.9296875</v>
      </c>
    </row>
    <row r="219" spans="1:11" ht="14.45" customHeight="1" x14ac:dyDescent="0.2">
      <c r="A219" s="540" t="s">
        <v>481</v>
      </c>
      <c r="B219" s="541" t="s">
        <v>482</v>
      </c>
      <c r="C219" s="544" t="s">
        <v>487</v>
      </c>
      <c r="D219" s="581" t="s">
        <v>488</v>
      </c>
      <c r="E219" s="544" t="s">
        <v>567</v>
      </c>
      <c r="F219" s="581" t="s">
        <v>568</v>
      </c>
      <c r="G219" s="544" t="s">
        <v>996</v>
      </c>
      <c r="H219" s="544" t="s">
        <v>997</v>
      </c>
      <c r="I219" s="582">
        <v>10445.9296875</v>
      </c>
      <c r="J219" s="582">
        <v>2</v>
      </c>
      <c r="K219" s="583">
        <v>20891.859375</v>
      </c>
    </row>
    <row r="220" spans="1:11" ht="14.45" customHeight="1" x14ac:dyDescent="0.2">
      <c r="A220" s="540" t="s">
        <v>481</v>
      </c>
      <c r="B220" s="541" t="s">
        <v>482</v>
      </c>
      <c r="C220" s="544" t="s">
        <v>487</v>
      </c>
      <c r="D220" s="581" t="s">
        <v>488</v>
      </c>
      <c r="E220" s="544" t="s">
        <v>567</v>
      </c>
      <c r="F220" s="581" t="s">
        <v>568</v>
      </c>
      <c r="G220" s="544" t="s">
        <v>998</v>
      </c>
      <c r="H220" s="544" t="s">
        <v>999</v>
      </c>
      <c r="I220" s="582">
        <v>5253.81982421875</v>
      </c>
      <c r="J220" s="582">
        <v>1</v>
      </c>
      <c r="K220" s="583">
        <v>5253.81982421875</v>
      </c>
    </row>
    <row r="221" spans="1:11" ht="14.45" customHeight="1" x14ac:dyDescent="0.2">
      <c r="A221" s="540" t="s">
        <v>481</v>
      </c>
      <c r="B221" s="541" t="s">
        <v>482</v>
      </c>
      <c r="C221" s="544" t="s">
        <v>487</v>
      </c>
      <c r="D221" s="581" t="s">
        <v>488</v>
      </c>
      <c r="E221" s="544" t="s">
        <v>567</v>
      </c>
      <c r="F221" s="581" t="s">
        <v>568</v>
      </c>
      <c r="G221" s="544" t="s">
        <v>1000</v>
      </c>
      <c r="H221" s="544" t="s">
        <v>1001</v>
      </c>
      <c r="I221" s="582">
        <v>734.469970703125</v>
      </c>
      <c r="J221" s="582">
        <v>1</v>
      </c>
      <c r="K221" s="583">
        <v>734.469970703125</v>
      </c>
    </row>
    <row r="222" spans="1:11" ht="14.45" customHeight="1" x14ac:dyDescent="0.2">
      <c r="A222" s="540" t="s">
        <v>481</v>
      </c>
      <c r="B222" s="541" t="s">
        <v>482</v>
      </c>
      <c r="C222" s="544" t="s">
        <v>487</v>
      </c>
      <c r="D222" s="581" t="s">
        <v>488</v>
      </c>
      <c r="E222" s="544" t="s">
        <v>567</v>
      </c>
      <c r="F222" s="581" t="s">
        <v>568</v>
      </c>
      <c r="G222" s="544" t="s">
        <v>1002</v>
      </c>
      <c r="H222" s="544" t="s">
        <v>1003</v>
      </c>
      <c r="I222" s="582">
        <v>7967.25</v>
      </c>
      <c r="J222" s="582">
        <v>1</v>
      </c>
      <c r="K222" s="583">
        <v>7967.25</v>
      </c>
    </row>
    <row r="223" spans="1:11" ht="14.45" customHeight="1" x14ac:dyDescent="0.2">
      <c r="A223" s="540" t="s">
        <v>481</v>
      </c>
      <c r="B223" s="541" t="s">
        <v>482</v>
      </c>
      <c r="C223" s="544" t="s">
        <v>487</v>
      </c>
      <c r="D223" s="581" t="s">
        <v>488</v>
      </c>
      <c r="E223" s="544" t="s">
        <v>567</v>
      </c>
      <c r="F223" s="581" t="s">
        <v>568</v>
      </c>
      <c r="G223" s="544" t="s">
        <v>1004</v>
      </c>
      <c r="H223" s="544" t="s">
        <v>1005</v>
      </c>
      <c r="I223" s="582">
        <v>7010.740234375</v>
      </c>
      <c r="J223" s="582">
        <v>3</v>
      </c>
      <c r="K223" s="583">
        <v>21032.220703125</v>
      </c>
    </row>
    <row r="224" spans="1:11" ht="14.45" customHeight="1" x14ac:dyDescent="0.2">
      <c r="A224" s="540" t="s">
        <v>481</v>
      </c>
      <c r="B224" s="541" t="s">
        <v>482</v>
      </c>
      <c r="C224" s="544" t="s">
        <v>487</v>
      </c>
      <c r="D224" s="581" t="s">
        <v>488</v>
      </c>
      <c r="E224" s="544" t="s">
        <v>567</v>
      </c>
      <c r="F224" s="581" t="s">
        <v>568</v>
      </c>
      <c r="G224" s="544" t="s">
        <v>1006</v>
      </c>
      <c r="H224" s="544" t="s">
        <v>1007</v>
      </c>
      <c r="I224" s="582">
        <v>4226.5282505580353</v>
      </c>
      <c r="J224" s="582">
        <v>64</v>
      </c>
      <c r="K224" s="583">
        <v>270497.8330078125</v>
      </c>
    </row>
    <row r="225" spans="1:11" ht="14.45" customHeight="1" x14ac:dyDescent="0.2">
      <c r="A225" s="540" t="s">
        <v>481</v>
      </c>
      <c r="B225" s="541" t="s">
        <v>482</v>
      </c>
      <c r="C225" s="544" t="s">
        <v>487</v>
      </c>
      <c r="D225" s="581" t="s">
        <v>488</v>
      </c>
      <c r="E225" s="544" t="s">
        <v>567</v>
      </c>
      <c r="F225" s="581" t="s">
        <v>568</v>
      </c>
      <c r="G225" s="544" t="s">
        <v>1008</v>
      </c>
      <c r="H225" s="544" t="s">
        <v>1009</v>
      </c>
      <c r="I225" s="582">
        <v>2214.300048828125</v>
      </c>
      <c r="J225" s="582">
        <v>16</v>
      </c>
      <c r="K225" s="583">
        <v>35428.80078125</v>
      </c>
    </row>
    <row r="226" spans="1:11" ht="14.45" customHeight="1" x14ac:dyDescent="0.2">
      <c r="A226" s="540" t="s">
        <v>481</v>
      </c>
      <c r="B226" s="541" t="s">
        <v>482</v>
      </c>
      <c r="C226" s="544" t="s">
        <v>487</v>
      </c>
      <c r="D226" s="581" t="s">
        <v>488</v>
      </c>
      <c r="E226" s="544" t="s">
        <v>567</v>
      </c>
      <c r="F226" s="581" t="s">
        <v>568</v>
      </c>
      <c r="G226" s="544" t="s">
        <v>1010</v>
      </c>
      <c r="H226" s="544" t="s">
        <v>1011</v>
      </c>
      <c r="I226" s="582">
        <v>598.95001220703125</v>
      </c>
      <c r="J226" s="582">
        <v>30</v>
      </c>
      <c r="K226" s="583">
        <v>17968.5</v>
      </c>
    </row>
    <row r="227" spans="1:11" ht="14.45" customHeight="1" x14ac:dyDescent="0.2">
      <c r="A227" s="540" t="s">
        <v>481</v>
      </c>
      <c r="B227" s="541" t="s">
        <v>482</v>
      </c>
      <c r="C227" s="544" t="s">
        <v>487</v>
      </c>
      <c r="D227" s="581" t="s">
        <v>488</v>
      </c>
      <c r="E227" s="544" t="s">
        <v>567</v>
      </c>
      <c r="F227" s="581" t="s">
        <v>568</v>
      </c>
      <c r="G227" s="544" t="s">
        <v>1012</v>
      </c>
      <c r="H227" s="544" t="s">
        <v>1013</v>
      </c>
      <c r="I227" s="582">
        <v>12034.266927083334</v>
      </c>
      <c r="J227" s="582">
        <v>7</v>
      </c>
      <c r="K227" s="583">
        <v>83930.5</v>
      </c>
    </row>
    <row r="228" spans="1:11" ht="14.45" customHeight="1" x14ac:dyDescent="0.2">
      <c r="A228" s="540" t="s">
        <v>481</v>
      </c>
      <c r="B228" s="541" t="s">
        <v>482</v>
      </c>
      <c r="C228" s="544" t="s">
        <v>487</v>
      </c>
      <c r="D228" s="581" t="s">
        <v>488</v>
      </c>
      <c r="E228" s="544" t="s">
        <v>567</v>
      </c>
      <c r="F228" s="581" t="s">
        <v>568</v>
      </c>
      <c r="G228" s="544" t="s">
        <v>1014</v>
      </c>
      <c r="H228" s="544" t="s">
        <v>1015</v>
      </c>
      <c r="I228" s="582">
        <v>4065.60009765625</v>
      </c>
      <c r="J228" s="582">
        <v>1</v>
      </c>
      <c r="K228" s="583">
        <v>4065.60009765625</v>
      </c>
    </row>
    <row r="229" spans="1:11" ht="14.45" customHeight="1" x14ac:dyDescent="0.2">
      <c r="A229" s="540" t="s">
        <v>481</v>
      </c>
      <c r="B229" s="541" t="s">
        <v>482</v>
      </c>
      <c r="C229" s="544" t="s">
        <v>487</v>
      </c>
      <c r="D229" s="581" t="s">
        <v>488</v>
      </c>
      <c r="E229" s="544" t="s">
        <v>567</v>
      </c>
      <c r="F229" s="581" t="s">
        <v>568</v>
      </c>
      <c r="G229" s="544" t="s">
        <v>1016</v>
      </c>
      <c r="H229" s="544" t="s">
        <v>1017</v>
      </c>
      <c r="I229" s="582">
        <v>8581.3203125</v>
      </c>
      <c r="J229" s="582">
        <v>1</v>
      </c>
      <c r="K229" s="583">
        <v>8581.3203125</v>
      </c>
    </row>
    <row r="230" spans="1:11" ht="14.45" customHeight="1" x14ac:dyDescent="0.2">
      <c r="A230" s="540" t="s">
        <v>481</v>
      </c>
      <c r="B230" s="541" t="s">
        <v>482</v>
      </c>
      <c r="C230" s="544" t="s">
        <v>487</v>
      </c>
      <c r="D230" s="581" t="s">
        <v>488</v>
      </c>
      <c r="E230" s="544" t="s">
        <v>567</v>
      </c>
      <c r="F230" s="581" t="s">
        <v>568</v>
      </c>
      <c r="G230" s="544" t="s">
        <v>1018</v>
      </c>
      <c r="H230" s="544" t="s">
        <v>1019</v>
      </c>
      <c r="I230" s="582">
        <v>22409.189453125</v>
      </c>
      <c r="J230" s="582">
        <v>2</v>
      </c>
      <c r="K230" s="583">
        <v>44818.37890625</v>
      </c>
    </row>
    <row r="231" spans="1:11" ht="14.45" customHeight="1" x14ac:dyDescent="0.2">
      <c r="A231" s="540" t="s">
        <v>481</v>
      </c>
      <c r="B231" s="541" t="s">
        <v>482</v>
      </c>
      <c r="C231" s="544" t="s">
        <v>487</v>
      </c>
      <c r="D231" s="581" t="s">
        <v>488</v>
      </c>
      <c r="E231" s="544" t="s">
        <v>567</v>
      </c>
      <c r="F231" s="581" t="s">
        <v>568</v>
      </c>
      <c r="G231" s="544" t="s">
        <v>1020</v>
      </c>
      <c r="H231" s="544" t="s">
        <v>1021</v>
      </c>
      <c r="I231" s="582">
        <v>42667.0390625</v>
      </c>
      <c r="J231" s="582">
        <v>1</v>
      </c>
      <c r="K231" s="583">
        <v>42667.0390625</v>
      </c>
    </row>
    <row r="232" spans="1:11" ht="14.45" customHeight="1" x14ac:dyDescent="0.2">
      <c r="A232" s="540" t="s">
        <v>481</v>
      </c>
      <c r="B232" s="541" t="s">
        <v>482</v>
      </c>
      <c r="C232" s="544" t="s">
        <v>487</v>
      </c>
      <c r="D232" s="581" t="s">
        <v>488</v>
      </c>
      <c r="E232" s="544" t="s">
        <v>567</v>
      </c>
      <c r="F232" s="581" t="s">
        <v>568</v>
      </c>
      <c r="G232" s="544" t="s">
        <v>1022</v>
      </c>
      <c r="H232" s="544" t="s">
        <v>1023</v>
      </c>
      <c r="I232" s="582">
        <v>34183.7109375</v>
      </c>
      <c r="J232" s="582">
        <v>1</v>
      </c>
      <c r="K232" s="583">
        <v>34183.7109375</v>
      </c>
    </row>
    <row r="233" spans="1:11" ht="14.45" customHeight="1" x14ac:dyDescent="0.2">
      <c r="A233" s="540" t="s">
        <v>481</v>
      </c>
      <c r="B233" s="541" t="s">
        <v>482</v>
      </c>
      <c r="C233" s="544" t="s">
        <v>487</v>
      </c>
      <c r="D233" s="581" t="s">
        <v>488</v>
      </c>
      <c r="E233" s="544" t="s">
        <v>567</v>
      </c>
      <c r="F233" s="581" t="s">
        <v>568</v>
      </c>
      <c r="G233" s="544" t="s">
        <v>1024</v>
      </c>
      <c r="H233" s="544" t="s">
        <v>1025</v>
      </c>
      <c r="I233" s="582">
        <v>42667.01953125</v>
      </c>
      <c r="J233" s="582">
        <v>1</v>
      </c>
      <c r="K233" s="583">
        <v>42667.01953125</v>
      </c>
    </row>
    <row r="234" spans="1:11" ht="14.45" customHeight="1" x14ac:dyDescent="0.2">
      <c r="A234" s="540" t="s">
        <v>481</v>
      </c>
      <c r="B234" s="541" t="s">
        <v>482</v>
      </c>
      <c r="C234" s="544" t="s">
        <v>487</v>
      </c>
      <c r="D234" s="581" t="s">
        <v>488</v>
      </c>
      <c r="E234" s="544" t="s">
        <v>567</v>
      </c>
      <c r="F234" s="581" t="s">
        <v>568</v>
      </c>
      <c r="G234" s="544" t="s">
        <v>1026</v>
      </c>
      <c r="H234" s="544" t="s">
        <v>1027</v>
      </c>
      <c r="I234" s="582">
        <v>42667.05859375</v>
      </c>
      <c r="J234" s="582">
        <v>1</v>
      </c>
      <c r="K234" s="583">
        <v>42667.05859375</v>
      </c>
    </row>
    <row r="235" spans="1:11" ht="14.45" customHeight="1" x14ac:dyDescent="0.2">
      <c r="A235" s="540" t="s">
        <v>481</v>
      </c>
      <c r="B235" s="541" t="s">
        <v>482</v>
      </c>
      <c r="C235" s="544" t="s">
        <v>487</v>
      </c>
      <c r="D235" s="581" t="s">
        <v>488</v>
      </c>
      <c r="E235" s="544" t="s">
        <v>567</v>
      </c>
      <c r="F235" s="581" t="s">
        <v>568</v>
      </c>
      <c r="G235" s="544" t="s">
        <v>1028</v>
      </c>
      <c r="H235" s="544" t="s">
        <v>1029</v>
      </c>
      <c r="I235" s="582">
        <v>42667.01953125</v>
      </c>
      <c r="J235" s="582">
        <v>1</v>
      </c>
      <c r="K235" s="583">
        <v>42667.01953125</v>
      </c>
    </row>
    <row r="236" spans="1:11" ht="14.45" customHeight="1" x14ac:dyDescent="0.2">
      <c r="A236" s="540" t="s">
        <v>481</v>
      </c>
      <c r="B236" s="541" t="s">
        <v>482</v>
      </c>
      <c r="C236" s="544" t="s">
        <v>487</v>
      </c>
      <c r="D236" s="581" t="s">
        <v>488</v>
      </c>
      <c r="E236" s="544" t="s">
        <v>567</v>
      </c>
      <c r="F236" s="581" t="s">
        <v>568</v>
      </c>
      <c r="G236" s="544" t="s">
        <v>1030</v>
      </c>
      <c r="H236" s="544" t="s">
        <v>1031</v>
      </c>
      <c r="I236" s="582">
        <v>34183.73828125</v>
      </c>
      <c r="J236" s="582">
        <v>1</v>
      </c>
      <c r="K236" s="583">
        <v>34183.73828125</v>
      </c>
    </row>
    <row r="237" spans="1:11" ht="14.45" customHeight="1" x14ac:dyDescent="0.2">
      <c r="A237" s="540" t="s">
        <v>481</v>
      </c>
      <c r="B237" s="541" t="s">
        <v>482</v>
      </c>
      <c r="C237" s="544" t="s">
        <v>487</v>
      </c>
      <c r="D237" s="581" t="s">
        <v>488</v>
      </c>
      <c r="E237" s="544" t="s">
        <v>567</v>
      </c>
      <c r="F237" s="581" t="s">
        <v>568</v>
      </c>
      <c r="G237" s="544" t="s">
        <v>1032</v>
      </c>
      <c r="H237" s="544" t="s">
        <v>1033</v>
      </c>
      <c r="I237" s="582">
        <v>44932.561197916664</v>
      </c>
      <c r="J237" s="582">
        <v>6</v>
      </c>
      <c r="K237" s="583">
        <v>269595.3671875</v>
      </c>
    </row>
    <row r="238" spans="1:11" ht="14.45" customHeight="1" x14ac:dyDescent="0.2">
      <c r="A238" s="540" t="s">
        <v>481</v>
      </c>
      <c r="B238" s="541" t="s">
        <v>482</v>
      </c>
      <c r="C238" s="544" t="s">
        <v>487</v>
      </c>
      <c r="D238" s="581" t="s">
        <v>488</v>
      </c>
      <c r="E238" s="544" t="s">
        <v>567</v>
      </c>
      <c r="F238" s="581" t="s">
        <v>568</v>
      </c>
      <c r="G238" s="544" t="s">
        <v>1034</v>
      </c>
      <c r="H238" s="544" t="s">
        <v>1035</v>
      </c>
      <c r="I238" s="582">
        <v>51213.244791666664</v>
      </c>
      <c r="J238" s="582">
        <v>6</v>
      </c>
      <c r="K238" s="583">
        <v>307279.46875</v>
      </c>
    </row>
    <row r="239" spans="1:11" ht="14.45" customHeight="1" x14ac:dyDescent="0.2">
      <c r="A239" s="540" t="s">
        <v>481</v>
      </c>
      <c r="B239" s="541" t="s">
        <v>482</v>
      </c>
      <c r="C239" s="544" t="s">
        <v>487</v>
      </c>
      <c r="D239" s="581" t="s">
        <v>488</v>
      </c>
      <c r="E239" s="544" t="s">
        <v>567</v>
      </c>
      <c r="F239" s="581" t="s">
        <v>568</v>
      </c>
      <c r="G239" s="544" t="s">
        <v>1036</v>
      </c>
      <c r="H239" s="544" t="s">
        <v>1037</v>
      </c>
      <c r="I239" s="582">
        <v>34183.7109375</v>
      </c>
      <c r="J239" s="582">
        <v>1</v>
      </c>
      <c r="K239" s="583">
        <v>34183.7109375</v>
      </c>
    </row>
    <row r="240" spans="1:11" ht="14.45" customHeight="1" x14ac:dyDescent="0.2">
      <c r="A240" s="540" t="s">
        <v>481</v>
      </c>
      <c r="B240" s="541" t="s">
        <v>482</v>
      </c>
      <c r="C240" s="544" t="s">
        <v>487</v>
      </c>
      <c r="D240" s="581" t="s">
        <v>488</v>
      </c>
      <c r="E240" s="544" t="s">
        <v>567</v>
      </c>
      <c r="F240" s="581" t="s">
        <v>568</v>
      </c>
      <c r="G240" s="544" t="s">
        <v>1038</v>
      </c>
      <c r="H240" s="544" t="s">
        <v>1039</v>
      </c>
      <c r="I240" s="582">
        <v>8080.634765625</v>
      </c>
      <c r="J240" s="582">
        <v>2</v>
      </c>
      <c r="K240" s="583">
        <v>16161.26953125</v>
      </c>
    </row>
    <row r="241" spans="1:11" ht="14.45" customHeight="1" x14ac:dyDescent="0.2">
      <c r="A241" s="540" t="s">
        <v>481</v>
      </c>
      <c r="B241" s="541" t="s">
        <v>482</v>
      </c>
      <c r="C241" s="544" t="s">
        <v>487</v>
      </c>
      <c r="D241" s="581" t="s">
        <v>488</v>
      </c>
      <c r="E241" s="544" t="s">
        <v>567</v>
      </c>
      <c r="F241" s="581" t="s">
        <v>568</v>
      </c>
      <c r="G241" s="544" t="s">
        <v>1040</v>
      </c>
      <c r="H241" s="544" t="s">
        <v>1041</v>
      </c>
      <c r="I241" s="582">
        <v>9696.9404296875</v>
      </c>
      <c r="J241" s="582">
        <v>1</v>
      </c>
      <c r="K241" s="583">
        <v>9696.9404296875</v>
      </c>
    </row>
    <row r="242" spans="1:11" ht="14.45" customHeight="1" x14ac:dyDescent="0.2">
      <c r="A242" s="540" t="s">
        <v>481</v>
      </c>
      <c r="B242" s="541" t="s">
        <v>482</v>
      </c>
      <c r="C242" s="544" t="s">
        <v>487</v>
      </c>
      <c r="D242" s="581" t="s">
        <v>488</v>
      </c>
      <c r="E242" s="544" t="s">
        <v>567</v>
      </c>
      <c r="F242" s="581" t="s">
        <v>568</v>
      </c>
      <c r="G242" s="544" t="s">
        <v>1042</v>
      </c>
      <c r="H242" s="544" t="s">
        <v>1043</v>
      </c>
      <c r="I242" s="582">
        <v>11756.3603515625</v>
      </c>
      <c r="J242" s="582">
        <v>2</v>
      </c>
      <c r="K242" s="583">
        <v>23512.720703125</v>
      </c>
    </row>
    <row r="243" spans="1:11" ht="14.45" customHeight="1" x14ac:dyDescent="0.2">
      <c r="A243" s="540" t="s">
        <v>481</v>
      </c>
      <c r="B243" s="541" t="s">
        <v>482</v>
      </c>
      <c r="C243" s="544" t="s">
        <v>487</v>
      </c>
      <c r="D243" s="581" t="s">
        <v>488</v>
      </c>
      <c r="E243" s="544" t="s">
        <v>567</v>
      </c>
      <c r="F243" s="581" t="s">
        <v>568</v>
      </c>
      <c r="G243" s="544" t="s">
        <v>1044</v>
      </c>
      <c r="H243" s="544" t="s">
        <v>1045</v>
      </c>
      <c r="I243" s="582">
        <v>6291.999186197917</v>
      </c>
      <c r="J243" s="582">
        <v>7</v>
      </c>
      <c r="K243" s="583">
        <v>44043.990234375</v>
      </c>
    </row>
    <row r="244" spans="1:11" ht="14.45" customHeight="1" x14ac:dyDescent="0.2">
      <c r="A244" s="540" t="s">
        <v>481</v>
      </c>
      <c r="B244" s="541" t="s">
        <v>482</v>
      </c>
      <c r="C244" s="544" t="s">
        <v>487</v>
      </c>
      <c r="D244" s="581" t="s">
        <v>488</v>
      </c>
      <c r="E244" s="544" t="s">
        <v>567</v>
      </c>
      <c r="F244" s="581" t="s">
        <v>568</v>
      </c>
      <c r="G244" s="544" t="s">
        <v>1046</v>
      </c>
      <c r="H244" s="544" t="s">
        <v>1047</v>
      </c>
      <c r="I244" s="582">
        <v>2214.2987976074219</v>
      </c>
      <c r="J244" s="582">
        <v>12</v>
      </c>
      <c r="K244" s="583">
        <v>26571.590576171875</v>
      </c>
    </row>
    <row r="245" spans="1:11" ht="14.45" customHeight="1" x14ac:dyDescent="0.2">
      <c r="A245" s="540" t="s">
        <v>481</v>
      </c>
      <c r="B245" s="541" t="s">
        <v>482</v>
      </c>
      <c r="C245" s="544" t="s">
        <v>487</v>
      </c>
      <c r="D245" s="581" t="s">
        <v>488</v>
      </c>
      <c r="E245" s="544" t="s">
        <v>567</v>
      </c>
      <c r="F245" s="581" t="s">
        <v>568</v>
      </c>
      <c r="G245" s="544" t="s">
        <v>1048</v>
      </c>
      <c r="H245" s="544" t="s">
        <v>1049</v>
      </c>
      <c r="I245" s="582">
        <v>2905.2099609375</v>
      </c>
      <c r="J245" s="582">
        <v>5</v>
      </c>
      <c r="K245" s="583">
        <v>14526.0498046875</v>
      </c>
    </row>
    <row r="246" spans="1:11" ht="14.45" customHeight="1" x14ac:dyDescent="0.2">
      <c r="A246" s="540" t="s">
        <v>481</v>
      </c>
      <c r="B246" s="541" t="s">
        <v>482</v>
      </c>
      <c r="C246" s="544" t="s">
        <v>487</v>
      </c>
      <c r="D246" s="581" t="s">
        <v>488</v>
      </c>
      <c r="E246" s="544" t="s">
        <v>567</v>
      </c>
      <c r="F246" s="581" t="s">
        <v>568</v>
      </c>
      <c r="G246" s="544" t="s">
        <v>1050</v>
      </c>
      <c r="H246" s="544" t="s">
        <v>1051</v>
      </c>
      <c r="I246" s="582">
        <v>2905.2049560546875</v>
      </c>
      <c r="J246" s="582">
        <v>4</v>
      </c>
      <c r="K246" s="583">
        <v>11620.81982421875</v>
      </c>
    </row>
    <row r="247" spans="1:11" ht="14.45" customHeight="1" x14ac:dyDescent="0.2">
      <c r="A247" s="540" t="s">
        <v>481</v>
      </c>
      <c r="B247" s="541" t="s">
        <v>482</v>
      </c>
      <c r="C247" s="544" t="s">
        <v>487</v>
      </c>
      <c r="D247" s="581" t="s">
        <v>488</v>
      </c>
      <c r="E247" s="544" t="s">
        <v>567</v>
      </c>
      <c r="F247" s="581" t="s">
        <v>568</v>
      </c>
      <c r="G247" s="544" t="s">
        <v>1052</v>
      </c>
      <c r="H247" s="544" t="s">
        <v>1053</v>
      </c>
      <c r="I247" s="582">
        <v>2905.2024536132813</v>
      </c>
      <c r="J247" s="582">
        <v>4</v>
      </c>
      <c r="K247" s="583">
        <v>11620.809814453125</v>
      </c>
    </row>
    <row r="248" spans="1:11" ht="14.45" customHeight="1" x14ac:dyDescent="0.2">
      <c r="A248" s="540" t="s">
        <v>481</v>
      </c>
      <c r="B248" s="541" t="s">
        <v>482</v>
      </c>
      <c r="C248" s="544" t="s">
        <v>487</v>
      </c>
      <c r="D248" s="581" t="s">
        <v>488</v>
      </c>
      <c r="E248" s="544" t="s">
        <v>567</v>
      </c>
      <c r="F248" s="581" t="s">
        <v>568</v>
      </c>
      <c r="G248" s="544" t="s">
        <v>1054</v>
      </c>
      <c r="H248" s="544" t="s">
        <v>1055</v>
      </c>
      <c r="I248" s="582">
        <v>2214.300048828125</v>
      </c>
      <c r="J248" s="582">
        <v>11</v>
      </c>
      <c r="K248" s="583">
        <v>24357.300537109375</v>
      </c>
    </row>
    <row r="249" spans="1:11" ht="14.45" customHeight="1" x14ac:dyDescent="0.2">
      <c r="A249" s="540" t="s">
        <v>481</v>
      </c>
      <c r="B249" s="541" t="s">
        <v>482</v>
      </c>
      <c r="C249" s="544" t="s">
        <v>487</v>
      </c>
      <c r="D249" s="581" t="s">
        <v>488</v>
      </c>
      <c r="E249" s="544" t="s">
        <v>567</v>
      </c>
      <c r="F249" s="581" t="s">
        <v>568</v>
      </c>
      <c r="G249" s="544" t="s">
        <v>1056</v>
      </c>
      <c r="H249" s="544" t="s">
        <v>1057</v>
      </c>
      <c r="I249" s="582">
        <v>2064.2574462890625</v>
      </c>
      <c r="J249" s="582">
        <v>3</v>
      </c>
      <c r="K249" s="583">
        <v>6192.769775390625</v>
      </c>
    </row>
    <row r="250" spans="1:11" ht="14.45" customHeight="1" x14ac:dyDescent="0.2">
      <c r="A250" s="540" t="s">
        <v>481</v>
      </c>
      <c r="B250" s="541" t="s">
        <v>482</v>
      </c>
      <c r="C250" s="544" t="s">
        <v>487</v>
      </c>
      <c r="D250" s="581" t="s">
        <v>488</v>
      </c>
      <c r="E250" s="544" t="s">
        <v>567</v>
      </c>
      <c r="F250" s="581" t="s">
        <v>568</v>
      </c>
      <c r="G250" s="544" t="s">
        <v>1058</v>
      </c>
      <c r="H250" s="544" t="s">
        <v>1059</v>
      </c>
      <c r="I250" s="582">
        <v>2064.260009765625</v>
      </c>
      <c r="J250" s="582">
        <v>5</v>
      </c>
      <c r="K250" s="583">
        <v>10321.300048828125</v>
      </c>
    </row>
    <row r="251" spans="1:11" ht="14.45" customHeight="1" x14ac:dyDescent="0.2">
      <c r="A251" s="540" t="s">
        <v>481</v>
      </c>
      <c r="B251" s="541" t="s">
        <v>482</v>
      </c>
      <c r="C251" s="544" t="s">
        <v>487</v>
      </c>
      <c r="D251" s="581" t="s">
        <v>488</v>
      </c>
      <c r="E251" s="544" t="s">
        <v>567</v>
      </c>
      <c r="F251" s="581" t="s">
        <v>568</v>
      </c>
      <c r="G251" s="544" t="s">
        <v>1060</v>
      </c>
      <c r="H251" s="544" t="s">
        <v>1061</v>
      </c>
      <c r="I251" s="582">
        <v>9071.7734375</v>
      </c>
      <c r="J251" s="582">
        <v>16</v>
      </c>
      <c r="K251" s="583">
        <v>145267.76171875</v>
      </c>
    </row>
    <row r="252" spans="1:11" ht="14.45" customHeight="1" x14ac:dyDescent="0.2">
      <c r="A252" s="540" t="s">
        <v>481</v>
      </c>
      <c r="B252" s="541" t="s">
        <v>482</v>
      </c>
      <c r="C252" s="544" t="s">
        <v>487</v>
      </c>
      <c r="D252" s="581" t="s">
        <v>488</v>
      </c>
      <c r="E252" s="544" t="s">
        <v>567</v>
      </c>
      <c r="F252" s="581" t="s">
        <v>568</v>
      </c>
      <c r="G252" s="544" t="s">
        <v>1062</v>
      </c>
      <c r="H252" s="544" t="s">
        <v>1063</v>
      </c>
      <c r="I252" s="582">
        <v>57571.80078125</v>
      </c>
      <c r="J252" s="582">
        <v>2</v>
      </c>
      <c r="K252" s="583">
        <v>115143.6015625</v>
      </c>
    </row>
    <row r="253" spans="1:11" ht="14.45" customHeight="1" x14ac:dyDescent="0.2">
      <c r="A253" s="540" t="s">
        <v>481</v>
      </c>
      <c r="B253" s="541" t="s">
        <v>482</v>
      </c>
      <c r="C253" s="544" t="s">
        <v>487</v>
      </c>
      <c r="D253" s="581" t="s">
        <v>488</v>
      </c>
      <c r="E253" s="544" t="s">
        <v>567</v>
      </c>
      <c r="F253" s="581" t="s">
        <v>568</v>
      </c>
      <c r="G253" s="544" t="s">
        <v>1064</v>
      </c>
      <c r="H253" s="544" t="s">
        <v>1065</v>
      </c>
      <c r="I253" s="582">
        <v>55660</v>
      </c>
      <c r="J253" s="582">
        <v>1</v>
      </c>
      <c r="K253" s="583">
        <v>55660</v>
      </c>
    </row>
    <row r="254" spans="1:11" ht="14.45" customHeight="1" x14ac:dyDescent="0.2">
      <c r="A254" s="540" t="s">
        <v>481</v>
      </c>
      <c r="B254" s="541" t="s">
        <v>482</v>
      </c>
      <c r="C254" s="544" t="s">
        <v>487</v>
      </c>
      <c r="D254" s="581" t="s">
        <v>488</v>
      </c>
      <c r="E254" s="544" t="s">
        <v>567</v>
      </c>
      <c r="F254" s="581" t="s">
        <v>568</v>
      </c>
      <c r="G254" s="544" t="s">
        <v>1066</v>
      </c>
      <c r="H254" s="544" t="s">
        <v>1067</v>
      </c>
      <c r="I254" s="582">
        <v>16093</v>
      </c>
      <c r="J254" s="582">
        <v>3</v>
      </c>
      <c r="K254" s="583">
        <v>48279</v>
      </c>
    </row>
    <row r="255" spans="1:11" ht="14.45" customHeight="1" x14ac:dyDescent="0.2">
      <c r="A255" s="540" t="s">
        <v>481</v>
      </c>
      <c r="B255" s="541" t="s">
        <v>482</v>
      </c>
      <c r="C255" s="544" t="s">
        <v>487</v>
      </c>
      <c r="D255" s="581" t="s">
        <v>488</v>
      </c>
      <c r="E255" s="544" t="s">
        <v>567</v>
      </c>
      <c r="F255" s="581" t="s">
        <v>568</v>
      </c>
      <c r="G255" s="544" t="s">
        <v>1068</v>
      </c>
      <c r="H255" s="544" t="s">
        <v>1069</v>
      </c>
      <c r="I255" s="582">
        <v>2905.199951171875</v>
      </c>
      <c r="J255" s="582">
        <v>2</v>
      </c>
      <c r="K255" s="583">
        <v>5810.39990234375</v>
      </c>
    </row>
    <row r="256" spans="1:11" ht="14.45" customHeight="1" x14ac:dyDescent="0.2">
      <c r="A256" s="540" t="s">
        <v>481</v>
      </c>
      <c r="B256" s="541" t="s">
        <v>482</v>
      </c>
      <c r="C256" s="544" t="s">
        <v>487</v>
      </c>
      <c r="D256" s="581" t="s">
        <v>488</v>
      </c>
      <c r="E256" s="544" t="s">
        <v>567</v>
      </c>
      <c r="F256" s="581" t="s">
        <v>568</v>
      </c>
      <c r="G256" s="544" t="s">
        <v>1070</v>
      </c>
      <c r="H256" s="544" t="s">
        <v>1071</v>
      </c>
      <c r="I256" s="582">
        <v>2905.2099609375</v>
      </c>
      <c r="J256" s="582">
        <v>1</v>
      </c>
      <c r="K256" s="583">
        <v>2905.2099609375</v>
      </c>
    </row>
    <row r="257" spans="1:11" ht="14.45" customHeight="1" x14ac:dyDescent="0.2">
      <c r="A257" s="540" t="s">
        <v>481</v>
      </c>
      <c r="B257" s="541" t="s">
        <v>482</v>
      </c>
      <c r="C257" s="544" t="s">
        <v>487</v>
      </c>
      <c r="D257" s="581" t="s">
        <v>488</v>
      </c>
      <c r="E257" s="544" t="s">
        <v>567</v>
      </c>
      <c r="F257" s="581" t="s">
        <v>568</v>
      </c>
      <c r="G257" s="544" t="s">
        <v>1072</v>
      </c>
      <c r="H257" s="544" t="s">
        <v>1073</v>
      </c>
      <c r="I257" s="582">
        <v>2905.2099609375</v>
      </c>
      <c r="J257" s="582">
        <v>1</v>
      </c>
      <c r="K257" s="583">
        <v>2905.2099609375</v>
      </c>
    </row>
    <row r="258" spans="1:11" ht="14.45" customHeight="1" x14ac:dyDescent="0.2">
      <c r="A258" s="540" t="s">
        <v>481</v>
      </c>
      <c r="B258" s="541" t="s">
        <v>482</v>
      </c>
      <c r="C258" s="544" t="s">
        <v>487</v>
      </c>
      <c r="D258" s="581" t="s">
        <v>488</v>
      </c>
      <c r="E258" s="544" t="s">
        <v>567</v>
      </c>
      <c r="F258" s="581" t="s">
        <v>568</v>
      </c>
      <c r="G258" s="544" t="s">
        <v>1074</v>
      </c>
      <c r="H258" s="544" t="s">
        <v>1075</v>
      </c>
      <c r="I258" s="582">
        <v>2905.2099609375</v>
      </c>
      <c r="J258" s="582">
        <v>1</v>
      </c>
      <c r="K258" s="583">
        <v>2905.2099609375</v>
      </c>
    </row>
    <row r="259" spans="1:11" ht="14.45" customHeight="1" x14ac:dyDescent="0.2">
      <c r="A259" s="540" t="s">
        <v>481</v>
      </c>
      <c r="B259" s="541" t="s">
        <v>482</v>
      </c>
      <c r="C259" s="544" t="s">
        <v>487</v>
      </c>
      <c r="D259" s="581" t="s">
        <v>488</v>
      </c>
      <c r="E259" s="544" t="s">
        <v>567</v>
      </c>
      <c r="F259" s="581" t="s">
        <v>568</v>
      </c>
      <c r="G259" s="544" t="s">
        <v>1076</v>
      </c>
      <c r="H259" s="544" t="s">
        <v>1077</v>
      </c>
      <c r="I259" s="582">
        <v>2905.2099609375</v>
      </c>
      <c r="J259" s="582">
        <v>2</v>
      </c>
      <c r="K259" s="583">
        <v>5810.419921875</v>
      </c>
    </row>
    <row r="260" spans="1:11" ht="14.45" customHeight="1" x14ac:dyDescent="0.2">
      <c r="A260" s="540" t="s">
        <v>481</v>
      </c>
      <c r="B260" s="541" t="s">
        <v>482</v>
      </c>
      <c r="C260" s="544" t="s">
        <v>487</v>
      </c>
      <c r="D260" s="581" t="s">
        <v>488</v>
      </c>
      <c r="E260" s="544" t="s">
        <v>567</v>
      </c>
      <c r="F260" s="581" t="s">
        <v>568</v>
      </c>
      <c r="G260" s="544" t="s">
        <v>1078</v>
      </c>
      <c r="H260" s="544" t="s">
        <v>1079</v>
      </c>
      <c r="I260" s="582">
        <v>2905.2099609375</v>
      </c>
      <c r="J260" s="582">
        <v>1</v>
      </c>
      <c r="K260" s="583">
        <v>2905.2099609375</v>
      </c>
    </row>
    <row r="261" spans="1:11" ht="14.45" customHeight="1" x14ac:dyDescent="0.2">
      <c r="A261" s="540" t="s">
        <v>481</v>
      </c>
      <c r="B261" s="541" t="s">
        <v>482</v>
      </c>
      <c r="C261" s="544" t="s">
        <v>487</v>
      </c>
      <c r="D261" s="581" t="s">
        <v>488</v>
      </c>
      <c r="E261" s="544" t="s">
        <v>567</v>
      </c>
      <c r="F261" s="581" t="s">
        <v>568</v>
      </c>
      <c r="G261" s="544" t="s">
        <v>1080</v>
      </c>
      <c r="H261" s="544" t="s">
        <v>1081</v>
      </c>
      <c r="I261" s="582">
        <v>2905.2099609375</v>
      </c>
      <c r="J261" s="582">
        <v>1</v>
      </c>
      <c r="K261" s="583">
        <v>2905.2099609375</v>
      </c>
    </row>
    <row r="262" spans="1:11" ht="14.45" customHeight="1" x14ac:dyDescent="0.2">
      <c r="A262" s="540" t="s">
        <v>481</v>
      </c>
      <c r="B262" s="541" t="s">
        <v>482</v>
      </c>
      <c r="C262" s="544" t="s">
        <v>487</v>
      </c>
      <c r="D262" s="581" t="s">
        <v>488</v>
      </c>
      <c r="E262" s="544" t="s">
        <v>567</v>
      </c>
      <c r="F262" s="581" t="s">
        <v>568</v>
      </c>
      <c r="G262" s="544" t="s">
        <v>1082</v>
      </c>
      <c r="H262" s="544" t="s">
        <v>1083</v>
      </c>
      <c r="I262" s="582">
        <v>2905.2099609375</v>
      </c>
      <c r="J262" s="582">
        <v>2</v>
      </c>
      <c r="K262" s="583">
        <v>5810.419921875</v>
      </c>
    </row>
    <row r="263" spans="1:11" ht="14.45" customHeight="1" x14ac:dyDescent="0.2">
      <c r="A263" s="540" t="s">
        <v>481</v>
      </c>
      <c r="B263" s="541" t="s">
        <v>482</v>
      </c>
      <c r="C263" s="544" t="s">
        <v>487</v>
      </c>
      <c r="D263" s="581" t="s">
        <v>488</v>
      </c>
      <c r="E263" s="544" t="s">
        <v>567</v>
      </c>
      <c r="F263" s="581" t="s">
        <v>568</v>
      </c>
      <c r="G263" s="544" t="s">
        <v>1084</v>
      </c>
      <c r="H263" s="544" t="s">
        <v>1085</v>
      </c>
      <c r="I263" s="582">
        <v>2905.2099609375</v>
      </c>
      <c r="J263" s="582">
        <v>1</v>
      </c>
      <c r="K263" s="583">
        <v>2905.2099609375</v>
      </c>
    </row>
    <row r="264" spans="1:11" ht="14.45" customHeight="1" x14ac:dyDescent="0.2">
      <c r="A264" s="540" t="s">
        <v>481</v>
      </c>
      <c r="B264" s="541" t="s">
        <v>482</v>
      </c>
      <c r="C264" s="544" t="s">
        <v>487</v>
      </c>
      <c r="D264" s="581" t="s">
        <v>488</v>
      </c>
      <c r="E264" s="544" t="s">
        <v>567</v>
      </c>
      <c r="F264" s="581" t="s">
        <v>568</v>
      </c>
      <c r="G264" s="544" t="s">
        <v>1086</v>
      </c>
      <c r="H264" s="544" t="s">
        <v>1087</v>
      </c>
      <c r="I264" s="582">
        <v>2905.2099609375</v>
      </c>
      <c r="J264" s="582">
        <v>1</v>
      </c>
      <c r="K264" s="583">
        <v>2905.2099609375</v>
      </c>
    </row>
    <row r="265" spans="1:11" ht="14.45" customHeight="1" x14ac:dyDescent="0.2">
      <c r="A265" s="540" t="s">
        <v>481</v>
      </c>
      <c r="B265" s="541" t="s">
        <v>482</v>
      </c>
      <c r="C265" s="544" t="s">
        <v>487</v>
      </c>
      <c r="D265" s="581" t="s">
        <v>488</v>
      </c>
      <c r="E265" s="544" t="s">
        <v>567</v>
      </c>
      <c r="F265" s="581" t="s">
        <v>568</v>
      </c>
      <c r="G265" s="544" t="s">
        <v>1088</v>
      </c>
      <c r="H265" s="544" t="s">
        <v>1089</v>
      </c>
      <c r="I265" s="582">
        <v>2905.2099609375</v>
      </c>
      <c r="J265" s="582">
        <v>1</v>
      </c>
      <c r="K265" s="583">
        <v>2905.2099609375</v>
      </c>
    </row>
    <row r="266" spans="1:11" ht="14.45" customHeight="1" x14ac:dyDescent="0.2">
      <c r="A266" s="540" t="s">
        <v>481</v>
      </c>
      <c r="B266" s="541" t="s">
        <v>482</v>
      </c>
      <c r="C266" s="544" t="s">
        <v>487</v>
      </c>
      <c r="D266" s="581" t="s">
        <v>488</v>
      </c>
      <c r="E266" s="544" t="s">
        <v>567</v>
      </c>
      <c r="F266" s="581" t="s">
        <v>568</v>
      </c>
      <c r="G266" s="544" t="s">
        <v>1090</v>
      </c>
      <c r="H266" s="544" t="s">
        <v>1091</v>
      </c>
      <c r="I266" s="582">
        <v>2905.2099609375</v>
      </c>
      <c r="J266" s="582">
        <v>1</v>
      </c>
      <c r="K266" s="583">
        <v>2905.2099609375</v>
      </c>
    </row>
    <row r="267" spans="1:11" ht="14.45" customHeight="1" x14ac:dyDescent="0.2">
      <c r="A267" s="540" t="s">
        <v>481</v>
      </c>
      <c r="B267" s="541" t="s">
        <v>482</v>
      </c>
      <c r="C267" s="544" t="s">
        <v>487</v>
      </c>
      <c r="D267" s="581" t="s">
        <v>488</v>
      </c>
      <c r="E267" s="544" t="s">
        <v>567</v>
      </c>
      <c r="F267" s="581" t="s">
        <v>568</v>
      </c>
      <c r="G267" s="544" t="s">
        <v>1092</v>
      </c>
      <c r="H267" s="544" t="s">
        <v>1093</v>
      </c>
      <c r="I267" s="582">
        <v>2905.2099609375</v>
      </c>
      <c r="J267" s="582">
        <v>1</v>
      </c>
      <c r="K267" s="583">
        <v>2905.2099609375</v>
      </c>
    </row>
    <row r="268" spans="1:11" ht="14.45" customHeight="1" x14ac:dyDescent="0.2">
      <c r="A268" s="540" t="s">
        <v>481</v>
      </c>
      <c r="B268" s="541" t="s">
        <v>482</v>
      </c>
      <c r="C268" s="544" t="s">
        <v>487</v>
      </c>
      <c r="D268" s="581" t="s">
        <v>488</v>
      </c>
      <c r="E268" s="544" t="s">
        <v>567</v>
      </c>
      <c r="F268" s="581" t="s">
        <v>568</v>
      </c>
      <c r="G268" s="544" t="s">
        <v>1094</v>
      </c>
      <c r="H268" s="544" t="s">
        <v>1095</v>
      </c>
      <c r="I268" s="582">
        <v>2905.2099609375</v>
      </c>
      <c r="J268" s="582">
        <v>1</v>
      </c>
      <c r="K268" s="583">
        <v>2905.2099609375</v>
      </c>
    </row>
    <row r="269" spans="1:11" ht="14.45" customHeight="1" x14ac:dyDescent="0.2">
      <c r="A269" s="540" t="s">
        <v>481</v>
      </c>
      <c r="B269" s="541" t="s">
        <v>482</v>
      </c>
      <c r="C269" s="544" t="s">
        <v>487</v>
      </c>
      <c r="D269" s="581" t="s">
        <v>488</v>
      </c>
      <c r="E269" s="544" t="s">
        <v>567</v>
      </c>
      <c r="F269" s="581" t="s">
        <v>568</v>
      </c>
      <c r="G269" s="544" t="s">
        <v>1096</v>
      </c>
      <c r="H269" s="544" t="s">
        <v>1097</v>
      </c>
      <c r="I269" s="582">
        <v>2905.2099609375</v>
      </c>
      <c r="J269" s="582">
        <v>1</v>
      </c>
      <c r="K269" s="583">
        <v>2905.2099609375</v>
      </c>
    </row>
    <row r="270" spans="1:11" ht="14.45" customHeight="1" x14ac:dyDescent="0.2">
      <c r="A270" s="540" t="s">
        <v>481</v>
      </c>
      <c r="B270" s="541" t="s">
        <v>482</v>
      </c>
      <c r="C270" s="544" t="s">
        <v>487</v>
      </c>
      <c r="D270" s="581" t="s">
        <v>488</v>
      </c>
      <c r="E270" s="544" t="s">
        <v>567</v>
      </c>
      <c r="F270" s="581" t="s">
        <v>568</v>
      </c>
      <c r="G270" s="544" t="s">
        <v>1098</v>
      </c>
      <c r="H270" s="544" t="s">
        <v>1099</v>
      </c>
      <c r="I270" s="582">
        <v>2235.22998046875</v>
      </c>
      <c r="J270" s="582">
        <v>1</v>
      </c>
      <c r="K270" s="583">
        <v>2235.22998046875</v>
      </c>
    </row>
    <row r="271" spans="1:11" ht="14.45" customHeight="1" x14ac:dyDescent="0.2">
      <c r="A271" s="540" t="s">
        <v>481</v>
      </c>
      <c r="B271" s="541" t="s">
        <v>482</v>
      </c>
      <c r="C271" s="544" t="s">
        <v>487</v>
      </c>
      <c r="D271" s="581" t="s">
        <v>488</v>
      </c>
      <c r="E271" s="544" t="s">
        <v>567</v>
      </c>
      <c r="F271" s="581" t="s">
        <v>568</v>
      </c>
      <c r="G271" s="544" t="s">
        <v>1100</v>
      </c>
      <c r="H271" s="544" t="s">
        <v>1101</v>
      </c>
      <c r="I271" s="582">
        <v>2905.2099609375</v>
      </c>
      <c r="J271" s="582">
        <v>2</v>
      </c>
      <c r="K271" s="583">
        <v>5810.419921875</v>
      </c>
    </row>
    <row r="272" spans="1:11" ht="14.45" customHeight="1" x14ac:dyDescent="0.2">
      <c r="A272" s="540" t="s">
        <v>481</v>
      </c>
      <c r="B272" s="541" t="s">
        <v>482</v>
      </c>
      <c r="C272" s="544" t="s">
        <v>487</v>
      </c>
      <c r="D272" s="581" t="s">
        <v>488</v>
      </c>
      <c r="E272" s="544" t="s">
        <v>567</v>
      </c>
      <c r="F272" s="581" t="s">
        <v>568</v>
      </c>
      <c r="G272" s="544" t="s">
        <v>1102</v>
      </c>
      <c r="H272" s="544" t="s">
        <v>1103</v>
      </c>
      <c r="I272" s="582">
        <v>1983.6057303292412</v>
      </c>
      <c r="J272" s="582">
        <v>8</v>
      </c>
      <c r="K272" s="583">
        <v>15868.430053710938</v>
      </c>
    </row>
    <row r="273" spans="1:11" ht="14.45" customHeight="1" x14ac:dyDescent="0.2">
      <c r="A273" s="540" t="s">
        <v>481</v>
      </c>
      <c r="B273" s="541" t="s">
        <v>482</v>
      </c>
      <c r="C273" s="544" t="s">
        <v>487</v>
      </c>
      <c r="D273" s="581" t="s">
        <v>488</v>
      </c>
      <c r="E273" s="544" t="s">
        <v>567</v>
      </c>
      <c r="F273" s="581" t="s">
        <v>568</v>
      </c>
      <c r="G273" s="544" t="s">
        <v>1104</v>
      </c>
      <c r="H273" s="544" t="s">
        <v>1105</v>
      </c>
      <c r="I273" s="582">
        <v>4624.6179547991069</v>
      </c>
      <c r="J273" s="582">
        <v>16</v>
      </c>
      <c r="K273" s="583">
        <v>73993.8916015625</v>
      </c>
    </row>
    <row r="274" spans="1:11" ht="14.45" customHeight="1" x14ac:dyDescent="0.2">
      <c r="A274" s="540" t="s">
        <v>481</v>
      </c>
      <c r="B274" s="541" t="s">
        <v>482</v>
      </c>
      <c r="C274" s="544" t="s">
        <v>487</v>
      </c>
      <c r="D274" s="581" t="s">
        <v>488</v>
      </c>
      <c r="E274" s="544" t="s">
        <v>567</v>
      </c>
      <c r="F274" s="581" t="s">
        <v>568</v>
      </c>
      <c r="G274" s="544" t="s">
        <v>1106</v>
      </c>
      <c r="H274" s="544" t="s">
        <v>1107</v>
      </c>
      <c r="I274" s="582">
        <v>7780.2998046875</v>
      </c>
      <c r="J274" s="582">
        <v>5</v>
      </c>
      <c r="K274" s="583">
        <v>38901.5</v>
      </c>
    </row>
    <row r="275" spans="1:11" ht="14.45" customHeight="1" x14ac:dyDescent="0.2">
      <c r="A275" s="540" t="s">
        <v>481</v>
      </c>
      <c r="B275" s="541" t="s">
        <v>482</v>
      </c>
      <c r="C275" s="544" t="s">
        <v>487</v>
      </c>
      <c r="D275" s="581" t="s">
        <v>488</v>
      </c>
      <c r="E275" s="544" t="s">
        <v>567</v>
      </c>
      <c r="F275" s="581" t="s">
        <v>568</v>
      </c>
      <c r="G275" s="544" t="s">
        <v>1108</v>
      </c>
      <c r="H275" s="544" t="s">
        <v>1109</v>
      </c>
      <c r="I275" s="582">
        <v>493.67999267578125</v>
      </c>
      <c r="J275" s="582">
        <v>53</v>
      </c>
      <c r="K275" s="583">
        <v>26165.040649414063</v>
      </c>
    </row>
    <row r="276" spans="1:11" ht="14.45" customHeight="1" x14ac:dyDescent="0.2">
      <c r="A276" s="540" t="s">
        <v>481</v>
      </c>
      <c r="B276" s="541" t="s">
        <v>482</v>
      </c>
      <c r="C276" s="544" t="s">
        <v>487</v>
      </c>
      <c r="D276" s="581" t="s">
        <v>488</v>
      </c>
      <c r="E276" s="544" t="s">
        <v>567</v>
      </c>
      <c r="F276" s="581" t="s">
        <v>568</v>
      </c>
      <c r="G276" s="544" t="s">
        <v>1110</v>
      </c>
      <c r="H276" s="544" t="s">
        <v>1111</v>
      </c>
      <c r="I276" s="582">
        <v>1938.300048828125</v>
      </c>
      <c r="J276" s="582">
        <v>8</v>
      </c>
      <c r="K276" s="583">
        <v>15506.400390625</v>
      </c>
    </row>
    <row r="277" spans="1:11" ht="14.45" customHeight="1" x14ac:dyDescent="0.2">
      <c r="A277" s="540" t="s">
        <v>481</v>
      </c>
      <c r="B277" s="541" t="s">
        <v>482</v>
      </c>
      <c r="C277" s="544" t="s">
        <v>487</v>
      </c>
      <c r="D277" s="581" t="s">
        <v>488</v>
      </c>
      <c r="E277" s="544" t="s">
        <v>567</v>
      </c>
      <c r="F277" s="581" t="s">
        <v>568</v>
      </c>
      <c r="G277" s="544" t="s">
        <v>1112</v>
      </c>
      <c r="H277" s="544" t="s">
        <v>1113</v>
      </c>
      <c r="I277" s="582">
        <v>12839.599609375</v>
      </c>
      <c r="J277" s="582">
        <v>6</v>
      </c>
      <c r="K277" s="583">
        <v>77037.59765625</v>
      </c>
    </row>
    <row r="278" spans="1:11" ht="14.45" customHeight="1" x14ac:dyDescent="0.2">
      <c r="A278" s="540" t="s">
        <v>481</v>
      </c>
      <c r="B278" s="541" t="s">
        <v>482</v>
      </c>
      <c r="C278" s="544" t="s">
        <v>487</v>
      </c>
      <c r="D278" s="581" t="s">
        <v>488</v>
      </c>
      <c r="E278" s="544" t="s">
        <v>567</v>
      </c>
      <c r="F278" s="581" t="s">
        <v>568</v>
      </c>
      <c r="G278" s="544" t="s">
        <v>1114</v>
      </c>
      <c r="H278" s="544" t="s">
        <v>1115</v>
      </c>
      <c r="I278" s="582">
        <v>7358.009765625</v>
      </c>
      <c r="J278" s="582">
        <v>1</v>
      </c>
      <c r="K278" s="583">
        <v>7358.009765625</v>
      </c>
    </row>
    <row r="279" spans="1:11" ht="14.45" customHeight="1" x14ac:dyDescent="0.2">
      <c r="A279" s="540" t="s">
        <v>481</v>
      </c>
      <c r="B279" s="541" t="s">
        <v>482</v>
      </c>
      <c r="C279" s="544" t="s">
        <v>487</v>
      </c>
      <c r="D279" s="581" t="s">
        <v>488</v>
      </c>
      <c r="E279" s="544" t="s">
        <v>567</v>
      </c>
      <c r="F279" s="581" t="s">
        <v>568</v>
      </c>
      <c r="G279" s="544" t="s">
        <v>1116</v>
      </c>
      <c r="H279" s="544" t="s">
        <v>1117</v>
      </c>
      <c r="I279" s="582">
        <v>2182.260009765625</v>
      </c>
      <c r="J279" s="582">
        <v>6</v>
      </c>
      <c r="K279" s="583">
        <v>13093.56005859375</v>
      </c>
    </row>
    <row r="280" spans="1:11" ht="14.45" customHeight="1" x14ac:dyDescent="0.2">
      <c r="A280" s="540" t="s">
        <v>481</v>
      </c>
      <c r="B280" s="541" t="s">
        <v>482</v>
      </c>
      <c r="C280" s="544" t="s">
        <v>487</v>
      </c>
      <c r="D280" s="581" t="s">
        <v>488</v>
      </c>
      <c r="E280" s="544" t="s">
        <v>567</v>
      </c>
      <c r="F280" s="581" t="s">
        <v>568</v>
      </c>
      <c r="G280" s="544" t="s">
        <v>1118</v>
      </c>
      <c r="H280" s="544" t="s">
        <v>1119</v>
      </c>
      <c r="I280" s="582">
        <v>2428.469970703125</v>
      </c>
      <c r="J280" s="582">
        <v>4</v>
      </c>
      <c r="K280" s="583">
        <v>9713.8798828125</v>
      </c>
    </row>
    <row r="281" spans="1:11" ht="14.45" customHeight="1" x14ac:dyDescent="0.2">
      <c r="A281" s="540" t="s">
        <v>481</v>
      </c>
      <c r="B281" s="541" t="s">
        <v>482</v>
      </c>
      <c r="C281" s="544" t="s">
        <v>487</v>
      </c>
      <c r="D281" s="581" t="s">
        <v>488</v>
      </c>
      <c r="E281" s="544" t="s">
        <v>567</v>
      </c>
      <c r="F281" s="581" t="s">
        <v>568</v>
      </c>
      <c r="G281" s="544" t="s">
        <v>1120</v>
      </c>
      <c r="H281" s="544" t="s">
        <v>1121</v>
      </c>
      <c r="I281" s="582">
        <v>8655.11328125</v>
      </c>
      <c r="J281" s="582">
        <v>6</v>
      </c>
      <c r="K281" s="583">
        <v>51930.6796875</v>
      </c>
    </row>
    <row r="282" spans="1:11" ht="14.45" customHeight="1" x14ac:dyDescent="0.2">
      <c r="A282" s="540" t="s">
        <v>481</v>
      </c>
      <c r="B282" s="541" t="s">
        <v>482</v>
      </c>
      <c r="C282" s="544" t="s">
        <v>487</v>
      </c>
      <c r="D282" s="581" t="s">
        <v>488</v>
      </c>
      <c r="E282" s="544" t="s">
        <v>567</v>
      </c>
      <c r="F282" s="581" t="s">
        <v>568</v>
      </c>
      <c r="G282" s="544" t="s">
        <v>1122</v>
      </c>
      <c r="H282" s="544" t="s">
        <v>1123</v>
      </c>
      <c r="I282" s="582">
        <v>92235.8125</v>
      </c>
      <c r="J282" s="582">
        <v>3</v>
      </c>
      <c r="K282" s="583">
        <v>276707.3671875</v>
      </c>
    </row>
    <row r="283" spans="1:11" ht="14.45" customHeight="1" x14ac:dyDescent="0.2">
      <c r="A283" s="540" t="s">
        <v>481</v>
      </c>
      <c r="B283" s="541" t="s">
        <v>482</v>
      </c>
      <c r="C283" s="544" t="s">
        <v>487</v>
      </c>
      <c r="D283" s="581" t="s">
        <v>488</v>
      </c>
      <c r="E283" s="544" t="s">
        <v>567</v>
      </c>
      <c r="F283" s="581" t="s">
        <v>568</v>
      </c>
      <c r="G283" s="544" t="s">
        <v>1124</v>
      </c>
      <c r="H283" s="544" t="s">
        <v>1125</v>
      </c>
      <c r="I283" s="582">
        <v>4110.3701171875</v>
      </c>
      <c r="J283" s="582">
        <v>6</v>
      </c>
      <c r="K283" s="583">
        <v>24662.220703125</v>
      </c>
    </row>
    <row r="284" spans="1:11" ht="14.45" customHeight="1" x14ac:dyDescent="0.2">
      <c r="A284" s="540" t="s">
        <v>481</v>
      </c>
      <c r="B284" s="541" t="s">
        <v>482</v>
      </c>
      <c r="C284" s="544" t="s">
        <v>487</v>
      </c>
      <c r="D284" s="581" t="s">
        <v>488</v>
      </c>
      <c r="E284" s="544" t="s">
        <v>567</v>
      </c>
      <c r="F284" s="581" t="s">
        <v>568</v>
      </c>
      <c r="G284" s="544" t="s">
        <v>1126</v>
      </c>
      <c r="H284" s="544" t="s">
        <v>1127</v>
      </c>
      <c r="I284" s="582">
        <v>1300</v>
      </c>
      <c r="J284" s="582">
        <v>0</v>
      </c>
      <c r="K284" s="583">
        <v>0</v>
      </c>
    </row>
    <row r="285" spans="1:11" ht="14.45" customHeight="1" x14ac:dyDescent="0.2">
      <c r="A285" s="540" t="s">
        <v>481</v>
      </c>
      <c r="B285" s="541" t="s">
        <v>482</v>
      </c>
      <c r="C285" s="544" t="s">
        <v>487</v>
      </c>
      <c r="D285" s="581" t="s">
        <v>488</v>
      </c>
      <c r="E285" s="544" t="s">
        <v>567</v>
      </c>
      <c r="F285" s="581" t="s">
        <v>568</v>
      </c>
      <c r="G285" s="544" t="s">
        <v>1128</v>
      </c>
      <c r="H285" s="544" t="s">
        <v>1129</v>
      </c>
      <c r="I285" s="582">
        <v>1145.8679931640625</v>
      </c>
      <c r="J285" s="582">
        <v>16</v>
      </c>
      <c r="K285" s="583">
        <v>18333.889892578125</v>
      </c>
    </row>
    <row r="286" spans="1:11" ht="14.45" customHeight="1" x14ac:dyDescent="0.2">
      <c r="A286" s="540" t="s">
        <v>481</v>
      </c>
      <c r="B286" s="541" t="s">
        <v>482</v>
      </c>
      <c r="C286" s="544" t="s">
        <v>487</v>
      </c>
      <c r="D286" s="581" t="s">
        <v>488</v>
      </c>
      <c r="E286" s="544" t="s">
        <v>567</v>
      </c>
      <c r="F286" s="581" t="s">
        <v>568</v>
      </c>
      <c r="G286" s="544" t="s">
        <v>1130</v>
      </c>
      <c r="H286" s="544" t="s">
        <v>1131</v>
      </c>
      <c r="I286" s="582">
        <v>4895.06005859375</v>
      </c>
      <c r="J286" s="582">
        <v>7</v>
      </c>
      <c r="K286" s="583">
        <v>34265.40087890625</v>
      </c>
    </row>
    <row r="287" spans="1:11" ht="14.45" customHeight="1" x14ac:dyDescent="0.2">
      <c r="A287" s="540" t="s">
        <v>481</v>
      </c>
      <c r="B287" s="541" t="s">
        <v>482</v>
      </c>
      <c r="C287" s="544" t="s">
        <v>487</v>
      </c>
      <c r="D287" s="581" t="s">
        <v>488</v>
      </c>
      <c r="E287" s="544" t="s">
        <v>567</v>
      </c>
      <c r="F287" s="581" t="s">
        <v>568</v>
      </c>
      <c r="G287" s="544" t="s">
        <v>1132</v>
      </c>
      <c r="H287" s="544" t="s">
        <v>1133</v>
      </c>
      <c r="I287" s="582">
        <v>34072.390625</v>
      </c>
      <c r="J287" s="582">
        <v>4</v>
      </c>
      <c r="K287" s="583">
        <v>136289.5625</v>
      </c>
    </row>
    <row r="288" spans="1:11" ht="14.45" customHeight="1" x14ac:dyDescent="0.2">
      <c r="A288" s="540" t="s">
        <v>481</v>
      </c>
      <c r="B288" s="541" t="s">
        <v>482</v>
      </c>
      <c r="C288" s="544" t="s">
        <v>487</v>
      </c>
      <c r="D288" s="581" t="s">
        <v>488</v>
      </c>
      <c r="E288" s="544" t="s">
        <v>567</v>
      </c>
      <c r="F288" s="581" t="s">
        <v>568</v>
      </c>
      <c r="G288" s="544" t="s">
        <v>1134</v>
      </c>
      <c r="H288" s="544" t="s">
        <v>1135</v>
      </c>
      <c r="I288" s="582">
        <v>8551.4332682291661</v>
      </c>
      <c r="J288" s="582">
        <v>4</v>
      </c>
      <c r="K288" s="583">
        <v>34205.728515625</v>
      </c>
    </row>
    <row r="289" spans="1:11" ht="14.45" customHeight="1" x14ac:dyDescent="0.2">
      <c r="A289" s="540" t="s">
        <v>481</v>
      </c>
      <c r="B289" s="541" t="s">
        <v>482</v>
      </c>
      <c r="C289" s="544" t="s">
        <v>487</v>
      </c>
      <c r="D289" s="581" t="s">
        <v>488</v>
      </c>
      <c r="E289" s="544" t="s">
        <v>567</v>
      </c>
      <c r="F289" s="581" t="s">
        <v>568</v>
      </c>
      <c r="G289" s="544" t="s">
        <v>1136</v>
      </c>
      <c r="H289" s="544" t="s">
        <v>1137</v>
      </c>
      <c r="I289" s="582">
        <v>6757.25</v>
      </c>
      <c r="J289" s="582">
        <v>28</v>
      </c>
      <c r="K289" s="583">
        <v>189202.8828125</v>
      </c>
    </row>
    <row r="290" spans="1:11" ht="14.45" customHeight="1" x14ac:dyDescent="0.2">
      <c r="A290" s="540" t="s">
        <v>481</v>
      </c>
      <c r="B290" s="541" t="s">
        <v>482</v>
      </c>
      <c r="C290" s="544" t="s">
        <v>487</v>
      </c>
      <c r="D290" s="581" t="s">
        <v>488</v>
      </c>
      <c r="E290" s="544" t="s">
        <v>567</v>
      </c>
      <c r="F290" s="581" t="s">
        <v>568</v>
      </c>
      <c r="G290" s="544" t="s">
        <v>1138</v>
      </c>
      <c r="H290" s="544" t="s">
        <v>1139</v>
      </c>
      <c r="I290" s="582">
        <v>1996.5</v>
      </c>
      <c r="J290" s="582">
        <v>3</v>
      </c>
      <c r="K290" s="583">
        <v>5989.5</v>
      </c>
    </row>
    <row r="291" spans="1:11" ht="14.45" customHeight="1" x14ac:dyDescent="0.2">
      <c r="A291" s="540" t="s">
        <v>481</v>
      </c>
      <c r="B291" s="541" t="s">
        <v>482</v>
      </c>
      <c r="C291" s="544" t="s">
        <v>487</v>
      </c>
      <c r="D291" s="581" t="s">
        <v>488</v>
      </c>
      <c r="E291" s="544" t="s">
        <v>567</v>
      </c>
      <c r="F291" s="581" t="s">
        <v>568</v>
      </c>
      <c r="G291" s="544" t="s">
        <v>1140</v>
      </c>
      <c r="H291" s="544" t="s">
        <v>1141</v>
      </c>
      <c r="I291" s="582">
        <v>5324</v>
      </c>
      <c r="J291" s="582">
        <v>2</v>
      </c>
      <c r="K291" s="583">
        <v>10648</v>
      </c>
    </row>
    <row r="292" spans="1:11" ht="14.45" customHeight="1" x14ac:dyDescent="0.2">
      <c r="A292" s="540" t="s">
        <v>481</v>
      </c>
      <c r="B292" s="541" t="s">
        <v>482</v>
      </c>
      <c r="C292" s="544" t="s">
        <v>487</v>
      </c>
      <c r="D292" s="581" t="s">
        <v>488</v>
      </c>
      <c r="E292" s="544" t="s">
        <v>567</v>
      </c>
      <c r="F292" s="581" t="s">
        <v>568</v>
      </c>
      <c r="G292" s="544" t="s">
        <v>1142</v>
      </c>
      <c r="H292" s="544" t="s">
        <v>1143</v>
      </c>
      <c r="I292" s="582">
        <v>1657.699951171875</v>
      </c>
      <c r="J292" s="582">
        <v>1</v>
      </c>
      <c r="K292" s="583">
        <v>1657.699951171875</v>
      </c>
    </row>
    <row r="293" spans="1:11" ht="14.45" customHeight="1" x14ac:dyDescent="0.2">
      <c r="A293" s="540" t="s">
        <v>481</v>
      </c>
      <c r="B293" s="541" t="s">
        <v>482</v>
      </c>
      <c r="C293" s="544" t="s">
        <v>487</v>
      </c>
      <c r="D293" s="581" t="s">
        <v>488</v>
      </c>
      <c r="E293" s="544" t="s">
        <v>567</v>
      </c>
      <c r="F293" s="581" t="s">
        <v>568</v>
      </c>
      <c r="G293" s="544" t="s">
        <v>1144</v>
      </c>
      <c r="H293" s="544" t="s">
        <v>1145</v>
      </c>
      <c r="I293" s="582">
        <v>2064.260009765625</v>
      </c>
      <c r="J293" s="582">
        <v>2</v>
      </c>
      <c r="K293" s="583">
        <v>4128.52001953125</v>
      </c>
    </row>
    <row r="294" spans="1:11" ht="14.45" customHeight="1" x14ac:dyDescent="0.2">
      <c r="A294" s="540" t="s">
        <v>481</v>
      </c>
      <c r="B294" s="541" t="s">
        <v>482</v>
      </c>
      <c r="C294" s="544" t="s">
        <v>487</v>
      </c>
      <c r="D294" s="581" t="s">
        <v>488</v>
      </c>
      <c r="E294" s="544" t="s">
        <v>567</v>
      </c>
      <c r="F294" s="581" t="s">
        <v>568</v>
      </c>
      <c r="G294" s="544" t="s">
        <v>1146</v>
      </c>
      <c r="H294" s="544" t="s">
        <v>1147</v>
      </c>
      <c r="I294" s="582">
        <v>2064.260009765625</v>
      </c>
      <c r="J294" s="582">
        <v>5</v>
      </c>
      <c r="K294" s="583">
        <v>10321.300048828125</v>
      </c>
    </row>
    <row r="295" spans="1:11" ht="14.45" customHeight="1" x14ac:dyDescent="0.2">
      <c r="A295" s="540" t="s">
        <v>481</v>
      </c>
      <c r="B295" s="541" t="s">
        <v>482</v>
      </c>
      <c r="C295" s="544" t="s">
        <v>487</v>
      </c>
      <c r="D295" s="581" t="s">
        <v>488</v>
      </c>
      <c r="E295" s="544" t="s">
        <v>567</v>
      </c>
      <c r="F295" s="581" t="s">
        <v>568</v>
      </c>
      <c r="G295" s="544" t="s">
        <v>1148</v>
      </c>
      <c r="H295" s="544" t="s">
        <v>1149</v>
      </c>
      <c r="I295" s="582">
        <v>2064.260009765625</v>
      </c>
      <c r="J295" s="582">
        <v>2</v>
      </c>
      <c r="K295" s="583">
        <v>4128.52001953125</v>
      </c>
    </row>
    <row r="296" spans="1:11" ht="14.45" customHeight="1" x14ac:dyDescent="0.2">
      <c r="A296" s="540" t="s">
        <v>481</v>
      </c>
      <c r="B296" s="541" t="s">
        <v>482</v>
      </c>
      <c r="C296" s="544" t="s">
        <v>487</v>
      </c>
      <c r="D296" s="581" t="s">
        <v>488</v>
      </c>
      <c r="E296" s="544" t="s">
        <v>567</v>
      </c>
      <c r="F296" s="581" t="s">
        <v>568</v>
      </c>
      <c r="G296" s="544" t="s">
        <v>1150</v>
      </c>
      <c r="H296" s="544" t="s">
        <v>1151</v>
      </c>
      <c r="I296" s="582">
        <v>40208.916666666664</v>
      </c>
      <c r="J296" s="582">
        <v>6</v>
      </c>
      <c r="K296" s="583">
        <v>241253.5</v>
      </c>
    </row>
    <row r="297" spans="1:11" ht="14.45" customHeight="1" x14ac:dyDescent="0.2">
      <c r="A297" s="540" t="s">
        <v>481</v>
      </c>
      <c r="B297" s="541" t="s">
        <v>482</v>
      </c>
      <c r="C297" s="544" t="s">
        <v>487</v>
      </c>
      <c r="D297" s="581" t="s">
        <v>488</v>
      </c>
      <c r="E297" s="544" t="s">
        <v>567</v>
      </c>
      <c r="F297" s="581" t="s">
        <v>568</v>
      </c>
      <c r="G297" s="544" t="s">
        <v>1152</v>
      </c>
      <c r="H297" s="544" t="s">
        <v>1153</v>
      </c>
      <c r="I297" s="582">
        <v>2714.2113037109375</v>
      </c>
      <c r="J297" s="582">
        <v>8</v>
      </c>
      <c r="K297" s="583">
        <v>21713.6904296875</v>
      </c>
    </row>
    <row r="298" spans="1:11" ht="14.45" customHeight="1" x14ac:dyDescent="0.2">
      <c r="A298" s="540" t="s">
        <v>481</v>
      </c>
      <c r="B298" s="541" t="s">
        <v>482</v>
      </c>
      <c r="C298" s="544" t="s">
        <v>487</v>
      </c>
      <c r="D298" s="581" t="s">
        <v>488</v>
      </c>
      <c r="E298" s="544" t="s">
        <v>567</v>
      </c>
      <c r="F298" s="581" t="s">
        <v>568</v>
      </c>
      <c r="G298" s="544" t="s">
        <v>1154</v>
      </c>
      <c r="H298" s="544" t="s">
        <v>1155</v>
      </c>
      <c r="I298" s="582">
        <v>96264.630468749994</v>
      </c>
      <c r="J298" s="582">
        <v>10</v>
      </c>
      <c r="K298" s="583">
        <v>962646.3046875</v>
      </c>
    </row>
    <row r="299" spans="1:11" ht="14.45" customHeight="1" x14ac:dyDescent="0.2">
      <c r="A299" s="540" t="s">
        <v>481</v>
      </c>
      <c r="B299" s="541" t="s">
        <v>482</v>
      </c>
      <c r="C299" s="544" t="s">
        <v>487</v>
      </c>
      <c r="D299" s="581" t="s">
        <v>488</v>
      </c>
      <c r="E299" s="544" t="s">
        <v>567</v>
      </c>
      <c r="F299" s="581" t="s">
        <v>568</v>
      </c>
      <c r="G299" s="544" t="s">
        <v>1156</v>
      </c>
      <c r="H299" s="544" t="s">
        <v>1157</v>
      </c>
      <c r="I299" s="582">
        <v>73632.205078125</v>
      </c>
      <c r="J299" s="582">
        <v>8</v>
      </c>
      <c r="K299" s="583">
        <v>589057.640625</v>
      </c>
    </row>
    <row r="300" spans="1:11" ht="14.45" customHeight="1" x14ac:dyDescent="0.2">
      <c r="A300" s="540" t="s">
        <v>481</v>
      </c>
      <c r="B300" s="541" t="s">
        <v>482</v>
      </c>
      <c r="C300" s="544" t="s">
        <v>487</v>
      </c>
      <c r="D300" s="581" t="s">
        <v>488</v>
      </c>
      <c r="E300" s="544" t="s">
        <v>567</v>
      </c>
      <c r="F300" s="581" t="s">
        <v>568</v>
      </c>
      <c r="G300" s="544" t="s">
        <v>1158</v>
      </c>
      <c r="H300" s="544" t="s">
        <v>1159</v>
      </c>
      <c r="I300" s="582">
        <v>94743</v>
      </c>
      <c r="J300" s="582">
        <v>3</v>
      </c>
      <c r="K300" s="583">
        <v>284229</v>
      </c>
    </row>
    <row r="301" spans="1:11" ht="14.45" customHeight="1" x14ac:dyDescent="0.2">
      <c r="A301" s="540" t="s">
        <v>481</v>
      </c>
      <c r="B301" s="541" t="s">
        <v>482</v>
      </c>
      <c r="C301" s="544" t="s">
        <v>487</v>
      </c>
      <c r="D301" s="581" t="s">
        <v>488</v>
      </c>
      <c r="E301" s="544" t="s">
        <v>567</v>
      </c>
      <c r="F301" s="581" t="s">
        <v>568</v>
      </c>
      <c r="G301" s="544" t="s">
        <v>1160</v>
      </c>
      <c r="H301" s="544" t="s">
        <v>1161</v>
      </c>
      <c r="I301" s="582">
        <v>56628</v>
      </c>
      <c r="J301" s="582">
        <v>1</v>
      </c>
      <c r="K301" s="583">
        <v>56628</v>
      </c>
    </row>
    <row r="302" spans="1:11" ht="14.45" customHeight="1" x14ac:dyDescent="0.2">
      <c r="A302" s="540" t="s">
        <v>481</v>
      </c>
      <c r="B302" s="541" t="s">
        <v>482</v>
      </c>
      <c r="C302" s="544" t="s">
        <v>487</v>
      </c>
      <c r="D302" s="581" t="s">
        <v>488</v>
      </c>
      <c r="E302" s="544" t="s">
        <v>567</v>
      </c>
      <c r="F302" s="581" t="s">
        <v>568</v>
      </c>
      <c r="G302" s="544" t="s">
        <v>1162</v>
      </c>
      <c r="H302" s="544" t="s">
        <v>1163</v>
      </c>
      <c r="I302" s="582">
        <v>94743</v>
      </c>
      <c r="J302" s="582">
        <v>1</v>
      </c>
      <c r="K302" s="583">
        <v>94743</v>
      </c>
    </row>
    <row r="303" spans="1:11" ht="14.45" customHeight="1" x14ac:dyDescent="0.2">
      <c r="A303" s="540" t="s">
        <v>481</v>
      </c>
      <c r="B303" s="541" t="s">
        <v>482</v>
      </c>
      <c r="C303" s="544" t="s">
        <v>487</v>
      </c>
      <c r="D303" s="581" t="s">
        <v>488</v>
      </c>
      <c r="E303" s="544" t="s">
        <v>567</v>
      </c>
      <c r="F303" s="581" t="s">
        <v>568</v>
      </c>
      <c r="G303" s="544" t="s">
        <v>1164</v>
      </c>
      <c r="H303" s="544" t="s">
        <v>1165</v>
      </c>
      <c r="I303" s="582">
        <v>36784</v>
      </c>
      <c r="J303" s="582">
        <v>2</v>
      </c>
      <c r="K303" s="583">
        <v>73568</v>
      </c>
    </row>
    <row r="304" spans="1:11" ht="14.45" customHeight="1" x14ac:dyDescent="0.2">
      <c r="A304" s="540" t="s">
        <v>481</v>
      </c>
      <c r="B304" s="541" t="s">
        <v>482</v>
      </c>
      <c r="C304" s="544" t="s">
        <v>487</v>
      </c>
      <c r="D304" s="581" t="s">
        <v>488</v>
      </c>
      <c r="E304" s="544" t="s">
        <v>567</v>
      </c>
      <c r="F304" s="581" t="s">
        <v>568</v>
      </c>
      <c r="G304" s="544" t="s">
        <v>1166</v>
      </c>
      <c r="H304" s="544" t="s">
        <v>1167</v>
      </c>
      <c r="I304" s="582">
        <v>73568</v>
      </c>
      <c r="J304" s="582">
        <v>5</v>
      </c>
      <c r="K304" s="583">
        <v>367840</v>
      </c>
    </row>
    <row r="305" spans="1:11" ht="14.45" customHeight="1" x14ac:dyDescent="0.2">
      <c r="A305" s="540" t="s">
        <v>481</v>
      </c>
      <c r="B305" s="541" t="s">
        <v>482</v>
      </c>
      <c r="C305" s="544" t="s">
        <v>487</v>
      </c>
      <c r="D305" s="581" t="s">
        <v>488</v>
      </c>
      <c r="E305" s="544" t="s">
        <v>567</v>
      </c>
      <c r="F305" s="581" t="s">
        <v>568</v>
      </c>
      <c r="G305" s="544" t="s">
        <v>1168</v>
      </c>
      <c r="H305" s="544" t="s">
        <v>1169</v>
      </c>
      <c r="I305" s="582">
        <v>4743.2001953125</v>
      </c>
      <c r="J305" s="582">
        <v>1</v>
      </c>
      <c r="K305" s="583">
        <v>4743.2001953125</v>
      </c>
    </row>
    <row r="306" spans="1:11" ht="14.45" customHeight="1" x14ac:dyDescent="0.2">
      <c r="A306" s="540" t="s">
        <v>481</v>
      </c>
      <c r="B306" s="541" t="s">
        <v>482</v>
      </c>
      <c r="C306" s="544" t="s">
        <v>487</v>
      </c>
      <c r="D306" s="581" t="s">
        <v>488</v>
      </c>
      <c r="E306" s="544" t="s">
        <v>567</v>
      </c>
      <c r="F306" s="581" t="s">
        <v>568</v>
      </c>
      <c r="G306" s="544" t="s">
        <v>1170</v>
      </c>
      <c r="H306" s="544" t="s">
        <v>1171</v>
      </c>
      <c r="I306" s="582">
        <v>13285.7998046875</v>
      </c>
      <c r="J306" s="582">
        <v>23</v>
      </c>
      <c r="K306" s="583">
        <v>305573.39453125</v>
      </c>
    </row>
    <row r="307" spans="1:11" ht="14.45" customHeight="1" x14ac:dyDescent="0.2">
      <c r="A307" s="540" t="s">
        <v>481</v>
      </c>
      <c r="B307" s="541" t="s">
        <v>482</v>
      </c>
      <c r="C307" s="544" t="s">
        <v>487</v>
      </c>
      <c r="D307" s="581" t="s">
        <v>488</v>
      </c>
      <c r="E307" s="544" t="s">
        <v>567</v>
      </c>
      <c r="F307" s="581" t="s">
        <v>568</v>
      </c>
      <c r="G307" s="544" t="s">
        <v>1172</v>
      </c>
      <c r="H307" s="544" t="s">
        <v>1173</v>
      </c>
      <c r="I307" s="582">
        <v>166769.45833333334</v>
      </c>
      <c r="J307" s="582">
        <v>3</v>
      </c>
      <c r="K307" s="583">
        <v>500308.375</v>
      </c>
    </row>
    <row r="308" spans="1:11" ht="14.45" customHeight="1" x14ac:dyDescent="0.2">
      <c r="A308" s="540" t="s">
        <v>481</v>
      </c>
      <c r="B308" s="541" t="s">
        <v>482</v>
      </c>
      <c r="C308" s="544" t="s">
        <v>487</v>
      </c>
      <c r="D308" s="581" t="s">
        <v>488</v>
      </c>
      <c r="E308" s="544" t="s">
        <v>567</v>
      </c>
      <c r="F308" s="581" t="s">
        <v>568</v>
      </c>
      <c r="G308" s="544" t="s">
        <v>1174</v>
      </c>
      <c r="H308" s="544" t="s">
        <v>1175</v>
      </c>
      <c r="I308" s="582">
        <v>3735.2900390625</v>
      </c>
      <c r="J308" s="582">
        <v>1</v>
      </c>
      <c r="K308" s="583">
        <v>3735.2900390625</v>
      </c>
    </row>
    <row r="309" spans="1:11" ht="14.45" customHeight="1" x14ac:dyDescent="0.2">
      <c r="A309" s="540" t="s">
        <v>481</v>
      </c>
      <c r="B309" s="541" t="s">
        <v>482</v>
      </c>
      <c r="C309" s="544" t="s">
        <v>487</v>
      </c>
      <c r="D309" s="581" t="s">
        <v>488</v>
      </c>
      <c r="E309" s="544" t="s">
        <v>567</v>
      </c>
      <c r="F309" s="581" t="s">
        <v>568</v>
      </c>
      <c r="G309" s="544" t="s">
        <v>1176</v>
      </c>
      <c r="H309" s="544" t="s">
        <v>1177</v>
      </c>
      <c r="I309" s="582">
        <v>355.78982098112715</v>
      </c>
      <c r="J309" s="582">
        <v>37</v>
      </c>
      <c r="K309" s="583">
        <v>13175.900537402091</v>
      </c>
    </row>
    <row r="310" spans="1:11" ht="14.45" customHeight="1" x14ac:dyDescent="0.2">
      <c r="A310" s="540" t="s">
        <v>481</v>
      </c>
      <c r="B310" s="541" t="s">
        <v>482</v>
      </c>
      <c r="C310" s="544" t="s">
        <v>487</v>
      </c>
      <c r="D310" s="581" t="s">
        <v>488</v>
      </c>
      <c r="E310" s="544" t="s">
        <v>567</v>
      </c>
      <c r="F310" s="581" t="s">
        <v>568</v>
      </c>
      <c r="G310" s="544" t="s">
        <v>1178</v>
      </c>
      <c r="H310" s="544" t="s">
        <v>1179</v>
      </c>
      <c r="I310" s="582">
        <v>2214.2975463867188</v>
      </c>
      <c r="J310" s="582">
        <v>6</v>
      </c>
      <c r="K310" s="583">
        <v>13285.7802734375</v>
      </c>
    </row>
    <row r="311" spans="1:11" ht="14.45" customHeight="1" x14ac:dyDescent="0.2">
      <c r="A311" s="540" t="s">
        <v>481</v>
      </c>
      <c r="B311" s="541" t="s">
        <v>482</v>
      </c>
      <c r="C311" s="544" t="s">
        <v>487</v>
      </c>
      <c r="D311" s="581" t="s">
        <v>488</v>
      </c>
      <c r="E311" s="544" t="s">
        <v>567</v>
      </c>
      <c r="F311" s="581" t="s">
        <v>568</v>
      </c>
      <c r="G311" s="544" t="s">
        <v>1180</v>
      </c>
      <c r="H311" s="544" t="s">
        <v>1181</v>
      </c>
      <c r="I311" s="582">
        <v>2214.297995827415</v>
      </c>
      <c r="J311" s="582">
        <v>58</v>
      </c>
      <c r="K311" s="583">
        <v>128429.31030273438</v>
      </c>
    </row>
    <row r="312" spans="1:11" ht="14.45" customHeight="1" x14ac:dyDescent="0.2">
      <c r="A312" s="540" t="s">
        <v>481</v>
      </c>
      <c r="B312" s="541" t="s">
        <v>482</v>
      </c>
      <c r="C312" s="544" t="s">
        <v>487</v>
      </c>
      <c r="D312" s="581" t="s">
        <v>488</v>
      </c>
      <c r="E312" s="544" t="s">
        <v>567</v>
      </c>
      <c r="F312" s="581" t="s">
        <v>568</v>
      </c>
      <c r="G312" s="544" t="s">
        <v>1182</v>
      </c>
      <c r="H312" s="544" t="s">
        <v>1183</v>
      </c>
      <c r="I312" s="582">
        <v>2214.2953927176341</v>
      </c>
      <c r="J312" s="582">
        <v>34</v>
      </c>
      <c r="K312" s="583">
        <v>75286.06982421875</v>
      </c>
    </row>
    <row r="313" spans="1:11" ht="14.45" customHeight="1" x14ac:dyDescent="0.2">
      <c r="A313" s="540" t="s">
        <v>481</v>
      </c>
      <c r="B313" s="541" t="s">
        <v>482</v>
      </c>
      <c r="C313" s="544" t="s">
        <v>487</v>
      </c>
      <c r="D313" s="581" t="s">
        <v>488</v>
      </c>
      <c r="E313" s="544" t="s">
        <v>567</v>
      </c>
      <c r="F313" s="581" t="s">
        <v>568</v>
      </c>
      <c r="G313" s="544" t="s">
        <v>1184</v>
      </c>
      <c r="H313" s="544" t="s">
        <v>1185</v>
      </c>
      <c r="I313" s="582">
        <v>2214.300048828125</v>
      </c>
      <c r="J313" s="582">
        <v>2</v>
      </c>
      <c r="K313" s="583">
        <v>4428.60009765625</v>
      </c>
    </row>
    <row r="314" spans="1:11" ht="14.45" customHeight="1" x14ac:dyDescent="0.2">
      <c r="A314" s="540" t="s">
        <v>481</v>
      </c>
      <c r="B314" s="541" t="s">
        <v>482</v>
      </c>
      <c r="C314" s="544" t="s">
        <v>487</v>
      </c>
      <c r="D314" s="581" t="s">
        <v>488</v>
      </c>
      <c r="E314" s="544" t="s">
        <v>567</v>
      </c>
      <c r="F314" s="581" t="s">
        <v>568</v>
      </c>
      <c r="G314" s="544" t="s">
        <v>1186</v>
      </c>
      <c r="H314" s="544" t="s">
        <v>1187</v>
      </c>
      <c r="I314" s="582">
        <v>2214.2983703613281</v>
      </c>
      <c r="J314" s="582">
        <v>71</v>
      </c>
      <c r="K314" s="583">
        <v>157215.19970703125</v>
      </c>
    </row>
    <row r="315" spans="1:11" ht="14.45" customHeight="1" x14ac:dyDescent="0.2">
      <c r="A315" s="540" t="s">
        <v>481</v>
      </c>
      <c r="B315" s="541" t="s">
        <v>482</v>
      </c>
      <c r="C315" s="544" t="s">
        <v>487</v>
      </c>
      <c r="D315" s="581" t="s">
        <v>488</v>
      </c>
      <c r="E315" s="544" t="s">
        <v>567</v>
      </c>
      <c r="F315" s="581" t="s">
        <v>568</v>
      </c>
      <c r="G315" s="544" t="s">
        <v>1188</v>
      </c>
      <c r="H315" s="544" t="s">
        <v>1189</v>
      </c>
      <c r="I315" s="582">
        <v>2214.300048828125</v>
      </c>
      <c r="J315" s="582">
        <v>1</v>
      </c>
      <c r="K315" s="583">
        <v>2214.300048828125</v>
      </c>
    </row>
    <row r="316" spans="1:11" ht="14.45" customHeight="1" x14ac:dyDescent="0.2">
      <c r="A316" s="540" t="s">
        <v>481</v>
      </c>
      <c r="B316" s="541" t="s">
        <v>482</v>
      </c>
      <c r="C316" s="544" t="s">
        <v>487</v>
      </c>
      <c r="D316" s="581" t="s">
        <v>488</v>
      </c>
      <c r="E316" s="544" t="s">
        <v>567</v>
      </c>
      <c r="F316" s="581" t="s">
        <v>568</v>
      </c>
      <c r="G316" s="544" t="s">
        <v>1190</v>
      </c>
      <c r="H316" s="544" t="s">
        <v>1191</v>
      </c>
      <c r="I316" s="582">
        <v>6255.7001953125</v>
      </c>
      <c r="J316" s="582">
        <v>81</v>
      </c>
      <c r="K316" s="583">
        <v>506711.701171875</v>
      </c>
    </row>
    <row r="317" spans="1:11" ht="14.45" customHeight="1" x14ac:dyDescent="0.2">
      <c r="A317" s="540" t="s">
        <v>481</v>
      </c>
      <c r="B317" s="541" t="s">
        <v>482</v>
      </c>
      <c r="C317" s="544" t="s">
        <v>487</v>
      </c>
      <c r="D317" s="581" t="s">
        <v>488</v>
      </c>
      <c r="E317" s="544" t="s">
        <v>567</v>
      </c>
      <c r="F317" s="581" t="s">
        <v>568</v>
      </c>
      <c r="G317" s="544" t="s">
        <v>1192</v>
      </c>
      <c r="H317" s="544" t="s">
        <v>1193</v>
      </c>
      <c r="I317" s="582">
        <v>6255.7001953125</v>
      </c>
      <c r="J317" s="582">
        <v>59</v>
      </c>
      <c r="K317" s="583">
        <v>369086.3037109375</v>
      </c>
    </row>
    <row r="318" spans="1:11" ht="14.45" customHeight="1" x14ac:dyDescent="0.2">
      <c r="A318" s="540" t="s">
        <v>481</v>
      </c>
      <c r="B318" s="541" t="s">
        <v>482</v>
      </c>
      <c r="C318" s="544" t="s">
        <v>487</v>
      </c>
      <c r="D318" s="581" t="s">
        <v>488</v>
      </c>
      <c r="E318" s="544" t="s">
        <v>567</v>
      </c>
      <c r="F318" s="581" t="s">
        <v>568</v>
      </c>
      <c r="G318" s="544" t="s">
        <v>1194</v>
      </c>
      <c r="H318" s="544" t="s">
        <v>1195</v>
      </c>
      <c r="I318" s="582">
        <v>439.23001098632813</v>
      </c>
      <c r="J318" s="582">
        <v>1</v>
      </c>
      <c r="K318" s="583">
        <v>439.23001098632813</v>
      </c>
    </row>
    <row r="319" spans="1:11" ht="14.45" customHeight="1" x14ac:dyDescent="0.2">
      <c r="A319" s="540" t="s">
        <v>481</v>
      </c>
      <c r="B319" s="541" t="s">
        <v>482</v>
      </c>
      <c r="C319" s="544" t="s">
        <v>487</v>
      </c>
      <c r="D319" s="581" t="s">
        <v>488</v>
      </c>
      <c r="E319" s="544" t="s">
        <v>567</v>
      </c>
      <c r="F319" s="581" t="s">
        <v>568</v>
      </c>
      <c r="G319" s="544" t="s">
        <v>1196</v>
      </c>
      <c r="H319" s="544" t="s">
        <v>1197</v>
      </c>
      <c r="I319" s="582">
        <v>17791.839285714286</v>
      </c>
      <c r="J319" s="582">
        <v>7</v>
      </c>
      <c r="K319" s="583">
        <v>124542.875</v>
      </c>
    </row>
    <row r="320" spans="1:11" ht="14.45" customHeight="1" x14ac:dyDescent="0.2">
      <c r="A320" s="540" t="s">
        <v>481</v>
      </c>
      <c r="B320" s="541" t="s">
        <v>482</v>
      </c>
      <c r="C320" s="544" t="s">
        <v>487</v>
      </c>
      <c r="D320" s="581" t="s">
        <v>488</v>
      </c>
      <c r="E320" s="544" t="s">
        <v>567</v>
      </c>
      <c r="F320" s="581" t="s">
        <v>568</v>
      </c>
      <c r="G320" s="544" t="s">
        <v>1198</v>
      </c>
      <c r="H320" s="544" t="s">
        <v>1199</v>
      </c>
      <c r="I320" s="582">
        <v>9680</v>
      </c>
      <c r="J320" s="582">
        <v>1</v>
      </c>
      <c r="K320" s="583">
        <v>9680</v>
      </c>
    </row>
    <row r="321" spans="1:11" ht="14.45" customHeight="1" x14ac:dyDescent="0.2">
      <c r="A321" s="540" t="s">
        <v>481</v>
      </c>
      <c r="B321" s="541" t="s">
        <v>482</v>
      </c>
      <c r="C321" s="544" t="s">
        <v>487</v>
      </c>
      <c r="D321" s="581" t="s">
        <v>488</v>
      </c>
      <c r="E321" s="544" t="s">
        <v>567</v>
      </c>
      <c r="F321" s="581" t="s">
        <v>568</v>
      </c>
      <c r="G321" s="544" t="s">
        <v>1200</v>
      </c>
      <c r="H321" s="544" t="s">
        <v>1201</v>
      </c>
      <c r="I321" s="582">
        <v>38089.34765625</v>
      </c>
      <c r="J321" s="582">
        <v>11</v>
      </c>
      <c r="K321" s="583">
        <v>419129.4765625</v>
      </c>
    </row>
    <row r="322" spans="1:11" ht="14.45" customHeight="1" x14ac:dyDescent="0.2">
      <c r="A322" s="540" t="s">
        <v>481</v>
      </c>
      <c r="B322" s="541" t="s">
        <v>482</v>
      </c>
      <c r="C322" s="544" t="s">
        <v>487</v>
      </c>
      <c r="D322" s="581" t="s">
        <v>488</v>
      </c>
      <c r="E322" s="544" t="s">
        <v>567</v>
      </c>
      <c r="F322" s="581" t="s">
        <v>568</v>
      </c>
      <c r="G322" s="544" t="s">
        <v>1202</v>
      </c>
      <c r="H322" s="544" t="s">
        <v>1203</v>
      </c>
      <c r="I322" s="582">
        <v>7996.89013671875</v>
      </c>
      <c r="J322" s="582">
        <v>31</v>
      </c>
      <c r="K322" s="583">
        <v>247903.58984375</v>
      </c>
    </row>
    <row r="323" spans="1:11" ht="14.45" customHeight="1" x14ac:dyDescent="0.2">
      <c r="A323" s="540" t="s">
        <v>481</v>
      </c>
      <c r="B323" s="541" t="s">
        <v>482</v>
      </c>
      <c r="C323" s="544" t="s">
        <v>487</v>
      </c>
      <c r="D323" s="581" t="s">
        <v>488</v>
      </c>
      <c r="E323" s="544" t="s">
        <v>567</v>
      </c>
      <c r="F323" s="581" t="s">
        <v>568</v>
      </c>
      <c r="G323" s="544" t="s">
        <v>1204</v>
      </c>
      <c r="H323" s="544" t="s">
        <v>1205</v>
      </c>
      <c r="I323" s="582">
        <v>7595.169921875</v>
      </c>
      <c r="J323" s="582">
        <v>1</v>
      </c>
      <c r="K323" s="583">
        <v>7595.169921875</v>
      </c>
    </row>
    <row r="324" spans="1:11" ht="14.45" customHeight="1" x14ac:dyDescent="0.2">
      <c r="A324" s="540" t="s">
        <v>481</v>
      </c>
      <c r="B324" s="541" t="s">
        <v>482</v>
      </c>
      <c r="C324" s="544" t="s">
        <v>487</v>
      </c>
      <c r="D324" s="581" t="s">
        <v>488</v>
      </c>
      <c r="E324" s="544" t="s">
        <v>567</v>
      </c>
      <c r="F324" s="581" t="s">
        <v>568</v>
      </c>
      <c r="G324" s="544" t="s">
        <v>1206</v>
      </c>
      <c r="H324" s="544" t="s">
        <v>1207</v>
      </c>
      <c r="I324" s="582">
        <v>8198.9599609375</v>
      </c>
      <c r="J324" s="582">
        <v>1</v>
      </c>
      <c r="K324" s="583">
        <v>8198.9599609375</v>
      </c>
    </row>
    <row r="325" spans="1:11" ht="14.45" customHeight="1" x14ac:dyDescent="0.2">
      <c r="A325" s="540" t="s">
        <v>481</v>
      </c>
      <c r="B325" s="541" t="s">
        <v>482</v>
      </c>
      <c r="C325" s="544" t="s">
        <v>487</v>
      </c>
      <c r="D325" s="581" t="s">
        <v>488</v>
      </c>
      <c r="E325" s="544" t="s">
        <v>567</v>
      </c>
      <c r="F325" s="581" t="s">
        <v>568</v>
      </c>
      <c r="G325" s="544" t="s">
        <v>1208</v>
      </c>
      <c r="H325" s="544" t="s">
        <v>1209</v>
      </c>
      <c r="I325" s="582">
        <v>8029.56005859375</v>
      </c>
      <c r="J325" s="582">
        <v>1</v>
      </c>
      <c r="K325" s="583">
        <v>8029.56005859375</v>
      </c>
    </row>
    <row r="326" spans="1:11" ht="14.45" customHeight="1" x14ac:dyDescent="0.2">
      <c r="A326" s="540" t="s">
        <v>481</v>
      </c>
      <c r="B326" s="541" t="s">
        <v>482</v>
      </c>
      <c r="C326" s="544" t="s">
        <v>487</v>
      </c>
      <c r="D326" s="581" t="s">
        <v>488</v>
      </c>
      <c r="E326" s="544" t="s">
        <v>567</v>
      </c>
      <c r="F326" s="581" t="s">
        <v>568</v>
      </c>
      <c r="G326" s="544" t="s">
        <v>1210</v>
      </c>
      <c r="H326" s="544" t="s">
        <v>1211</v>
      </c>
      <c r="I326" s="582">
        <v>7690.759765625</v>
      </c>
      <c r="J326" s="582">
        <v>1</v>
      </c>
      <c r="K326" s="583">
        <v>7690.759765625</v>
      </c>
    </row>
    <row r="327" spans="1:11" ht="14.45" customHeight="1" x14ac:dyDescent="0.2">
      <c r="A327" s="540" t="s">
        <v>481</v>
      </c>
      <c r="B327" s="541" t="s">
        <v>482</v>
      </c>
      <c r="C327" s="544" t="s">
        <v>487</v>
      </c>
      <c r="D327" s="581" t="s">
        <v>488</v>
      </c>
      <c r="E327" s="544" t="s">
        <v>567</v>
      </c>
      <c r="F327" s="581" t="s">
        <v>568</v>
      </c>
      <c r="G327" s="544" t="s">
        <v>1212</v>
      </c>
      <c r="H327" s="544" t="s">
        <v>1213</v>
      </c>
      <c r="I327" s="582">
        <v>7732.68994140625</v>
      </c>
      <c r="J327" s="582">
        <v>8</v>
      </c>
      <c r="K327" s="583">
        <v>61861.509765625</v>
      </c>
    </row>
    <row r="328" spans="1:11" ht="14.45" customHeight="1" x14ac:dyDescent="0.2">
      <c r="A328" s="540" t="s">
        <v>481</v>
      </c>
      <c r="B328" s="541" t="s">
        <v>482</v>
      </c>
      <c r="C328" s="544" t="s">
        <v>487</v>
      </c>
      <c r="D328" s="581" t="s">
        <v>488</v>
      </c>
      <c r="E328" s="544" t="s">
        <v>567</v>
      </c>
      <c r="F328" s="581" t="s">
        <v>568</v>
      </c>
      <c r="G328" s="544" t="s">
        <v>1214</v>
      </c>
      <c r="H328" s="544" t="s">
        <v>1215</v>
      </c>
      <c r="I328" s="582">
        <v>6916.35986328125</v>
      </c>
      <c r="J328" s="582">
        <v>51</v>
      </c>
      <c r="K328" s="583">
        <v>352734.3564453125</v>
      </c>
    </row>
    <row r="329" spans="1:11" ht="14.45" customHeight="1" x14ac:dyDescent="0.2">
      <c r="A329" s="540" t="s">
        <v>481</v>
      </c>
      <c r="B329" s="541" t="s">
        <v>482</v>
      </c>
      <c r="C329" s="544" t="s">
        <v>487</v>
      </c>
      <c r="D329" s="581" t="s">
        <v>488</v>
      </c>
      <c r="E329" s="544" t="s">
        <v>567</v>
      </c>
      <c r="F329" s="581" t="s">
        <v>568</v>
      </c>
      <c r="G329" s="544" t="s">
        <v>1216</v>
      </c>
      <c r="H329" s="544" t="s">
        <v>1217</v>
      </c>
      <c r="I329" s="582">
        <v>6916.35986328125</v>
      </c>
      <c r="J329" s="582">
        <v>53</v>
      </c>
      <c r="K329" s="583">
        <v>366567.078125</v>
      </c>
    </row>
    <row r="330" spans="1:11" ht="14.45" customHeight="1" x14ac:dyDescent="0.2">
      <c r="A330" s="540" t="s">
        <v>481</v>
      </c>
      <c r="B330" s="541" t="s">
        <v>482</v>
      </c>
      <c r="C330" s="544" t="s">
        <v>487</v>
      </c>
      <c r="D330" s="581" t="s">
        <v>488</v>
      </c>
      <c r="E330" s="544" t="s">
        <v>567</v>
      </c>
      <c r="F330" s="581" t="s">
        <v>568</v>
      </c>
      <c r="G330" s="544" t="s">
        <v>1218</v>
      </c>
      <c r="H330" s="544" t="s">
        <v>1219</v>
      </c>
      <c r="I330" s="582">
        <v>8839.0498046875</v>
      </c>
      <c r="J330" s="582">
        <v>35</v>
      </c>
      <c r="K330" s="583">
        <v>309366.7490234375</v>
      </c>
    </row>
    <row r="331" spans="1:11" ht="14.45" customHeight="1" x14ac:dyDescent="0.2">
      <c r="A331" s="540" t="s">
        <v>481</v>
      </c>
      <c r="B331" s="541" t="s">
        <v>482</v>
      </c>
      <c r="C331" s="544" t="s">
        <v>487</v>
      </c>
      <c r="D331" s="581" t="s">
        <v>488</v>
      </c>
      <c r="E331" s="544" t="s">
        <v>567</v>
      </c>
      <c r="F331" s="581" t="s">
        <v>568</v>
      </c>
      <c r="G331" s="544" t="s">
        <v>1220</v>
      </c>
      <c r="H331" s="544" t="s">
        <v>1221</v>
      </c>
      <c r="I331" s="582">
        <v>4210.7998046875</v>
      </c>
      <c r="J331" s="582">
        <v>38</v>
      </c>
      <c r="K331" s="583">
        <v>160010.396484375</v>
      </c>
    </row>
    <row r="332" spans="1:11" ht="14.45" customHeight="1" x14ac:dyDescent="0.2">
      <c r="A332" s="540" t="s">
        <v>481</v>
      </c>
      <c r="B332" s="541" t="s">
        <v>482</v>
      </c>
      <c r="C332" s="544" t="s">
        <v>487</v>
      </c>
      <c r="D332" s="581" t="s">
        <v>488</v>
      </c>
      <c r="E332" s="544" t="s">
        <v>567</v>
      </c>
      <c r="F332" s="581" t="s">
        <v>568</v>
      </c>
      <c r="G332" s="544" t="s">
        <v>1222</v>
      </c>
      <c r="H332" s="544" t="s">
        <v>1223</v>
      </c>
      <c r="I332" s="582">
        <v>15786.8701171875</v>
      </c>
      <c r="J332" s="582">
        <v>6</v>
      </c>
      <c r="K332" s="583">
        <v>94721.220703125</v>
      </c>
    </row>
    <row r="333" spans="1:11" ht="14.45" customHeight="1" x14ac:dyDescent="0.2">
      <c r="A333" s="540" t="s">
        <v>481</v>
      </c>
      <c r="B333" s="541" t="s">
        <v>482</v>
      </c>
      <c r="C333" s="544" t="s">
        <v>487</v>
      </c>
      <c r="D333" s="581" t="s">
        <v>488</v>
      </c>
      <c r="E333" s="544" t="s">
        <v>567</v>
      </c>
      <c r="F333" s="581" t="s">
        <v>568</v>
      </c>
      <c r="G333" s="544" t="s">
        <v>1224</v>
      </c>
      <c r="H333" s="544" t="s">
        <v>1225</v>
      </c>
      <c r="I333" s="582">
        <v>4657.2900390625</v>
      </c>
      <c r="J333" s="582">
        <v>32</v>
      </c>
      <c r="K333" s="583">
        <v>149033.2802734375</v>
      </c>
    </row>
    <row r="334" spans="1:11" ht="14.45" customHeight="1" x14ac:dyDescent="0.2">
      <c r="A334" s="540" t="s">
        <v>481</v>
      </c>
      <c r="B334" s="541" t="s">
        <v>482</v>
      </c>
      <c r="C334" s="544" t="s">
        <v>487</v>
      </c>
      <c r="D334" s="581" t="s">
        <v>488</v>
      </c>
      <c r="E334" s="544" t="s">
        <v>567</v>
      </c>
      <c r="F334" s="581" t="s">
        <v>568</v>
      </c>
      <c r="G334" s="544" t="s">
        <v>1226</v>
      </c>
      <c r="H334" s="544" t="s">
        <v>1227</v>
      </c>
      <c r="I334" s="582">
        <v>5405.06982421875</v>
      </c>
      <c r="J334" s="582">
        <v>6</v>
      </c>
      <c r="K334" s="583">
        <v>32430.4189453125</v>
      </c>
    </row>
    <row r="335" spans="1:11" ht="14.45" customHeight="1" x14ac:dyDescent="0.2">
      <c r="A335" s="540" t="s">
        <v>481</v>
      </c>
      <c r="B335" s="541" t="s">
        <v>482</v>
      </c>
      <c r="C335" s="544" t="s">
        <v>487</v>
      </c>
      <c r="D335" s="581" t="s">
        <v>488</v>
      </c>
      <c r="E335" s="544" t="s">
        <v>567</v>
      </c>
      <c r="F335" s="581" t="s">
        <v>568</v>
      </c>
      <c r="G335" s="544" t="s">
        <v>1228</v>
      </c>
      <c r="H335" s="544" t="s">
        <v>1229</v>
      </c>
      <c r="I335" s="582">
        <v>1174.9100341796875</v>
      </c>
      <c r="J335" s="582">
        <v>8</v>
      </c>
      <c r="K335" s="583">
        <v>9399.2802734375</v>
      </c>
    </row>
    <row r="336" spans="1:11" ht="14.45" customHeight="1" x14ac:dyDescent="0.2">
      <c r="A336" s="540" t="s">
        <v>481</v>
      </c>
      <c r="B336" s="541" t="s">
        <v>482</v>
      </c>
      <c r="C336" s="544" t="s">
        <v>487</v>
      </c>
      <c r="D336" s="581" t="s">
        <v>488</v>
      </c>
      <c r="E336" s="544" t="s">
        <v>567</v>
      </c>
      <c r="F336" s="581" t="s">
        <v>568</v>
      </c>
      <c r="G336" s="544" t="s">
        <v>1230</v>
      </c>
      <c r="H336" s="544" t="s">
        <v>1231</v>
      </c>
      <c r="I336" s="582">
        <v>456.17001342773438</v>
      </c>
      <c r="J336" s="582">
        <v>27</v>
      </c>
      <c r="K336" s="583">
        <v>12316.590209960938</v>
      </c>
    </row>
    <row r="337" spans="1:11" ht="14.45" customHeight="1" x14ac:dyDescent="0.2">
      <c r="A337" s="540" t="s">
        <v>481</v>
      </c>
      <c r="B337" s="541" t="s">
        <v>482</v>
      </c>
      <c r="C337" s="544" t="s">
        <v>487</v>
      </c>
      <c r="D337" s="581" t="s">
        <v>488</v>
      </c>
      <c r="E337" s="544" t="s">
        <v>567</v>
      </c>
      <c r="F337" s="581" t="s">
        <v>568</v>
      </c>
      <c r="G337" s="544" t="s">
        <v>1232</v>
      </c>
      <c r="H337" s="544" t="s">
        <v>1233</v>
      </c>
      <c r="I337" s="582">
        <v>5684.580078125</v>
      </c>
      <c r="J337" s="582">
        <v>7</v>
      </c>
      <c r="K337" s="583">
        <v>39792.060546875</v>
      </c>
    </row>
    <row r="338" spans="1:11" ht="14.45" customHeight="1" x14ac:dyDescent="0.2">
      <c r="A338" s="540" t="s">
        <v>481</v>
      </c>
      <c r="B338" s="541" t="s">
        <v>482</v>
      </c>
      <c r="C338" s="544" t="s">
        <v>487</v>
      </c>
      <c r="D338" s="581" t="s">
        <v>488</v>
      </c>
      <c r="E338" s="544" t="s">
        <v>567</v>
      </c>
      <c r="F338" s="581" t="s">
        <v>568</v>
      </c>
      <c r="G338" s="544" t="s">
        <v>1234</v>
      </c>
      <c r="H338" s="544" t="s">
        <v>1235</v>
      </c>
      <c r="I338" s="582">
        <v>5684.580078125</v>
      </c>
      <c r="J338" s="582">
        <v>1</v>
      </c>
      <c r="K338" s="583">
        <v>5684.580078125</v>
      </c>
    </row>
    <row r="339" spans="1:11" ht="14.45" customHeight="1" x14ac:dyDescent="0.2">
      <c r="A339" s="540" t="s">
        <v>481</v>
      </c>
      <c r="B339" s="541" t="s">
        <v>482</v>
      </c>
      <c r="C339" s="544" t="s">
        <v>487</v>
      </c>
      <c r="D339" s="581" t="s">
        <v>488</v>
      </c>
      <c r="E339" s="544" t="s">
        <v>567</v>
      </c>
      <c r="F339" s="581" t="s">
        <v>568</v>
      </c>
      <c r="G339" s="544" t="s">
        <v>1236</v>
      </c>
      <c r="H339" s="544" t="s">
        <v>1237</v>
      </c>
      <c r="I339" s="582">
        <v>4374.14990234375</v>
      </c>
      <c r="J339" s="582">
        <v>1</v>
      </c>
      <c r="K339" s="583">
        <v>4374.14990234375</v>
      </c>
    </row>
    <row r="340" spans="1:11" ht="14.45" customHeight="1" x14ac:dyDescent="0.2">
      <c r="A340" s="540" t="s">
        <v>481</v>
      </c>
      <c r="B340" s="541" t="s">
        <v>482</v>
      </c>
      <c r="C340" s="544" t="s">
        <v>487</v>
      </c>
      <c r="D340" s="581" t="s">
        <v>488</v>
      </c>
      <c r="E340" s="544" t="s">
        <v>567</v>
      </c>
      <c r="F340" s="581" t="s">
        <v>568</v>
      </c>
      <c r="G340" s="544" t="s">
        <v>1238</v>
      </c>
      <c r="H340" s="544" t="s">
        <v>1239</v>
      </c>
      <c r="I340" s="582">
        <v>4374.14990234375</v>
      </c>
      <c r="J340" s="582">
        <v>6</v>
      </c>
      <c r="K340" s="583">
        <v>26244.8994140625</v>
      </c>
    </row>
    <row r="341" spans="1:11" ht="14.45" customHeight="1" x14ac:dyDescent="0.2">
      <c r="A341" s="540" t="s">
        <v>481</v>
      </c>
      <c r="B341" s="541" t="s">
        <v>482</v>
      </c>
      <c r="C341" s="544" t="s">
        <v>487</v>
      </c>
      <c r="D341" s="581" t="s">
        <v>488</v>
      </c>
      <c r="E341" s="544" t="s">
        <v>567</v>
      </c>
      <c r="F341" s="581" t="s">
        <v>568</v>
      </c>
      <c r="G341" s="544" t="s">
        <v>1240</v>
      </c>
      <c r="H341" s="544" t="s">
        <v>1241</v>
      </c>
      <c r="I341" s="582">
        <v>4720.2099609375</v>
      </c>
      <c r="J341" s="582">
        <v>17</v>
      </c>
      <c r="K341" s="583">
        <v>80243.5693359375</v>
      </c>
    </row>
    <row r="342" spans="1:11" ht="14.45" customHeight="1" x14ac:dyDescent="0.2">
      <c r="A342" s="540" t="s">
        <v>481</v>
      </c>
      <c r="B342" s="541" t="s">
        <v>482</v>
      </c>
      <c r="C342" s="544" t="s">
        <v>487</v>
      </c>
      <c r="D342" s="581" t="s">
        <v>488</v>
      </c>
      <c r="E342" s="544" t="s">
        <v>567</v>
      </c>
      <c r="F342" s="581" t="s">
        <v>568</v>
      </c>
      <c r="G342" s="544" t="s">
        <v>1242</v>
      </c>
      <c r="H342" s="544" t="s">
        <v>1243</v>
      </c>
      <c r="I342" s="582">
        <v>7090.60009765625</v>
      </c>
      <c r="J342" s="582">
        <v>48</v>
      </c>
      <c r="K342" s="583">
        <v>340348.806640625</v>
      </c>
    </row>
    <row r="343" spans="1:11" ht="14.45" customHeight="1" x14ac:dyDescent="0.2">
      <c r="A343" s="540" t="s">
        <v>481</v>
      </c>
      <c r="B343" s="541" t="s">
        <v>482</v>
      </c>
      <c r="C343" s="544" t="s">
        <v>487</v>
      </c>
      <c r="D343" s="581" t="s">
        <v>488</v>
      </c>
      <c r="E343" s="544" t="s">
        <v>567</v>
      </c>
      <c r="F343" s="581" t="s">
        <v>568</v>
      </c>
      <c r="G343" s="544" t="s">
        <v>1244</v>
      </c>
      <c r="H343" s="544" t="s">
        <v>1245</v>
      </c>
      <c r="I343" s="582">
        <v>7932.759765625</v>
      </c>
      <c r="J343" s="582">
        <v>49</v>
      </c>
      <c r="K343" s="583">
        <v>388705.228515625</v>
      </c>
    </row>
    <row r="344" spans="1:11" ht="14.45" customHeight="1" x14ac:dyDescent="0.2">
      <c r="A344" s="540" t="s">
        <v>481</v>
      </c>
      <c r="B344" s="541" t="s">
        <v>482</v>
      </c>
      <c r="C344" s="544" t="s">
        <v>487</v>
      </c>
      <c r="D344" s="581" t="s">
        <v>488</v>
      </c>
      <c r="E344" s="544" t="s">
        <v>567</v>
      </c>
      <c r="F344" s="581" t="s">
        <v>568</v>
      </c>
      <c r="G344" s="544" t="s">
        <v>1246</v>
      </c>
      <c r="H344" s="544" t="s">
        <v>1247</v>
      </c>
      <c r="I344" s="582">
        <v>762.29998779296875</v>
      </c>
      <c r="J344" s="582">
        <v>1</v>
      </c>
      <c r="K344" s="583">
        <v>762.29998779296875</v>
      </c>
    </row>
    <row r="345" spans="1:11" ht="14.45" customHeight="1" x14ac:dyDescent="0.2">
      <c r="A345" s="540" t="s">
        <v>481</v>
      </c>
      <c r="B345" s="541" t="s">
        <v>482</v>
      </c>
      <c r="C345" s="544" t="s">
        <v>487</v>
      </c>
      <c r="D345" s="581" t="s">
        <v>488</v>
      </c>
      <c r="E345" s="544" t="s">
        <v>567</v>
      </c>
      <c r="F345" s="581" t="s">
        <v>568</v>
      </c>
      <c r="G345" s="544" t="s">
        <v>1248</v>
      </c>
      <c r="H345" s="544" t="s">
        <v>1249</v>
      </c>
      <c r="I345" s="582">
        <v>1798.06005859375</v>
      </c>
      <c r="J345" s="582">
        <v>4</v>
      </c>
      <c r="K345" s="583">
        <v>7192.240234375</v>
      </c>
    </row>
    <row r="346" spans="1:11" ht="14.45" customHeight="1" x14ac:dyDescent="0.2">
      <c r="A346" s="540" t="s">
        <v>481</v>
      </c>
      <c r="B346" s="541" t="s">
        <v>482</v>
      </c>
      <c r="C346" s="544" t="s">
        <v>487</v>
      </c>
      <c r="D346" s="581" t="s">
        <v>488</v>
      </c>
      <c r="E346" s="544" t="s">
        <v>567</v>
      </c>
      <c r="F346" s="581" t="s">
        <v>568</v>
      </c>
      <c r="G346" s="544" t="s">
        <v>1250</v>
      </c>
      <c r="H346" s="544" t="s">
        <v>1251</v>
      </c>
      <c r="I346" s="582">
        <v>4077.699951171875</v>
      </c>
      <c r="J346" s="582">
        <v>1</v>
      </c>
      <c r="K346" s="583">
        <v>4077.699951171875</v>
      </c>
    </row>
    <row r="347" spans="1:11" ht="14.45" customHeight="1" x14ac:dyDescent="0.2">
      <c r="A347" s="540" t="s">
        <v>481</v>
      </c>
      <c r="B347" s="541" t="s">
        <v>482</v>
      </c>
      <c r="C347" s="544" t="s">
        <v>487</v>
      </c>
      <c r="D347" s="581" t="s">
        <v>488</v>
      </c>
      <c r="E347" s="544" t="s">
        <v>567</v>
      </c>
      <c r="F347" s="581" t="s">
        <v>568</v>
      </c>
      <c r="G347" s="544" t="s">
        <v>1252</v>
      </c>
      <c r="H347" s="544" t="s">
        <v>1253</v>
      </c>
      <c r="I347" s="582">
        <v>60577.73828125</v>
      </c>
      <c r="J347" s="582">
        <v>1</v>
      </c>
      <c r="K347" s="583">
        <v>60577.73828125</v>
      </c>
    </row>
    <row r="348" spans="1:11" ht="14.45" customHeight="1" x14ac:dyDescent="0.2">
      <c r="A348" s="540" t="s">
        <v>481</v>
      </c>
      <c r="B348" s="541" t="s">
        <v>482</v>
      </c>
      <c r="C348" s="544" t="s">
        <v>487</v>
      </c>
      <c r="D348" s="581" t="s">
        <v>488</v>
      </c>
      <c r="E348" s="544" t="s">
        <v>567</v>
      </c>
      <c r="F348" s="581" t="s">
        <v>568</v>
      </c>
      <c r="G348" s="544" t="s">
        <v>1254</v>
      </c>
      <c r="H348" s="544" t="s">
        <v>1255</v>
      </c>
      <c r="I348" s="582">
        <v>123392.2578125</v>
      </c>
      <c r="J348" s="582">
        <v>1</v>
      </c>
      <c r="K348" s="583">
        <v>123392.2578125</v>
      </c>
    </row>
    <row r="349" spans="1:11" ht="14.45" customHeight="1" x14ac:dyDescent="0.2">
      <c r="A349" s="540" t="s">
        <v>481</v>
      </c>
      <c r="B349" s="541" t="s">
        <v>482</v>
      </c>
      <c r="C349" s="544" t="s">
        <v>487</v>
      </c>
      <c r="D349" s="581" t="s">
        <v>488</v>
      </c>
      <c r="E349" s="544" t="s">
        <v>567</v>
      </c>
      <c r="F349" s="581" t="s">
        <v>568</v>
      </c>
      <c r="G349" s="544" t="s">
        <v>1256</v>
      </c>
      <c r="H349" s="544" t="s">
        <v>1257</v>
      </c>
      <c r="I349" s="582">
        <v>24414.169921875</v>
      </c>
      <c r="J349" s="582">
        <v>3</v>
      </c>
      <c r="K349" s="583">
        <v>73242.509765625</v>
      </c>
    </row>
    <row r="350" spans="1:11" ht="14.45" customHeight="1" x14ac:dyDescent="0.2">
      <c r="A350" s="540" t="s">
        <v>481</v>
      </c>
      <c r="B350" s="541" t="s">
        <v>482</v>
      </c>
      <c r="C350" s="544" t="s">
        <v>487</v>
      </c>
      <c r="D350" s="581" t="s">
        <v>488</v>
      </c>
      <c r="E350" s="544" t="s">
        <v>567</v>
      </c>
      <c r="F350" s="581" t="s">
        <v>568</v>
      </c>
      <c r="G350" s="544" t="s">
        <v>1258</v>
      </c>
      <c r="H350" s="544" t="s">
        <v>1259</v>
      </c>
      <c r="I350" s="582">
        <v>12031.0302734375</v>
      </c>
      <c r="J350" s="582">
        <v>55</v>
      </c>
      <c r="K350" s="583">
        <v>661706.65625</v>
      </c>
    </row>
    <row r="351" spans="1:11" ht="14.45" customHeight="1" x14ac:dyDescent="0.2">
      <c r="A351" s="540" t="s">
        <v>481</v>
      </c>
      <c r="B351" s="541" t="s">
        <v>482</v>
      </c>
      <c r="C351" s="544" t="s">
        <v>487</v>
      </c>
      <c r="D351" s="581" t="s">
        <v>488</v>
      </c>
      <c r="E351" s="544" t="s">
        <v>567</v>
      </c>
      <c r="F351" s="581" t="s">
        <v>568</v>
      </c>
      <c r="G351" s="544" t="s">
        <v>1260</v>
      </c>
      <c r="H351" s="544" t="s">
        <v>1261</v>
      </c>
      <c r="I351" s="582">
        <v>6063.31005859375</v>
      </c>
      <c r="J351" s="582">
        <v>51</v>
      </c>
      <c r="K351" s="583">
        <v>309228.810546875</v>
      </c>
    </row>
    <row r="352" spans="1:11" ht="14.45" customHeight="1" x14ac:dyDescent="0.2">
      <c r="A352" s="540" t="s">
        <v>481</v>
      </c>
      <c r="B352" s="541" t="s">
        <v>482</v>
      </c>
      <c r="C352" s="544" t="s">
        <v>487</v>
      </c>
      <c r="D352" s="581" t="s">
        <v>488</v>
      </c>
      <c r="E352" s="544" t="s">
        <v>567</v>
      </c>
      <c r="F352" s="581" t="s">
        <v>568</v>
      </c>
      <c r="G352" s="544" t="s">
        <v>1262</v>
      </c>
      <c r="H352" s="544" t="s">
        <v>1263</v>
      </c>
      <c r="I352" s="582">
        <v>12031.0302734375</v>
      </c>
      <c r="J352" s="582">
        <v>45</v>
      </c>
      <c r="K352" s="583">
        <v>541396.357421875</v>
      </c>
    </row>
    <row r="353" spans="1:11" ht="14.45" customHeight="1" x14ac:dyDescent="0.2">
      <c r="A353" s="540" t="s">
        <v>481</v>
      </c>
      <c r="B353" s="541" t="s">
        <v>482</v>
      </c>
      <c r="C353" s="544" t="s">
        <v>487</v>
      </c>
      <c r="D353" s="581" t="s">
        <v>488</v>
      </c>
      <c r="E353" s="544" t="s">
        <v>567</v>
      </c>
      <c r="F353" s="581" t="s">
        <v>568</v>
      </c>
      <c r="G353" s="544" t="s">
        <v>1264</v>
      </c>
      <c r="H353" s="544" t="s">
        <v>1265</v>
      </c>
      <c r="I353" s="582">
        <v>6916.35986328125</v>
      </c>
      <c r="J353" s="582">
        <v>44</v>
      </c>
      <c r="K353" s="583">
        <v>304319.837890625</v>
      </c>
    </row>
    <row r="354" spans="1:11" ht="14.45" customHeight="1" x14ac:dyDescent="0.2">
      <c r="A354" s="540" t="s">
        <v>481</v>
      </c>
      <c r="B354" s="541" t="s">
        <v>482</v>
      </c>
      <c r="C354" s="544" t="s">
        <v>487</v>
      </c>
      <c r="D354" s="581" t="s">
        <v>488</v>
      </c>
      <c r="E354" s="544" t="s">
        <v>567</v>
      </c>
      <c r="F354" s="581" t="s">
        <v>568</v>
      </c>
      <c r="G354" s="544" t="s">
        <v>1266</v>
      </c>
      <c r="H354" s="544" t="s">
        <v>1267</v>
      </c>
      <c r="I354" s="582">
        <v>6916.35986328125</v>
      </c>
      <c r="J354" s="582">
        <v>46</v>
      </c>
      <c r="K354" s="583">
        <v>318152.5576171875</v>
      </c>
    </row>
    <row r="355" spans="1:11" ht="14.45" customHeight="1" x14ac:dyDescent="0.2">
      <c r="A355" s="540" t="s">
        <v>481</v>
      </c>
      <c r="B355" s="541" t="s">
        <v>482</v>
      </c>
      <c r="C355" s="544" t="s">
        <v>487</v>
      </c>
      <c r="D355" s="581" t="s">
        <v>488</v>
      </c>
      <c r="E355" s="544" t="s">
        <v>567</v>
      </c>
      <c r="F355" s="581" t="s">
        <v>568</v>
      </c>
      <c r="G355" s="544" t="s">
        <v>1268</v>
      </c>
      <c r="H355" s="544" t="s">
        <v>1269</v>
      </c>
      <c r="I355" s="582">
        <v>5176.804361979167</v>
      </c>
      <c r="J355" s="582">
        <v>15</v>
      </c>
      <c r="K355" s="583">
        <v>77652.05078125</v>
      </c>
    </row>
    <row r="356" spans="1:11" ht="14.45" customHeight="1" x14ac:dyDescent="0.2">
      <c r="A356" s="540" t="s">
        <v>481</v>
      </c>
      <c r="B356" s="541" t="s">
        <v>482</v>
      </c>
      <c r="C356" s="544" t="s">
        <v>487</v>
      </c>
      <c r="D356" s="581" t="s">
        <v>488</v>
      </c>
      <c r="E356" s="544" t="s">
        <v>567</v>
      </c>
      <c r="F356" s="581" t="s">
        <v>568</v>
      </c>
      <c r="G356" s="544" t="s">
        <v>1270</v>
      </c>
      <c r="H356" s="544" t="s">
        <v>1271</v>
      </c>
      <c r="I356" s="582">
        <v>3872</v>
      </c>
      <c r="J356" s="582">
        <v>26</v>
      </c>
      <c r="K356" s="583">
        <v>100672</v>
      </c>
    </row>
    <row r="357" spans="1:11" ht="14.45" customHeight="1" x14ac:dyDescent="0.2">
      <c r="A357" s="540" t="s">
        <v>481</v>
      </c>
      <c r="B357" s="541" t="s">
        <v>482</v>
      </c>
      <c r="C357" s="544" t="s">
        <v>487</v>
      </c>
      <c r="D357" s="581" t="s">
        <v>488</v>
      </c>
      <c r="E357" s="544" t="s">
        <v>567</v>
      </c>
      <c r="F357" s="581" t="s">
        <v>568</v>
      </c>
      <c r="G357" s="544" t="s">
        <v>1272</v>
      </c>
      <c r="H357" s="544" t="s">
        <v>1273</v>
      </c>
      <c r="I357" s="582">
        <v>7056.72021484375</v>
      </c>
      <c r="J357" s="582">
        <v>6</v>
      </c>
      <c r="K357" s="583">
        <v>42340.3212890625</v>
      </c>
    </row>
    <row r="358" spans="1:11" ht="14.45" customHeight="1" x14ac:dyDescent="0.2">
      <c r="A358" s="540" t="s">
        <v>481</v>
      </c>
      <c r="B358" s="541" t="s">
        <v>482</v>
      </c>
      <c r="C358" s="544" t="s">
        <v>487</v>
      </c>
      <c r="D358" s="581" t="s">
        <v>488</v>
      </c>
      <c r="E358" s="544" t="s">
        <v>567</v>
      </c>
      <c r="F358" s="581" t="s">
        <v>568</v>
      </c>
      <c r="G358" s="544" t="s">
        <v>1274</v>
      </c>
      <c r="H358" s="544" t="s">
        <v>1275</v>
      </c>
      <c r="I358" s="582">
        <v>4126.10009765625</v>
      </c>
      <c r="J358" s="582">
        <v>2</v>
      </c>
      <c r="K358" s="583">
        <v>8252.2001953125</v>
      </c>
    </row>
    <row r="359" spans="1:11" ht="14.45" customHeight="1" x14ac:dyDescent="0.2">
      <c r="A359" s="540" t="s">
        <v>481</v>
      </c>
      <c r="B359" s="541" t="s">
        <v>482</v>
      </c>
      <c r="C359" s="544" t="s">
        <v>487</v>
      </c>
      <c r="D359" s="581" t="s">
        <v>488</v>
      </c>
      <c r="E359" s="544" t="s">
        <v>567</v>
      </c>
      <c r="F359" s="581" t="s">
        <v>568</v>
      </c>
      <c r="G359" s="544" t="s">
        <v>1276</v>
      </c>
      <c r="H359" s="544" t="s">
        <v>1277</v>
      </c>
      <c r="I359" s="582">
        <v>19093.80078125</v>
      </c>
      <c r="J359" s="582">
        <v>1</v>
      </c>
      <c r="K359" s="583">
        <v>19093.80078125</v>
      </c>
    </row>
    <row r="360" spans="1:11" ht="14.45" customHeight="1" x14ac:dyDescent="0.2">
      <c r="A360" s="540" t="s">
        <v>481</v>
      </c>
      <c r="B360" s="541" t="s">
        <v>482</v>
      </c>
      <c r="C360" s="544" t="s">
        <v>487</v>
      </c>
      <c r="D360" s="581" t="s">
        <v>488</v>
      </c>
      <c r="E360" s="544" t="s">
        <v>567</v>
      </c>
      <c r="F360" s="581" t="s">
        <v>568</v>
      </c>
      <c r="G360" s="544" t="s">
        <v>1278</v>
      </c>
      <c r="H360" s="544" t="s">
        <v>1279</v>
      </c>
      <c r="I360" s="582">
        <v>25637.48046875</v>
      </c>
      <c r="J360" s="582">
        <v>2</v>
      </c>
      <c r="K360" s="583">
        <v>51274.9609375</v>
      </c>
    </row>
    <row r="361" spans="1:11" ht="14.45" customHeight="1" x14ac:dyDescent="0.2">
      <c r="A361" s="540" t="s">
        <v>481</v>
      </c>
      <c r="B361" s="541" t="s">
        <v>482</v>
      </c>
      <c r="C361" s="544" t="s">
        <v>487</v>
      </c>
      <c r="D361" s="581" t="s">
        <v>488</v>
      </c>
      <c r="E361" s="544" t="s">
        <v>567</v>
      </c>
      <c r="F361" s="581" t="s">
        <v>568</v>
      </c>
      <c r="G361" s="544" t="s">
        <v>1280</v>
      </c>
      <c r="H361" s="544" t="s">
        <v>1281</v>
      </c>
      <c r="I361" s="582">
        <v>14229.599609375</v>
      </c>
      <c r="J361" s="582">
        <v>2</v>
      </c>
      <c r="K361" s="583">
        <v>28459.19921875</v>
      </c>
    </row>
    <row r="362" spans="1:11" ht="14.45" customHeight="1" x14ac:dyDescent="0.2">
      <c r="A362" s="540" t="s">
        <v>481</v>
      </c>
      <c r="B362" s="541" t="s">
        <v>482</v>
      </c>
      <c r="C362" s="544" t="s">
        <v>487</v>
      </c>
      <c r="D362" s="581" t="s">
        <v>488</v>
      </c>
      <c r="E362" s="544" t="s">
        <v>567</v>
      </c>
      <c r="F362" s="581" t="s">
        <v>568</v>
      </c>
      <c r="G362" s="544" t="s">
        <v>1282</v>
      </c>
      <c r="H362" s="544" t="s">
        <v>1283</v>
      </c>
      <c r="I362" s="582">
        <v>3456.0333658854165</v>
      </c>
      <c r="J362" s="582">
        <v>4</v>
      </c>
      <c r="K362" s="583">
        <v>13845.64013671875</v>
      </c>
    </row>
    <row r="363" spans="1:11" ht="14.45" customHeight="1" x14ac:dyDescent="0.2">
      <c r="A363" s="540" t="s">
        <v>481</v>
      </c>
      <c r="B363" s="541" t="s">
        <v>482</v>
      </c>
      <c r="C363" s="544" t="s">
        <v>487</v>
      </c>
      <c r="D363" s="581" t="s">
        <v>488</v>
      </c>
      <c r="E363" s="544" t="s">
        <v>567</v>
      </c>
      <c r="F363" s="581" t="s">
        <v>568</v>
      </c>
      <c r="G363" s="544" t="s">
        <v>1284</v>
      </c>
      <c r="H363" s="544" t="s">
        <v>1285</v>
      </c>
      <c r="I363" s="582">
        <v>6962.56005859375</v>
      </c>
      <c r="J363" s="582">
        <v>2</v>
      </c>
      <c r="K363" s="583">
        <v>13925.1201171875</v>
      </c>
    </row>
    <row r="364" spans="1:11" ht="14.45" customHeight="1" x14ac:dyDescent="0.2">
      <c r="A364" s="540" t="s">
        <v>481</v>
      </c>
      <c r="B364" s="541" t="s">
        <v>482</v>
      </c>
      <c r="C364" s="544" t="s">
        <v>487</v>
      </c>
      <c r="D364" s="581" t="s">
        <v>488</v>
      </c>
      <c r="E364" s="544" t="s">
        <v>567</v>
      </c>
      <c r="F364" s="581" t="s">
        <v>568</v>
      </c>
      <c r="G364" s="544" t="s">
        <v>1286</v>
      </c>
      <c r="H364" s="544" t="s">
        <v>1287</v>
      </c>
      <c r="I364" s="582">
        <v>7650.830078125</v>
      </c>
      <c r="J364" s="582">
        <v>2</v>
      </c>
      <c r="K364" s="583">
        <v>15301.66015625</v>
      </c>
    </row>
    <row r="365" spans="1:11" ht="14.45" customHeight="1" x14ac:dyDescent="0.2">
      <c r="A365" s="540" t="s">
        <v>481</v>
      </c>
      <c r="B365" s="541" t="s">
        <v>482</v>
      </c>
      <c r="C365" s="544" t="s">
        <v>487</v>
      </c>
      <c r="D365" s="581" t="s">
        <v>488</v>
      </c>
      <c r="E365" s="544" t="s">
        <v>567</v>
      </c>
      <c r="F365" s="581" t="s">
        <v>568</v>
      </c>
      <c r="G365" s="544" t="s">
        <v>1288</v>
      </c>
      <c r="H365" s="544" t="s">
        <v>1289</v>
      </c>
      <c r="I365" s="582">
        <v>7650.830078125</v>
      </c>
      <c r="J365" s="582">
        <v>2</v>
      </c>
      <c r="K365" s="583">
        <v>15301.66015625</v>
      </c>
    </row>
    <row r="366" spans="1:11" ht="14.45" customHeight="1" x14ac:dyDescent="0.2">
      <c r="A366" s="540" t="s">
        <v>481</v>
      </c>
      <c r="B366" s="541" t="s">
        <v>482</v>
      </c>
      <c r="C366" s="544" t="s">
        <v>487</v>
      </c>
      <c r="D366" s="581" t="s">
        <v>488</v>
      </c>
      <c r="E366" s="544" t="s">
        <v>567</v>
      </c>
      <c r="F366" s="581" t="s">
        <v>568</v>
      </c>
      <c r="G366" s="544" t="s">
        <v>1290</v>
      </c>
      <c r="H366" s="544" t="s">
        <v>1291</v>
      </c>
      <c r="I366" s="582">
        <v>9042.330078125</v>
      </c>
      <c r="J366" s="582">
        <v>1</v>
      </c>
      <c r="K366" s="583">
        <v>9042.330078125</v>
      </c>
    </row>
    <row r="367" spans="1:11" ht="14.45" customHeight="1" x14ac:dyDescent="0.2">
      <c r="A367" s="540" t="s">
        <v>481</v>
      </c>
      <c r="B367" s="541" t="s">
        <v>482</v>
      </c>
      <c r="C367" s="544" t="s">
        <v>487</v>
      </c>
      <c r="D367" s="581" t="s">
        <v>488</v>
      </c>
      <c r="E367" s="544" t="s">
        <v>567</v>
      </c>
      <c r="F367" s="581" t="s">
        <v>568</v>
      </c>
      <c r="G367" s="544" t="s">
        <v>1292</v>
      </c>
      <c r="H367" s="544" t="s">
        <v>1293</v>
      </c>
      <c r="I367" s="582">
        <v>7508.64990234375</v>
      </c>
      <c r="J367" s="582">
        <v>2</v>
      </c>
      <c r="K367" s="583">
        <v>15017.2900390625</v>
      </c>
    </row>
    <row r="368" spans="1:11" ht="14.45" customHeight="1" x14ac:dyDescent="0.2">
      <c r="A368" s="540" t="s">
        <v>481</v>
      </c>
      <c r="B368" s="541" t="s">
        <v>482</v>
      </c>
      <c r="C368" s="544" t="s">
        <v>487</v>
      </c>
      <c r="D368" s="581" t="s">
        <v>488</v>
      </c>
      <c r="E368" s="544" t="s">
        <v>567</v>
      </c>
      <c r="F368" s="581" t="s">
        <v>568</v>
      </c>
      <c r="G368" s="544" t="s">
        <v>1294</v>
      </c>
      <c r="H368" s="544" t="s">
        <v>1295</v>
      </c>
      <c r="I368" s="582">
        <v>6609.103352864583</v>
      </c>
      <c r="J368" s="582">
        <v>3</v>
      </c>
      <c r="K368" s="583">
        <v>19827.31005859375</v>
      </c>
    </row>
    <row r="369" spans="1:11" ht="14.45" customHeight="1" x14ac:dyDescent="0.2">
      <c r="A369" s="540" t="s">
        <v>481</v>
      </c>
      <c r="B369" s="541" t="s">
        <v>482</v>
      </c>
      <c r="C369" s="544" t="s">
        <v>487</v>
      </c>
      <c r="D369" s="581" t="s">
        <v>488</v>
      </c>
      <c r="E369" s="544" t="s">
        <v>567</v>
      </c>
      <c r="F369" s="581" t="s">
        <v>568</v>
      </c>
      <c r="G369" s="544" t="s">
        <v>1296</v>
      </c>
      <c r="H369" s="544" t="s">
        <v>1297</v>
      </c>
      <c r="I369" s="582">
        <v>9355.7197265625</v>
      </c>
      <c r="J369" s="582">
        <v>1</v>
      </c>
      <c r="K369" s="583">
        <v>9355.7197265625</v>
      </c>
    </row>
    <row r="370" spans="1:11" ht="14.45" customHeight="1" x14ac:dyDescent="0.2">
      <c r="A370" s="540" t="s">
        <v>481</v>
      </c>
      <c r="B370" s="541" t="s">
        <v>482</v>
      </c>
      <c r="C370" s="544" t="s">
        <v>487</v>
      </c>
      <c r="D370" s="581" t="s">
        <v>488</v>
      </c>
      <c r="E370" s="544" t="s">
        <v>567</v>
      </c>
      <c r="F370" s="581" t="s">
        <v>568</v>
      </c>
      <c r="G370" s="544" t="s">
        <v>1298</v>
      </c>
      <c r="H370" s="544" t="s">
        <v>1299</v>
      </c>
      <c r="I370" s="582">
        <v>9042.330078125</v>
      </c>
      <c r="J370" s="582">
        <v>1</v>
      </c>
      <c r="K370" s="583">
        <v>9042.330078125</v>
      </c>
    </row>
    <row r="371" spans="1:11" ht="14.45" customHeight="1" x14ac:dyDescent="0.2">
      <c r="A371" s="540" t="s">
        <v>481</v>
      </c>
      <c r="B371" s="541" t="s">
        <v>482</v>
      </c>
      <c r="C371" s="544" t="s">
        <v>487</v>
      </c>
      <c r="D371" s="581" t="s">
        <v>488</v>
      </c>
      <c r="E371" s="544" t="s">
        <v>567</v>
      </c>
      <c r="F371" s="581" t="s">
        <v>568</v>
      </c>
      <c r="G371" s="544" t="s">
        <v>1300</v>
      </c>
      <c r="H371" s="544" t="s">
        <v>1301</v>
      </c>
      <c r="I371" s="582">
        <v>7855.405029296875</v>
      </c>
      <c r="J371" s="582">
        <v>2</v>
      </c>
      <c r="K371" s="583">
        <v>15710.81005859375</v>
      </c>
    </row>
    <row r="372" spans="1:11" ht="14.45" customHeight="1" x14ac:dyDescent="0.2">
      <c r="A372" s="540" t="s">
        <v>481</v>
      </c>
      <c r="B372" s="541" t="s">
        <v>482</v>
      </c>
      <c r="C372" s="544" t="s">
        <v>487</v>
      </c>
      <c r="D372" s="581" t="s">
        <v>488</v>
      </c>
      <c r="E372" s="544" t="s">
        <v>567</v>
      </c>
      <c r="F372" s="581" t="s">
        <v>568</v>
      </c>
      <c r="G372" s="544" t="s">
        <v>1302</v>
      </c>
      <c r="H372" s="544" t="s">
        <v>1303</v>
      </c>
      <c r="I372" s="582">
        <v>9042.330078125</v>
      </c>
      <c r="J372" s="582">
        <v>1</v>
      </c>
      <c r="K372" s="583">
        <v>9042.330078125</v>
      </c>
    </row>
    <row r="373" spans="1:11" ht="14.45" customHeight="1" x14ac:dyDescent="0.2">
      <c r="A373" s="540" t="s">
        <v>481</v>
      </c>
      <c r="B373" s="541" t="s">
        <v>482</v>
      </c>
      <c r="C373" s="544" t="s">
        <v>487</v>
      </c>
      <c r="D373" s="581" t="s">
        <v>488</v>
      </c>
      <c r="E373" s="544" t="s">
        <v>567</v>
      </c>
      <c r="F373" s="581" t="s">
        <v>568</v>
      </c>
      <c r="G373" s="544" t="s">
        <v>1304</v>
      </c>
      <c r="H373" s="544" t="s">
        <v>1305</v>
      </c>
      <c r="I373" s="582">
        <v>6024.829833984375</v>
      </c>
      <c r="J373" s="582">
        <v>9</v>
      </c>
      <c r="K373" s="583">
        <v>54509.2890625</v>
      </c>
    </row>
    <row r="374" spans="1:11" ht="14.45" customHeight="1" x14ac:dyDescent="0.2">
      <c r="A374" s="540" t="s">
        <v>481</v>
      </c>
      <c r="B374" s="541" t="s">
        <v>482</v>
      </c>
      <c r="C374" s="544" t="s">
        <v>487</v>
      </c>
      <c r="D374" s="581" t="s">
        <v>488</v>
      </c>
      <c r="E374" s="544" t="s">
        <v>567</v>
      </c>
      <c r="F374" s="581" t="s">
        <v>568</v>
      </c>
      <c r="G374" s="544" t="s">
        <v>1306</v>
      </c>
      <c r="H374" s="544" t="s">
        <v>1307</v>
      </c>
      <c r="I374" s="582">
        <v>4046.070068359375</v>
      </c>
      <c r="J374" s="582">
        <v>1</v>
      </c>
      <c r="K374" s="583">
        <v>4046.070068359375</v>
      </c>
    </row>
    <row r="375" spans="1:11" ht="14.45" customHeight="1" x14ac:dyDescent="0.2">
      <c r="A375" s="540" t="s">
        <v>481</v>
      </c>
      <c r="B375" s="541" t="s">
        <v>482</v>
      </c>
      <c r="C375" s="544" t="s">
        <v>487</v>
      </c>
      <c r="D375" s="581" t="s">
        <v>488</v>
      </c>
      <c r="E375" s="544" t="s">
        <v>567</v>
      </c>
      <c r="F375" s="581" t="s">
        <v>568</v>
      </c>
      <c r="G375" s="544" t="s">
        <v>1308</v>
      </c>
      <c r="H375" s="544" t="s">
        <v>1309</v>
      </c>
      <c r="I375" s="582">
        <v>494.68666076660156</v>
      </c>
      <c r="J375" s="582">
        <v>37</v>
      </c>
      <c r="K375" s="583">
        <v>22896.470581054688</v>
      </c>
    </row>
    <row r="376" spans="1:11" ht="14.45" customHeight="1" x14ac:dyDescent="0.2">
      <c r="A376" s="540" t="s">
        <v>481</v>
      </c>
      <c r="B376" s="541" t="s">
        <v>482</v>
      </c>
      <c r="C376" s="544" t="s">
        <v>487</v>
      </c>
      <c r="D376" s="581" t="s">
        <v>488</v>
      </c>
      <c r="E376" s="544" t="s">
        <v>567</v>
      </c>
      <c r="F376" s="581" t="s">
        <v>568</v>
      </c>
      <c r="G376" s="544" t="s">
        <v>1310</v>
      </c>
      <c r="H376" s="544" t="s">
        <v>1311</v>
      </c>
      <c r="I376" s="582">
        <v>2631.5184326171875</v>
      </c>
      <c r="J376" s="582">
        <v>10</v>
      </c>
      <c r="K376" s="583">
        <v>26109.02099609375</v>
      </c>
    </row>
    <row r="377" spans="1:11" ht="14.45" customHeight="1" x14ac:dyDescent="0.2">
      <c r="A377" s="540" t="s">
        <v>481</v>
      </c>
      <c r="B377" s="541" t="s">
        <v>482</v>
      </c>
      <c r="C377" s="544" t="s">
        <v>487</v>
      </c>
      <c r="D377" s="581" t="s">
        <v>488</v>
      </c>
      <c r="E377" s="544" t="s">
        <v>567</v>
      </c>
      <c r="F377" s="581" t="s">
        <v>568</v>
      </c>
      <c r="G377" s="544" t="s">
        <v>1312</v>
      </c>
      <c r="H377" s="544" t="s">
        <v>1313</v>
      </c>
      <c r="I377" s="582">
        <v>4515.1201171875</v>
      </c>
      <c r="J377" s="582">
        <v>1</v>
      </c>
      <c r="K377" s="583">
        <v>4515.1201171875</v>
      </c>
    </row>
    <row r="378" spans="1:11" ht="14.45" customHeight="1" x14ac:dyDescent="0.2">
      <c r="A378" s="540" t="s">
        <v>481</v>
      </c>
      <c r="B378" s="541" t="s">
        <v>482</v>
      </c>
      <c r="C378" s="544" t="s">
        <v>487</v>
      </c>
      <c r="D378" s="581" t="s">
        <v>488</v>
      </c>
      <c r="E378" s="544" t="s">
        <v>567</v>
      </c>
      <c r="F378" s="581" t="s">
        <v>568</v>
      </c>
      <c r="G378" s="544" t="s">
        <v>1314</v>
      </c>
      <c r="H378" s="544" t="s">
        <v>1315</v>
      </c>
      <c r="I378" s="582">
        <v>11477</v>
      </c>
      <c r="J378" s="582">
        <v>24</v>
      </c>
      <c r="K378" s="583">
        <v>275448</v>
      </c>
    </row>
    <row r="379" spans="1:11" ht="14.45" customHeight="1" x14ac:dyDescent="0.2">
      <c r="A379" s="540" t="s">
        <v>481</v>
      </c>
      <c r="B379" s="541" t="s">
        <v>482</v>
      </c>
      <c r="C379" s="544" t="s">
        <v>487</v>
      </c>
      <c r="D379" s="581" t="s">
        <v>488</v>
      </c>
      <c r="E379" s="544" t="s">
        <v>567</v>
      </c>
      <c r="F379" s="581" t="s">
        <v>568</v>
      </c>
      <c r="G379" s="544" t="s">
        <v>1316</v>
      </c>
      <c r="H379" s="544" t="s">
        <v>1317</v>
      </c>
      <c r="I379" s="582">
        <v>24116.650390625</v>
      </c>
      <c r="J379" s="582">
        <v>21</v>
      </c>
      <c r="K379" s="583">
        <v>506449.662109375</v>
      </c>
    </row>
    <row r="380" spans="1:11" ht="14.45" customHeight="1" x14ac:dyDescent="0.2">
      <c r="A380" s="540" t="s">
        <v>481</v>
      </c>
      <c r="B380" s="541" t="s">
        <v>482</v>
      </c>
      <c r="C380" s="544" t="s">
        <v>487</v>
      </c>
      <c r="D380" s="581" t="s">
        <v>488</v>
      </c>
      <c r="E380" s="544" t="s">
        <v>567</v>
      </c>
      <c r="F380" s="581" t="s">
        <v>568</v>
      </c>
      <c r="G380" s="544" t="s">
        <v>1318</v>
      </c>
      <c r="H380" s="544" t="s">
        <v>1319</v>
      </c>
      <c r="I380" s="582">
        <v>9520.27978515625</v>
      </c>
      <c r="J380" s="582">
        <v>3</v>
      </c>
      <c r="K380" s="583">
        <v>28582.619140625</v>
      </c>
    </row>
    <row r="381" spans="1:11" ht="14.45" customHeight="1" x14ac:dyDescent="0.2">
      <c r="A381" s="540" t="s">
        <v>481</v>
      </c>
      <c r="B381" s="541" t="s">
        <v>482</v>
      </c>
      <c r="C381" s="544" t="s">
        <v>487</v>
      </c>
      <c r="D381" s="581" t="s">
        <v>488</v>
      </c>
      <c r="E381" s="544" t="s">
        <v>567</v>
      </c>
      <c r="F381" s="581" t="s">
        <v>568</v>
      </c>
      <c r="G381" s="544" t="s">
        <v>1320</v>
      </c>
      <c r="H381" s="544" t="s">
        <v>1321</v>
      </c>
      <c r="I381" s="582">
        <v>3981.02001953125</v>
      </c>
      <c r="J381" s="582">
        <v>2</v>
      </c>
      <c r="K381" s="583">
        <v>7962.0400390625</v>
      </c>
    </row>
    <row r="382" spans="1:11" ht="14.45" customHeight="1" x14ac:dyDescent="0.2">
      <c r="A382" s="540" t="s">
        <v>481</v>
      </c>
      <c r="B382" s="541" t="s">
        <v>482</v>
      </c>
      <c r="C382" s="544" t="s">
        <v>487</v>
      </c>
      <c r="D382" s="581" t="s">
        <v>488</v>
      </c>
      <c r="E382" s="544" t="s">
        <v>567</v>
      </c>
      <c r="F382" s="581" t="s">
        <v>568</v>
      </c>
      <c r="G382" s="544" t="s">
        <v>1322</v>
      </c>
      <c r="H382" s="544" t="s">
        <v>1323</v>
      </c>
      <c r="I382" s="582">
        <v>4840</v>
      </c>
      <c r="J382" s="582">
        <v>56</v>
      </c>
      <c r="K382" s="583">
        <v>271040</v>
      </c>
    </row>
    <row r="383" spans="1:11" ht="14.45" customHeight="1" x14ac:dyDescent="0.2">
      <c r="A383" s="540" t="s">
        <v>481</v>
      </c>
      <c r="B383" s="541" t="s">
        <v>482</v>
      </c>
      <c r="C383" s="544" t="s">
        <v>487</v>
      </c>
      <c r="D383" s="581" t="s">
        <v>488</v>
      </c>
      <c r="E383" s="544" t="s">
        <v>567</v>
      </c>
      <c r="F383" s="581" t="s">
        <v>568</v>
      </c>
      <c r="G383" s="544" t="s">
        <v>1324</v>
      </c>
      <c r="H383" s="544" t="s">
        <v>1325</v>
      </c>
      <c r="I383" s="582">
        <v>234.11000061035156</v>
      </c>
      <c r="J383" s="582">
        <v>4</v>
      </c>
      <c r="K383" s="583">
        <v>936.44000244140625</v>
      </c>
    </row>
    <row r="384" spans="1:11" ht="14.45" customHeight="1" x14ac:dyDescent="0.2">
      <c r="A384" s="540" t="s">
        <v>481</v>
      </c>
      <c r="B384" s="541" t="s">
        <v>482</v>
      </c>
      <c r="C384" s="544" t="s">
        <v>487</v>
      </c>
      <c r="D384" s="581" t="s">
        <v>488</v>
      </c>
      <c r="E384" s="544" t="s">
        <v>567</v>
      </c>
      <c r="F384" s="581" t="s">
        <v>568</v>
      </c>
      <c r="G384" s="544" t="s">
        <v>1326</v>
      </c>
      <c r="H384" s="544" t="s">
        <v>1327</v>
      </c>
      <c r="I384" s="582">
        <v>348.92020568847659</v>
      </c>
      <c r="J384" s="582">
        <v>19</v>
      </c>
      <c r="K384" s="583">
        <v>5648.2200622558594</v>
      </c>
    </row>
    <row r="385" spans="1:11" ht="14.45" customHeight="1" x14ac:dyDescent="0.2">
      <c r="A385" s="540" t="s">
        <v>481</v>
      </c>
      <c r="B385" s="541" t="s">
        <v>482</v>
      </c>
      <c r="C385" s="544" t="s">
        <v>487</v>
      </c>
      <c r="D385" s="581" t="s">
        <v>488</v>
      </c>
      <c r="E385" s="544" t="s">
        <v>567</v>
      </c>
      <c r="F385" s="581" t="s">
        <v>568</v>
      </c>
      <c r="G385" s="544" t="s">
        <v>1328</v>
      </c>
      <c r="H385" s="544" t="s">
        <v>1329</v>
      </c>
      <c r="I385" s="582">
        <v>77644</v>
      </c>
      <c r="J385" s="582">
        <v>3</v>
      </c>
      <c r="K385" s="583">
        <v>232932</v>
      </c>
    </row>
    <row r="386" spans="1:11" ht="14.45" customHeight="1" x14ac:dyDescent="0.2">
      <c r="A386" s="540" t="s">
        <v>481</v>
      </c>
      <c r="B386" s="541" t="s">
        <v>482</v>
      </c>
      <c r="C386" s="544" t="s">
        <v>487</v>
      </c>
      <c r="D386" s="581" t="s">
        <v>488</v>
      </c>
      <c r="E386" s="544" t="s">
        <v>567</v>
      </c>
      <c r="F386" s="581" t="s">
        <v>568</v>
      </c>
      <c r="G386" s="544" t="s">
        <v>1330</v>
      </c>
      <c r="H386" s="544" t="s">
        <v>1331</v>
      </c>
      <c r="I386" s="582">
        <v>12101.81494140625</v>
      </c>
      <c r="J386" s="582">
        <v>2</v>
      </c>
      <c r="K386" s="583">
        <v>24203.6298828125</v>
      </c>
    </row>
    <row r="387" spans="1:11" ht="14.45" customHeight="1" x14ac:dyDescent="0.2">
      <c r="A387" s="540" t="s">
        <v>481</v>
      </c>
      <c r="B387" s="541" t="s">
        <v>482</v>
      </c>
      <c r="C387" s="544" t="s">
        <v>487</v>
      </c>
      <c r="D387" s="581" t="s">
        <v>488</v>
      </c>
      <c r="E387" s="544" t="s">
        <v>567</v>
      </c>
      <c r="F387" s="581" t="s">
        <v>568</v>
      </c>
      <c r="G387" s="544" t="s">
        <v>1332</v>
      </c>
      <c r="H387" s="544" t="s">
        <v>1333</v>
      </c>
      <c r="I387" s="582">
        <v>544.5</v>
      </c>
      <c r="J387" s="582">
        <v>20</v>
      </c>
      <c r="K387" s="583">
        <v>10890</v>
      </c>
    </row>
    <row r="388" spans="1:11" ht="14.45" customHeight="1" x14ac:dyDescent="0.2">
      <c r="A388" s="540" t="s">
        <v>481</v>
      </c>
      <c r="B388" s="541" t="s">
        <v>482</v>
      </c>
      <c r="C388" s="544" t="s">
        <v>487</v>
      </c>
      <c r="D388" s="581" t="s">
        <v>488</v>
      </c>
      <c r="E388" s="544" t="s">
        <v>567</v>
      </c>
      <c r="F388" s="581" t="s">
        <v>568</v>
      </c>
      <c r="G388" s="544" t="s">
        <v>1334</v>
      </c>
      <c r="H388" s="544" t="s">
        <v>1335</v>
      </c>
      <c r="I388" s="582">
        <v>1936</v>
      </c>
      <c r="J388" s="582">
        <v>1</v>
      </c>
      <c r="K388" s="583">
        <v>1936</v>
      </c>
    </row>
    <row r="389" spans="1:11" ht="14.45" customHeight="1" x14ac:dyDescent="0.2">
      <c r="A389" s="540" t="s">
        <v>481</v>
      </c>
      <c r="B389" s="541" t="s">
        <v>482</v>
      </c>
      <c r="C389" s="544" t="s">
        <v>487</v>
      </c>
      <c r="D389" s="581" t="s">
        <v>488</v>
      </c>
      <c r="E389" s="544" t="s">
        <v>567</v>
      </c>
      <c r="F389" s="581" t="s">
        <v>568</v>
      </c>
      <c r="G389" s="544" t="s">
        <v>1336</v>
      </c>
      <c r="H389" s="544" t="s">
        <v>1337</v>
      </c>
      <c r="I389" s="582">
        <v>11826.053906249999</v>
      </c>
      <c r="J389" s="582">
        <v>5</v>
      </c>
      <c r="K389" s="583">
        <v>59130.26953125</v>
      </c>
    </row>
    <row r="390" spans="1:11" ht="14.45" customHeight="1" x14ac:dyDescent="0.2">
      <c r="A390" s="540" t="s">
        <v>481</v>
      </c>
      <c r="B390" s="541" t="s">
        <v>482</v>
      </c>
      <c r="C390" s="544" t="s">
        <v>487</v>
      </c>
      <c r="D390" s="581" t="s">
        <v>488</v>
      </c>
      <c r="E390" s="544" t="s">
        <v>567</v>
      </c>
      <c r="F390" s="581" t="s">
        <v>568</v>
      </c>
      <c r="G390" s="544" t="s">
        <v>1338</v>
      </c>
      <c r="H390" s="544" t="s">
        <v>1339</v>
      </c>
      <c r="I390" s="582">
        <v>23085.650390625</v>
      </c>
      <c r="J390" s="582">
        <v>12</v>
      </c>
      <c r="K390" s="583">
        <v>277027.8046875</v>
      </c>
    </row>
    <row r="391" spans="1:11" ht="14.45" customHeight="1" x14ac:dyDescent="0.2">
      <c r="A391" s="540" t="s">
        <v>481</v>
      </c>
      <c r="B391" s="541" t="s">
        <v>482</v>
      </c>
      <c r="C391" s="544" t="s">
        <v>487</v>
      </c>
      <c r="D391" s="581" t="s">
        <v>488</v>
      </c>
      <c r="E391" s="544" t="s">
        <v>567</v>
      </c>
      <c r="F391" s="581" t="s">
        <v>568</v>
      </c>
      <c r="G391" s="544" t="s">
        <v>1340</v>
      </c>
      <c r="H391" s="544" t="s">
        <v>1341</v>
      </c>
      <c r="I391" s="582">
        <v>5950.7737223307295</v>
      </c>
      <c r="J391" s="582">
        <v>26</v>
      </c>
      <c r="K391" s="583">
        <v>154720.1171875</v>
      </c>
    </row>
    <row r="392" spans="1:11" ht="14.45" customHeight="1" x14ac:dyDescent="0.2">
      <c r="A392" s="540" t="s">
        <v>481</v>
      </c>
      <c r="B392" s="541" t="s">
        <v>482</v>
      </c>
      <c r="C392" s="544" t="s">
        <v>487</v>
      </c>
      <c r="D392" s="581" t="s">
        <v>488</v>
      </c>
      <c r="E392" s="544" t="s">
        <v>567</v>
      </c>
      <c r="F392" s="581" t="s">
        <v>568</v>
      </c>
      <c r="G392" s="544" t="s">
        <v>1342</v>
      </c>
      <c r="H392" s="544" t="s">
        <v>1343</v>
      </c>
      <c r="I392" s="582">
        <v>28.75</v>
      </c>
      <c r="J392" s="582">
        <v>48</v>
      </c>
      <c r="K392" s="583">
        <v>1380</v>
      </c>
    </row>
    <row r="393" spans="1:11" ht="14.45" customHeight="1" x14ac:dyDescent="0.2">
      <c r="A393" s="540" t="s">
        <v>481</v>
      </c>
      <c r="B393" s="541" t="s">
        <v>482</v>
      </c>
      <c r="C393" s="544" t="s">
        <v>487</v>
      </c>
      <c r="D393" s="581" t="s">
        <v>488</v>
      </c>
      <c r="E393" s="544" t="s">
        <v>567</v>
      </c>
      <c r="F393" s="581" t="s">
        <v>568</v>
      </c>
      <c r="G393" s="544" t="s">
        <v>1344</v>
      </c>
      <c r="H393" s="544" t="s">
        <v>1345</v>
      </c>
      <c r="I393" s="582">
        <v>1202.739990234375</v>
      </c>
      <c r="J393" s="582">
        <v>1</v>
      </c>
      <c r="K393" s="583">
        <v>1202.739990234375</v>
      </c>
    </row>
    <row r="394" spans="1:11" ht="14.45" customHeight="1" x14ac:dyDescent="0.2">
      <c r="A394" s="540" t="s">
        <v>481</v>
      </c>
      <c r="B394" s="541" t="s">
        <v>482</v>
      </c>
      <c r="C394" s="544" t="s">
        <v>487</v>
      </c>
      <c r="D394" s="581" t="s">
        <v>488</v>
      </c>
      <c r="E394" s="544" t="s">
        <v>567</v>
      </c>
      <c r="F394" s="581" t="s">
        <v>568</v>
      </c>
      <c r="G394" s="544" t="s">
        <v>1346</v>
      </c>
      <c r="H394" s="544" t="s">
        <v>1347</v>
      </c>
      <c r="I394" s="582">
        <v>2924.2458147321427</v>
      </c>
      <c r="J394" s="582">
        <v>7</v>
      </c>
      <c r="K394" s="583">
        <v>20469.720703125</v>
      </c>
    </row>
    <row r="395" spans="1:11" ht="14.45" customHeight="1" x14ac:dyDescent="0.2">
      <c r="A395" s="540" t="s">
        <v>481</v>
      </c>
      <c r="B395" s="541" t="s">
        <v>482</v>
      </c>
      <c r="C395" s="544" t="s">
        <v>487</v>
      </c>
      <c r="D395" s="581" t="s">
        <v>488</v>
      </c>
      <c r="E395" s="544" t="s">
        <v>567</v>
      </c>
      <c r="F395" s="581" t="s">
        <v>568</v>
      </c>
      <c r="G395" s="544" t="s">
        <v>1348</v>
      </c>
      <c r="H395" s="544" t="s">
        <v>1349</v>
      </c>
      <c r="I395" s="582">
        <v>11388.51953125</v>
      </c>
      <c r="J395" s="582">
        <v>1</v>
      </c>
      <c r="K395" s="583">
        <v>11388.51953125</v>
      </c>
    </row>
    <row r="396" spans="1:11" ht="14.45" customHeight="1" x14ac:dyDescent="0.2">
      <c r="A396" s="540" t="s">
        <v>481</v>
      </c>
      <c r="B396" s="541" t="s">
        <v>482</v>
      </c>
      <c r="C396" s="544" t="s">
        <v>487</v>
      </c>
      <c r="D396" s="581" t="s">
        <v>488</v>
      </c>
      <c r="E396" s="544" t="s">
        <v>567</v>
      </c>
      <c r="F396" s="581" t="s">
        <v>568</v>
      </c>
      <c r="G396" s="544" t="s">
        <v>1350</v>
      </c>
      <c r="H396" s="544" t="s">
        <v>1351</v>
      </c>
      <c r="I396" s="582">
        <v>2214.300048828125</v>
      </c>
      <c r="J396" s="582">
        <v>2</v>
      </c>
      <c r="K396" s="583">
        <v>4428.60009765625</v>
      </c>
    </row>
    <row r="397" spans="1:11" ht="14.45" customHeight="1" x14ac:dyDescent="0.2">
      <c r="A397" s="540" t="s">
        <v>481</v>
      </c>
      <c r="B397" s="541" t="s">
        <v>482</v>
      </c>
      <c r="C397" s="544" t="s">
        <v>487</v>
      </c>
      <c r="D397" s="581" t="s">
        <v>488</v>
      </c>
      <c r="E397" s="544" t="s">
        <v>567</v>
      </c>
      <c r="F397" s="581" t="s">
        <v>568</v>
      </c>
      <c r="G397" s="544" t="s">
        <v>1352</v>
      </c>
      <c r="H397" s="544" t="s">
        <v>1353</v>
      </c>
      <c r="I397" s="582">
        <v>2546.7249755859375</v>
      </c>
      <c r="J397" s="582">
        <v>3</v>
      </c>
      <c r="K397" s="583">
        <v>7640.170166015625</v>
      </c>
    </row>
    <row r="398" spans="1:11" ht="14.45" customHeight="1" x14ac:dyDescent="0.2">
      <c r="A398" s="540" t="s">
        <v>481</v>
      </c>
      <c r="B398" s="541" t="s">
        <v>482</v>
      </c>
      <c r="C398" s="544" t="s">
        <v>487</v>
      </c>
      <c r="D398" s="581" t="s">
        <v>488</v>
      </c>
      <c r="E398" s="544" t="s">
        <v>567</v>
      </c>
      <c r="F398" s="581" t="s">
        <v>568</v>
      </c>
      <c r="G398" s="544" t="s">
        <v>1354</v>
      </c>
      <c r="H398" s="544" t="s">
        <v>1355</v>
      </c>
      <c r="I398" s="582">
        <v>2214.2967122395835</v>
      </c>
      <c r="J398" s="582">
        <v>16</v>
      </c>
      <c r="K398" s="583">
        <v>35428.7705078125</v>
      </c>
    </row>
    <row r="399" spans="1:11" ht="14.45" customHeight="1" x14ac:dyDescent="0.2">
      <c r="A399" s="540" t="s">
        <v>481</v>
      </c>
      <c r="B399" s="541" t="s">
        <v>482</v>
      </c>
      <c r="C399" s="544" t="s">
        <v>487</v>
      </c>
      <c r="D399" s="581" t="s">
        <v>488</v>
      </c>
      <c r="E399" s="544" t="s">
        <v>567</v>
      </c>
      <c r="F399" s="581" t="s">
        <v>568</v>
      </c>
      <c r="G399" s="544" t="s">
        <v>1356</v>
      </c>
      <c r="H399" s="544" t="s">
        <v>1357</v>
      </c>
      <c r="I399" s="582">
        <v>2138.070068359375</v>
      </c>
      <c r="J399" s="582">
        <v>3</v>
      </c>
      <c r="K399" s="583">
        <v>6414.210205078125</v>
      </c>
    </row>
    <row r="400" spans="1:11" ht="14.45" customHeight="1" x14ac:dyDescent="0.2">
      <c r="A400" s="540" t="s">
        <v>481</v>
      </c>
      <c r="B400" s="541" t="s">
        <v>482</v>
      </c>
      <c r="C400" s="544" t="s">
        <v>487</v>
      </c>
      <c r="D400" s="581" t="s">
        <v>488</v>
      </c>
      <c r="E400" s="544" t="s">
        <v>567</v>
      </c>
      <c r="F400" s="581" t="s">
        <v>568</v>
      </c>
      <c r="G400" s="544" t="s">
        <v>1358</v>
      </c>
      <c r="H400" s="544" t="s">
        <v>1359</v>
      </c>
      <c r="I400" s="582">
        <v>2905.2099609375</v>
      </c>
      <c r="J400" s="582">
        <v>1</v>
      </c>
      <c r="K400" s="583">
        <v>2905.2099609375</v>
      </c>
    </row>
    <row r="401" spans="1:11" ht="14.45" customHeight="1" x14ac:dyDescent="0.2">
      <c r="A401" s="540" t="s">
        <v>481</v>
      </c>
      <c r="B401" s="541" t="s">
        <v>482</v>
      </c>
      <c r="C401" s="544" t="s">
        <v>487</v>
      </c>
      <c r="D401" s="581" t="s">
        <v>488</v>
      </c>
      <c r="E401" s="544" t="s">
        <v>567</v>
      </c>
      <c r="F401" s="581" t="s">
        <v>568</v>
      </c>
      <c r="G401" s="544" t="s">
        <v>1360</v>
      </c>
      <c r="H401" s="544" t="s">
        <v>1361</v>
      </c>
      <c r="I401" s="582">
        <v>2905.2099609375</v>
      </c>
      <c r="J401" s="582">
        <v>2</v>
      </c>
      <c r="K401" s="583">
        <v>5810.419921875</v>
      </c>
    </row>
    <row r="402" spans="1:11" ht="14.45" customHeight="1" x14ac:dyDescent="0.2">
      <c r="A402" s="540" t="s">
        <v>481</v>
      </c>
      <c r="B402" s="541" t="s">
        <v>482</v>
      </c>
      <c r="C402" s="544" t="s">
        <v>487</v>
      </c>
      <c r="D402" s="581" t="s">
        <v>488</v>
      </c>
      <c r="E402" s="544" t="s">
        <v>567</v>
      </c>
      <c r="F402" s="581" t="s">
        <v>568</v>
      </c>
      <c r="G402" s="544" t="s">
        <v>1362</v>
      </c>
      <c r="H402" s="544" t="s">
        <v>1363</v>
      </c>
      <c r="I402" s="582">
        <v>2214.2991473858174</v>
      </c>
      <c r="J402" s="582">
        <v>72</v>
      </c>
      <c r="K402" s="583">
        <v>159429.54956054688</v>
      </c>
    </row>
    <row r="403" spans="1:11" ht="14.45" customHeight="1" x14ac:dyDescent="0.2">
      <c r="A403" s="540" t="s">
        <v>481</v>
      </c>
      <c r="B403" s="541" t="s">
        <v>482</v>
      </c>
      <c r="C403" s="544" t="s">
        <v>487</v>
      </c>
      <c r="D403" s="581" t="s">
        <v>488</v>
      </c>
      <c r="E403" s="544" t="s">
        <v>567</v>
      </c>
      <c r="F403" s="581" t="s">
        <v>568</v>
      </c>
      <c r="G403" s="544" t="s">
        <v>1364</v>
      </c>
      <c r="H403" s="544" t="s">
        <v>1365</v>
      </c>
      <c r="I403" s="582">
        <v>2214.300048828125</v>
      </c>
      <c r="J403" s="582">
        <v>15</v>
      </c>
      <c r="K403" s="583">
        <v>33214.500732421875</v>
      </c>
    </row>
    <row r="404" spans="1:11" ht="14.45" customHeight="1" x14ac:dyDescent="0.2">
      <c r="A404" s="540" t="s">
        <v>481</v>
      </c>
      <c r="B404" s="541" t="s">
        <v>482</v>
      </c>
      <c r="C404" s="544" t="s">
        <v>487</v>
      </c>
      <c r="D404" s="581" t="s">
        <v>488</v>
      </c>
      <c r="E404" s="544" t="s">
        <v>567</v>
      </c>
      <c r="F404" s="581" t="s">
        <v>568</v>
      </c>
      <c r="G404" s="544" t="s">
        <v>1366</v>
      </c>
      <c r="H404" s="544" t="s">
        <v>1367</v>
      </c>
      <c r="I404" s="582">
        <v>2214.300048828125</v>
      </c>
      <c r="J404" s="582">
        <v>1</v>
      </c>
      <c r="K404" s="583">
        <v>2214.300048828125</v>
      </c>
    </row>
    <row r="405" spans="1:11" ht="14.45" customHeight="1" x14ac:dyDescent="0.2">
      <c r="A405" s="540" t="s">
        <v>481</v>
      </c>
      <c r="B405" s="541" t="s">
        <v>482</v>
      </c>
      <c r="C405" s="544" t="s">
        <v>487</v>
      </c>
      <c r="D405" s="581" t="s">
        <v>488</v>
      </c>
      <c r="E405" s="544" t="s">
        <v>567</v>
      </c>
      <c r="F405" s="581" t="s">
        <v>568</v>
      </c>
      <c r="G405" s="544" t="s">
        <v>1368</v>
      </c>
      <c r="H405" s="544" t="s">
        <v>1369</v>
      </c>
      <c r="I405" s="582">
        <v>12620.2998046875</v>
      </c>
      <c r="J405" s="582">
        <v>6</v>
      </c>
      <c r="K405" s="583">
        <v>75721.798828125</v>
      </c>
    </row>
    <row r="406" spans="1:11" ht="14.45" customHeight="1" x14ac:dyDescent="0.2">
      <c r="A406" s="540" t="s">
        <v>481</v>
      </c>
      <c r="B406" s="541" t="s">
        <v>482</v>
      </c>
      <c r="C406" s="544" t="s">
        <v>487</v>
      </c>
      <c r="D406" s="581" t="s">
        <v>488</v>
      </c>
      <c r="E406" s="544" t="s">
        <v>567</v>
      </c>
      <c r="F406" s="581" t="s">
        <v>568</v>
      </c>
      <c r="G406" s="544" t="s">
        <v>1370</v>
      </c>
      <c r="H406" s="544" t="s">
        <v>1371</v>
      </c>
      <c r="I406" s="582">
        <v>8764.0302734375</v>
      </c>
      <c r="J406" s="582">
        <v>2</v>
      </c>
      <c r="K406" s="583">
        <v>17528.060546875</v>
      </c>
    </row>
    <row r="407" spans="1:11" ht="14.45" customHeight="1" x14ac:dyDescent="0.2">
      <c r="A407" s="540" t="s">
        <v>481</v>
      </c>
      <c r="B407" s="541" t="s">
        <v>482</v>
      </c>
      <c r="C407" s="544" t="s">
        <v>487</v>
      </c>
      <c r="D407" s="581" t="s">
        <v>488</v>
      </c>
      <c r="E407" s="544" t="s">
        <v>567</v>
      </c>
      <c r="F407" s="581" t="s">
        <v>568</v>
      </c>
      <c r="G407" s="544" t="s">
        <v>1372</v>
      </c>
      <c r="H407" s="544" t="s">
        <v>1373</v>
      </c>
      <c r="I407" s="582">
        <v>481.10000610351563</v>
      </c>
      <c r="J407" s="582">
        <v>2</v>
      </c>
      <c r="K407" s="583">
        <v>962.19000244140625</v>
      </c>
    </row>
    <row r="408" spans="1:11" ht="14.45" customHeight="1" x14ac:dyDescent="0.2">
      <c r="A408" s="540" t="s">
        <v>481</v>
      </c>
      <c r="B408" s="541" t="s">
        <v>482</v>
      </c>
      <c r="C408" s="544" t="s">
        <v>487</v>
      </c>
      <c r="D408" s="581" t="s">
        <v>488</v>
      </c>
      <c r="E408" s="544" t="s">
        <v>567</v>
      </c>
      <c r="F408" s="581" t="s">
        <v>568</v>
      </c>
      <c r="G408" s="544" t="s">
        <v>1374</v>
      </c>
      <c r="H408" s="544" t="s">
        <v>1375</v>
      </c>
      <c r="I408" s="582">
        <v>992.20001220703125</v>
      </c>
      <c r="J408" s="582">
        <v>1</v>
      </c>
      <c r="K408" s="583">
        <v>992.20001220703125</v>
      </c>
    </row>
    <row r="409" spans="1:11" ht="14.45" customHeight="1" x14ac:dyDescent="0.2">
      <c r="A409" s="540" t="s">
        <v>481</v>
      </c>
      <c r="B409" s="541" t="s">
        <v>482</v>
      </c>
      <c r="C409" s="544" t="s">
        <v>487</v>
      </c>
      <c r="D409" s="581" t="s">
        <v>488</v>
      </c>
      <c r="E409" s="544" t="s">
        <v>567</v>
      </c>
      <c r="F409" s="581" t="s">
        <v>568</v>
      </c>
      <c r="G409" s="544" t="s">
        <v>1376</v>
      </c>
      <c r="H409" s="544" t="s">
        <v>1377</v>
      </c>
      <c r="I409" s="582">
        <v>4571.3798828125</v>
      </c>
      <c r="J409" s="582">
        <v>1</v>
      </c>
      <c r="K409" s="583">
        <v>4571.3798828125</v>
      </c>
    </row>
    <row r="410" spans="1:11" ht="14.45" customHeight="1" x14ac:dyDescent="0.2">
      <c r="A410" s="540" t="s">
        <v>481</v>
      </c>
      <c r="B410" s="541" t="s">
        <v>482</v>
      </c>
      <c r="C410" s="544" t="s">
        <v>487</v>
      </c>
      <c r="D410" s="581" t="s">
        <v>488</v>
      </c>
      <c r="E410" s="544" t="s">
        <v>567</v>
      </c>
      <c r="F410" s="581" t="s">
        <v>568</v>
      </c>
      <c r="G410" s="544" t="s">
        <v>1378</v>
      </c>
      <c r="H410" s="544" t="s">
        <v>1379</v>
      </c>
      <c r="I410" s="582">
        <v>4489.119873046875</v>
      </c>
      <c r="J410" s="582">
        <v>2</v>
      </c>
      <c r="K410" s="583">
        <v>8978.23974609375</v>
      </c>
    </row>
    <row r="411" spans="1:11" ht="14.45" customHeight="1" x14ac:dyDescent="0.2">
      <c r="A411" s="540" t="s">
        <v>481</v>
      </c>
      <c r="B411" s="541" t="s">
        <v>482</v>
      </c>
      <c r="C411" s="544" t="s">
        <v>487</v>
      </c>
      <c r="D411" s="581" t="s">
        <v>488</v>
      </c>
      <c r="E411" s="544" t="s">
        <v>567</v>
      </c>
      <c r="F411" s="581" t="s">
        <v>568</v>
      </c>
      <c r="G411" s="544" t="s">
        <v>1380</v>
      </c>
      <c r="H411" s="544" t="s">
        <v>1381</v>
      </c>
      <c r="I411" s="582">
        <v>925.70001220703125</v>
      </c>
      <c r="J411" s="582">
        <v>1</v>
      </c>
      <c r="K411" s="583">
        <v>925.70001220703125</v>
      </c>
    </row>
    <row r="412" spans="1:11" ht="14.45" customHeight="1" x14ac:dyDescent="0.2">
      <c r="A412" s="540" t="s">
        <v>481</v>
      </c>
      <c r="B412" s="541" t="s">
        <v>482</v>
      </c>
      <c r="C412" s="544" t="s">
        <v>487</v>
      </c>
      <c r="D412" s="581" t="s">
        <v>488</v>
      </c>
      <c r="E412" s="544" t="s">
        <v>567</v>
      </c>
      <c r="F412" s="581" t="s">
        <v>568</v>
      </c>
      <c r="G412" s="544" t="s">
        <v>1382</v>
      </c>
      <c r="H412" s="544" t="s">
        <v>1383</v>
      </c>
      <c r="I412" s="582">
        <v>5989.5</v>
      </c>
      <c r="J412" s="582">
        <v>4</v>
      </c>
      <c r="K412" s="583">
        <v>23958</v>
      </c>
    </row>
    <row r="413" spans="1:11" ht="14.45" customHeight="1" x14ac:dyDescent="0.2">
      <c r="A413" s="540" t="s">
        <v>481</v>
      </c>
      <c r="B413" s="541" t="s">
        <v>482</v>
      </c>
      <c r="C413" s="544" t="s">
        <v>487</v>
      </c>
      <c r="D413" s="581" t="s">
        <v>488</v>
      </c>
      <c r="E413" s="544" t="s">
        <v>567</v>
      </c>
      <c r="F413" s="581" t="s">
        <v>568</v>
      </c>
      <c r="G413" s="544" t="s">
        <v>1384</v>
      </c>
      <c r="H413" s="544" t="s">
        <v>1385</v>
      </c>
      <c r="I413" s="582">
        <v>902.30999755859375</v>
      </c>
      <c r="J413" s="582">
        <v>29</v>
      </c>
      <c r="K413" s="583">
        <v>26166.960205078125</v>
      </c>
    </row>
    <row r="414" spans="1:11" ht="14.45" customHeight="1" x14ac:dyDescent="0.2">
      <c r="A414" s="540" t="s">
        <v>481</v>
      </c>
      <c r="B414" s="541" t="s">
        <v>482</v>
      </c>
      <c r="C414" s="544" t="s">
        <v>487</v>
      </c>
      <c r="D414" s="581" t="s">
        <v>488</v>
      </c>
      <c r="E414" s="544" t="s">
        <v>567</v>
      </c>
      <c r="F414" s="581" t="s">
        <v>568</v>
      </c>
      <c r="G414" s="544" t="s">
        <v>1386</v>
      </c>
      <c r="H414" s="544" t="s">
        <v>1387</v>
      </c>
      <c r="I414" s="582">
        <v>1793.219970703125</v>
      </c>
      <c r="J414" s="582">
        <v>5</v>
      </c>
      <c r="K414" s="583">
        <v>8966.10009765625</v>
      </c>
    </row>
    <row r="415" spans="1:11" ht="14.45" customHeight="1" x14ac:dyDescent="0.2">
      <c r="A415" s="540" t="s">
        <v>481</v>
      </c>
      <c r="B415" s="541" t="s">
        <v>482</v>
      </c>
      <c r="C415" s="544" t="s">
        <v>487</v>
      </c>
      <c r="D415" s="581" t="s">
        <v>488</v>
      </c>
      <c r="E415" s="544" t="s">
        <v>567</v>
      </c>
      <c r="F415" s="581" t="s">
        <v>568</v>
      </c>
      <c r="G415" s="544" t="s">
        <v>1388</v>
      </c>
      <c r="H415" s="544" t="s">
        <v>1389</v>
      </c>
      <c r="I415" s="582">
        <v>257.74000549316406</v>
      </c>
      <c r="J415" s="582">
        <v>3</v>
      </c>
      <c r="K415" s="583">
        <v>773.23001098632813</v>
      </c>
    </row>
    <row r="416" spans="1:11" ht="14.45" customHeight="1" x14ac:dyDescent="0.2">
      <c r="A416" s="540" t="s">
        <v>481</v>
      </c>
      <c r="B416" s="541" t="s">
        <v>482</v>
      </c>
      <c r="C416" s="544" t="s">
        <v>487</v>
      </c>
      <c r="D416" s="581" t="s">
        <v>488</v>
      </c>
      <c r="E416" s="544" t="s">
        <v>567</v>
      </c>
      <c r="F416" s="581" t="s">
        <v>568</v>
      </c>
      <c r="G416" s="544" t="s">
        <v>1390</v>
      </c>
      <c r="H416" s="544" t="s">
        <v>1391</v>
      </c>
      <c r="I416" s="582">
        <v>1863.405029296875</v>
      </c>
      <c r="J416" s="582">
        <v>2</v>
      </c>
      <c r="K416" s="583">
        <v>3726.81005859375</v>
      </c>
    </row>
    <row r="417" spans="1:11" ht="14.45" customHeight="1" x14ac:dyDescent="0.2">
      <c r="A417" s="540" t="s">
        <v>481</v>
      </c>
      <c r="B417" s="541" t="s">
        <v>482</v>
      </c>
      <c r="C417" s="544" t="s">
        <v>487</v>
      </c>
      <c r="D417" s="581" t="s">
        <v>488</v>
      </c>
      <c r="E417" s="544" t="s">
        <v>567</v>
      </c>
      <c r="F417" s="581" t="s">
        <v>568</v>
      </c>
      <c r="G417" s="544" t="s">
        <v>1392</v>
      </c>
      <c r="H417" s="544" t="s">
        <v>1393</v>
      </c>
      <c r="I417" s="582">
        <v>2936.669921875</v>
      </c>
      <c r="J417" s="582">
        <v>5</v>
      </c>
      <c r="K417" s="583">
        <v>14683.349609375</v>
      </c>
    </row>
    <row r="418" spans="1:11" ht="14.45" customHeight="1" x14ac:dyDescent="0.2">
      <c r="A418" s="540" t="s">
        <v>481</v>
      </c>
      <c r="B418" s="541" t="s">
        <v>482</v>
      </c>
      <c r="C418" s="544" t="s">
        <v>487</v>
      </c>
      <c r="D418" s="581" t="s">
        <v>488</v>
      </c>
      <c r="E418" s="544" t="s">
        <v>567</v>
      </c>
      <c r="F418" s="581" t="s">
        <v>568</v>
      </c>
      <c r="G418" s="544" t="s">
        <v>1394</v>
      </c>
      <c r="H418" s="544" t="s">
        <v>1395</v>
      </c>
      <c r="I418" s="582">
        <v>2214.2975341796873</v>
      </c>
      <c r="J418" s="582">
        <v>17</v>
      </c>
      <c r="K418" s="583">
        <v>37643.05029296875</v>
      </c>
    </row>
    <row r="419" spans="1:11" ht="14.45" customHeight="1" x14ac:dyDescent="0.2">
      <c r="A419" s="540" t="s">
        <v>481</v>
      </c>
      <c r="B419" s="541" t="s">
        <v>482</v>
      </c>
      <c r="C419" s="544" t="s">
        <v>487</v>
      </c>
      <c r="D419" s="581" t="s">
        <v>488</v>
      </c>
      <c r="E419" s="544" t="s">
        <v>567</v>
      </c>
      <c r="F419" s="581" t="s">
        <v>568</v>
      </c>
      <c r="G419" s="544" t="s">
        <v>1396</v>
      </c>
      <c r="H419" s="544" t="s">
        <v>1397</v>
      </c>
      <c r="I419" s="582">
        <v>2214.300048828125</v>
      </c>
      <c r="J419" s="582">
        <v>1</v>
      </c>
      <c r="K419" s="583">
        <v>2214.300048828125</v>
      </c>
    </row>
    <row r="420" spans="1:11" ht="14.45" customHeight="1" x14ac:dyDescent="0.2">
      <c r="A420" s="540" t="s">
        <v>481</v>
      </c>
      <c r="B420" s="541" t="s">
        <v>482</v>
      </c>
      <c r="C420" s="544" t="s">
        <v>487</v>
      </c>
      <c r="D420" s="581" t="s">
        <v>488</v>
      </c>
      <c r="E420" s="544" t="s">
        <v>567</v>
      </c>
      <c r="F420" s="581" t="s">
        <v>568</v>
      </c>
      <c r="G420" s="544" t="s">
        <v>1398</v>
      </c>
      <c r="H420" s="544" t="s">
        <v>1399</v>
      </c>
      <c r="I420" s="582">
        <v>2214.2990429687502</v>
      </c>
      <c r="J420" s="582">
        <v>61</v>
      </c>
      <c r="K420" s="583">
        <v>135072.23071289063</v>
      </c>
    </row>
    <row r="421" spans="1:11" ht="14.45" customHeight="1" x14ac:dyDescent="0.2">
      <c r="A421" s="540" t="s">
        <v>481</v>
      </c>
      <c r="B421" s="541" t="s">
        <v>482</v>
      </c>
      <c r="C421" s="544" t="s">
        <v>487</v>
      </c>
      <c r="D421" s="581" t="s">
        <v>488</v>
      </c>
      <c r="E421" s="544" t="s">
        <v>567</v>
      </c>
      <c r="F421" s="581" t="s">
        <v>568</v>
      </c>
      <c r="G421" s="544" t="s">
        <v>1400</v>
      </c>
      <c r="H421" s="544" t="s">
        <v>1401</v>
      </c>
      <c r="I421" s="582">
        <v>2214.2900390625</v>
      </c>
      <c r="J421" s="582">
        <v>4</v>
      </c>
      <c r="K421" s="583">
        <v>8857.16015625</v>
      </c>
    </row>
    <row r="422" spans="1:11" ht="14.45" customHeight="1" x14ac:dyDescent="0.2">
      <c r="A422" s="540" t="s">
        <v>481</v>
      </c>
      <c r="B422" s="541" t="s">
        <v>482</v>
      </c>
      <c r="C422" s="544" t="s">
        <v>487</v>
      </c>
      <c r="D422" s="581" t="s">
        <v>488</v>
      </c>
      <c r="E422" s="544" t="s">
        <v>567</v>
      </c>
      <c r="F422" s="581" t="s">
        <v>568</v>
      </c>
      <c r="G422" s="544" t="s">
        <v>1402</v>
      </c>
      <c r="H422" s="544" t="s">
        <v>1403</v>
      </c>
      <c r="I422" s="582">
        <v>2442.9883524576821</v>
      </c>
      <c r="J422" s="582">
        <v>104</v>
      </c>
      <c r="K422" s="583">
        <v>254070.85302734375</v>
      </c>
    </row>
    <row r="423" spans="1:11" ht="14.45" customHeight="1" x14ac:dyDescent="0.2">
      <c r="A423" s="540" t="s">
        <v>481</v>
      </c>
      <c r="B423" s="541" t="s">
        <v>482</v>
      </c>
      <c r="C423" s="544" t="s">
        <v>487</v>
      </c>
      <c r="D423" s="581" t="s">
        <v>488</v>
      </c>
      <c r="E423" s="544" t="s">
        <v>567</v>
      </c>
      <c r="F423" s="581" t="s">
        <v>568</v>
      </c>
      <c r="G423" s="544" t="s">
        <v>1404</v>
      </c>
      <c r="H423" s="544" t="s">
        <v>1405</v>
      </c>
      <c r="I423" s="582">
        <v>33250.80078125</v>
      </c>
      <c r="J423" s="582">
        <v>1</v>
      </c>
      <c r="K423" s="583">
        <v>33250.80078125</v>
      </c>
    </row>
    <row r="424" spans="1:11" ht="14.45" customHeight="1" x14ac:dyDescent="0.2">
      <c r="A424" s="540" t="s">
        <v>481</v>
      </c>
      <c r="B424" s="541" t="s">
        <v>482</v>
      </c>
      <c r="C424" s="544" t="s">
        <v>487</v>
      </c>
      <c r="D424" s="581" t="s">
        <v>488</v>
      </c>
      <c r="E424" s="544" t="s">
        <v>567</v>
      </c>
      <c r="F424" s="581" t="s">
        <v>568</v>
      </c>
      <c r="G424" s="544" t="s">
        <v>1406</v>
      </c>
      <c r="H424" s="544" t="s">
        <v>1407</v>
      </c>
      <c r="I424" s="582">
        <v>435.60000610351563</v>
      </c>
      <c r="J424" s="582">
        <v>1</v>
      </c>
      <c r="K424" s="583">
        <v>435.60000610351563</v>
      </c>
    </row>
    <row r="425" spans="1:11" ht="14.45" customHeight="1" x14ac:dyDescent="0.2">
      <c r="A425" s="540" t="s">
        <v>481</v>
      </c>
      <c r="B425" s="541" t="s">
        <v>482</v>
      </c>
      <c r="C425" s="544" t="s">
        <v>487</v>
      </c>
      <c r="D425" s="581" t="s">
        <v>488</v>
      </c>
      <c r="E425" s="544" t="s">
        <v>567</v>
      </c>
      <c r="F425" s="581" t="s">
        <v>568</v>
      </c>
      <c r="G425" s="544" t="s">
        <v>1408</v>
      </c>
      <c r="H425" s="544" t="s">
        <v>1409</v>
      </c>
      <c r="I425" s="582">
        <v>435.60000610351563</v>
      </c>
      <c r="J425" s="582">
        <v>1</v>
      </c>
      <c r="K425" s="583">
        <v>435.60000610351563</v>
      </c>
    </row>
    <row r="426" spans="1:11" ht="14.45" customHeight="1" x14ac:dyDescent="0.2">
      <c r="A426" s="540" t="s">
        <v>481</v>
      </c>
      <c r="B426" s="541" t="s">
        <v>482</v>
      </c>
      <c r="C426" s="544" t="s">
        <v>487</v>
      </c>
      <c r="D426" s="581" t="s">
        <v>488</v>
      </c>
      <c r="E426" s="544" t="s">
        <v>567</v>
      </c>
      <c r="F426" s="581" t="s">
        <v>568</v>
      </c>
      <c r="G426" s="544" t="s">
        <v>1410</v>
      </c>
      <c r="H426" s="544" t="s">
        <v>1411</v>
      </c>
      <c r="I426" s="582">
        <v>1230.52001953125</v>
      </c>
      <c r="J426" s="582">
        <v>1</v>
      </c>
      <c r="K426" s="583">
        <v>1230.52001953125</v>
      </c>
    </row>
    <row r="427" spans="1:11" ht="14.45" customHeight="1" x14ac:dyDescent="0.2">
      <c r="A427" s="540" t="s">
        <v>481</v>
      </c>
      <c r="B427" s="541" t="s">
        <v>482</v>
      </c>
      <c r="C427" s="544" t="s">
        <v>487</v>
      </c>
      <c r="D427" s="581" t="s">
        <v>488</v>
      </c>
      <c r="E427" s="544" t="s">
        <v>567</v>
      </c>
      <c r="F427" s="581" t="s">
        <v>568</v>
      </c>
      <c r="G427" s="544" t="s">
        <v>1412</v>
      </c>
      <c r="H427" s="544" t="s">
        <v>1413</v>
      </c>
      <c r="I427" s="582">
        <v>3545.199951171875</v>
      </c>
      <c r="J427" s="582">
        <v>5</v>
      </c>
      <c r="K427" s="583">
        <v>17725.999755859375</v>
      </c>
    </row>
    <row r="428" spans="1:11" ht="14.45" customHeight="1" x14ac:dyDescent="0.2">
      <c r="A428" s="540" t="s">
        <v>481</v>
      </c>
      <c r="B428" s="541" t="s">
        <v>482</v>
      </c>
      <c r="C428" s="544" t="s">
        <v>487</v>
      </c>
      <c r="D428" s="581" t="s">
        <v>488</v>
      </c>
      <c r="E428" s="544" t="s">
        <v>1414</v>
      </c>
      <c r="F428" s="581" t="s">
        <v>1415</v>
      </c>
      <c r="G428" s="544" t="s">
        <v>1416</v>
      </c>
      <c r="H428" s="544" t="s">
        <v>1417</v>
      </c>
      <c r="I428" s="582">
        <v>1515</v>
      </c>
      <c r="J428" s="582">
        <v>8</v>
      </c>
      <c r="K428" s="583">
        <v>12375</v>
      </c>
    </row>
    <row r="429" spans="1:11" ht="14.45" customHeight="1" x14ac:dyDescent="0.2">
      <c r="A429" s="540" t="s">
        <v>481</v>
      </c>
      <c r="B429" s="541" t="s">
        <v>482</v>
      </c>
      <c r="C429" s="544" t="s">
        <v>487</v>
      </c>
      <c r="D429" s="581" t="s">
        <v>488</v>
      </c>
      <c r="E429" s="544" t="s">
        <v>1414</v>
      </c>
      <c r="F429" s="581" t="s">
        <v>1415</v>
      </c>
      <c r="G429" s="544" t="s">
        <v>1416</v>
      </c>
      <c r="H429" s="544" t="s">
        <v>1418</v>
      </c>
      <c r="I429" s="582">
        <v>479.60000610351563</v>
      </c>
      <c r="J429" s="582">
        <v>1</v>
      </c>
      <c r="K429" s="583">
        <v>479.60000610351563</v>
      </c>
    </row>
    <row r="430" spans="1:11" ht="14.45" customHeight="1" x14ac:dyDescent="0.2">
      <c r="A430" s="540" t="s">
        <v>481</v>
      </c>
      <c r="B430" s="541" t="s">
        <v>482</v>
      </c>
      <c r="C430" s="544" t="s">
        <v>487</v>
      </c>
      <c r="D430" s="581" t="s">
        <v>488</v>
      </c>
      <c r="E430" s="544" t="s">
        <v>1419</v>
      </c>
      <c r="F430" s="581" t="s">
        <v>1420</v>
      </c>
      <c r="G430" s="544" t="s">
        <v>1421</v>
      </c>
      <c r="H430" s="544" t="s">
        <v>1422</v>
      </c>
      <c r="I430" s="582">
        <v>994.6199951171875</v>
      </c>
      <c r="J430" s="582">
        <v>1</v>
      </c>
      <c r="K430" s="583">
        <v>994.6199951171875</v>
      </c>
    </row>
    <row r="431" spans="1:11" ht="14.45" customHeight="1" x14ac:dyDescent="0.2">
      <c r="A431" s="540" t="s">
        <v>481</v>
      </c>
      <c r="B431" s="541" t="s">
        <v>482</v>
      </c>
      <c r="C431" s="544" t="s">
        <v>487</v>
      </c>
      <c r="D431" s="581" t="s">
        <v>488</v>
      </c>
      <c r="E431" s="544" t="s">
        <v>1419</v>
      </c>
      <c r="F431" s="581" t="s">
        <v>1420</v>
      </c>
      <c r="G431" s="544" t="s">
        <v>1423</v>
      </c>
      <c r="H431" s="544" t="s">
        <v>1424</v>
      </c>
      <c r="I431" s="582">
        <v>3920.39990234375</v>
      </c>
      <c r="J431" s="582">
        <v>2</v>
      </c>
      <c r="K431" s="583">
        <v>7840.7998046875</v>
      </c>
    </row>
    <row r="432" spans="1:11" ht="14.45" customHeight="1" x14ac:dyDescent="0.2">
      <c r="A432" s="540" t="s">
        <v>481</v>
      </c>
      <c r="B432" s="541" t="s">
        <v>482</v>
      </c>
      <c r="C432" s="544" t="s">
        <v>487</v>
      </c>
      <c r="D432" s="581" t="s">
        <v>488</v>
      </c>
      <c r="E432" s="544" t="s">
        <v>1419</v>
      </c>
      <c r="F432" s="581" t="s">
        <v>1420</v>
      </c>
      <c r="G432" s="544" t="s">
        <v>1425</v>
      </c>
      <c r="H432" s="544" t="s">
        <v>1426</v>
      </c>
      <c r="I432" s="582">
        <v>78.650001525878906</v>
      </c>
      <c r="J432" s="582">
        <v>50</v>
      </c>
      <c r="K432" s="583">
        <v>3932.5</v>
      </c>
    </row>
    <row r="433" spans="1:11" ht="14.45" customHeight="1" x14ac:dyDescent="0.2">
      <c r="A433" s="540" t="s">
        <v>481</v>
      </c>
      <c r="B433" s="541" t="s">
        <v>482</v>
      </c>
      <c r="C433" s="544" t="s">
        <v>487</v>
      </c>
      <c r="D433" s="581" t="s">
        <v>488</v>
      </c>
      <c r="E433" s="544" t="s">
        <v>1419</v>
      </c>
      <c r="F433" s="581" t="s">
        <v>1420</v>
      </c>
      <c r="G433" s="544" t="s">
        <v>1427</v>
      </c>
      <c r="H433" s="544" t="s">
        <v>1428</v>
      </c>
      <c r="I433" s="582">
        <v>60.979999542236328</v>
      </c>
      <c r="J433" s="582">
        <v>350</v>
      </c>
      <c r="K433" s="583">
        <v>21344.400390625</v>
      </c>
    </row>
    <row r="434" spans="1:11" ht="14.45" customHeight="1" x14ac:dyDescent="0.2">
      <c r="A434" s="540" t="s">
        <v>481</v>
      </c>
      <c r="B434" s="541" t="s">
        <v>482</v>
      </c>
      <c r="C434" s="544" t="s">
        <v>487</v>
      </c>
      <c r="D434" s="581" t="s">
        <v>488</v>
      </c>
      <c r="E434" s="544" t="s">
        <v>1419</v>
      </c>
      <c r="F434" s="581" t="s">
        <v>1420</v>
      </c>
      <c r="G434" s="544" t="s">
        <v>1429</v>
      </c>
      <c r="H434" s="544" t="s">
        <v>1430</v>
      </c>
      <c r="I434" s="582">
        <v>483.239990234375</v>
      </c>
      <c r="J434" s="582">
        <v>50</v>
      </c>
      <c r="K434" s="583">
        <v>24162.19921875</v>
      </c>
    </row>
    <row r="435" spans="1:11" ht="14.45" customHeight="1" x14ac:dyDescent="0.2">
      <c r="A435" s="540" t="s">
        <v>481</v>
      </c>
      <c r="B435" s="541" t="s">
        <v>482</v>
      </c>
      <c r="C435" s="544" t="s">
        <v>487</v>
      </c>
      <c r="D435" s="581" t="s">
        <v>488</v>
      </c>
      <c r="E435" s="544" t="s">
        <v>1419</v>
      </c>
      <c r="F435" s="581" t="s">
        <v>1420</v>
      </c>
      <c r="G435" s="544" t="s">
        <v>1431</v>
      </c>
      <c r="H435" s="544" t="s">
        <v>1432</v>
      </c>
      <c r="I435" s="582">
        <v>137.94000244140625</v>
      </c>
      <c r="J435" s="582">
        <v>1</v>
      </c>
      <c r="K435" s="583">
        <v>137.94000244140625</v>
      </c>
    </row>
    <row r="436" spans="1:11" ht="14.45" customHeight="1" x14ac:dyDescent="0.2">
      <c r="A436" s="540" t="s">
        <v>481</v>
      </c>
      <c r="B436" s="541" t="s">
        <v>482</v>
      </c>
      <c r="C436" s="544" t="s">
        <v>487</v>
      </c>
      <c r="D436" s="581" t="s">
        <v>488</v>
      </c>
      <c r="E436" s="544" t="s">
        <v>1419</v>
      </c>
      <c r="F436" s="581" t="s">
        <v>1420</v>
      </c>
      <c r="G436" s="544" t="s">
        <v>1433</v>
      </c>
      <c r="H436" s="544" t="s">
        <v>1434</v>
      </c>
      <c r="I436" s="582">
        <v>43.919998168945313</v>
      </c>
      <c r="J436" s="582">
        <v>500</v>
      </c>
      <c r="K436" s="583">
        <v>21961.5</v>
      </c>
    </row>
    <row r="437" spans="1:11" ht="14.45" customHeight="1" x14ac:dyDescent="0.2">
      <c r="A437" s="540" t="s">
        <v>481</v>
      </c>
      <c r="B437" s="541" t="s">
        <v>482</v>
      </c>
      <c r="C437" s="544" t="s">
        <v>487</v>
      </c>
      <c r="D437" s="581" t="s">
        <v>488</v>
      </c>
      <c r="E437" s="544" t="s">
        <v>1419</v>
      </c>
      <c r="F437" s="581" t="s">
        <v>1420</v>
      </c>
      <c r="G437" s="544" t="s">
        <v>1435</v>
      </c>
      <c r="H437" s="544" t="s">
        <v>1436</v>
      </c>
      <c r="I437" s="582">
        <v>37.404998779296875</v>
      </c>
      <c r="J437" s="582">
        <v>100</v>
      </c>
      <c r="K437" s="583">
        <v>1306.80029296875</v>
      </c>
    </row>
    <row r="438" spans="1:11" ht="14.45" customHeight="1" x14ac:dyDescent="0.2">
      <c r="A438" s="540" t="s">
        <v>481</v>
      </c>
      <c r="B438" s="541" t="s">
        <v>482</v>
      </c>
      <c r="C438" s="544" t="s">
        <v>487</v>
      </c>
      <c r="D438" s="581" t="s">
        <v>488</v>
      </c>
      <c r="E438" s="544" t="s">
        <v>1419</v>
      </c>
      <c r="F438" s="581" t="s">
        <v>1420</v>
      </c>
      <c r="G438" s="544" t="s">
        <v>1437</v>
      </c>
      <c r="H438" s="544" t="s">
        <v>1438</v>
      </c>
      <c r="I438" s="582">
        <v>151.25</v>
      </c>
      <c r="J438" s="582">
        <v>1</v>
      </c>
      <c r="K438" s="583">
        <v>151.25</v>
      </c>
    </row>
    <row r="439" spans="1:11" ht="14.45" customHeight="1" x14ac:dyDescent="0.2">
      <c r="A439" s="540" t="s">
        <v>481</v>
      </c>
      <c r="B439" s="541" t="s">
        <v>482</v>
      </c>
      <c r="C439" s="544" t="s">
        <v>487</v>
      </c>
      <c r="D439" s="581" t="s">
        <v>488</v>
      </c>
      <c r="E439" s="544" t="s">
        <v>1419</v>
      </c>
      <c r="F439" s="581" t="s">
        <v>1420</v>
      </c>
      <c r="G439" s="544" t="s">
        <v>1439</v>
      </c>
      <c r="H439" s="544" t="s">
        <v>1440</v>
      </c>
      <c r="I439" s="582">
        <v>93.169998168945313</v>
      </c>
      <c r="J439" s="582">
        <v>8</v>
      </c>
      <c r="K439" s="583">
        <v>745.3599853515625</v>
      </c>
    </row>
    <row r="440" spans="1:11" ht="14.45" customHeight="1" x14ac:dyDescent="0.2">
      <c r="A440" s="540" t="s">
        <v>481</v>
      </c>
      <c r="B440" s="541" t="s">
        <v>482</v>
      </c>
      <c r="C440" s="544" t="s">
        <v>487</v>
      </c>
      <c r="D440" s="581" t="s">
        <v>488</v>
      </c>
      <c r="E440" s="544" t="s">
        <v>1419</v>
      </c>
      <c r="F440" s="581" t="s">
        <v>1420</v>
      </c>
      <c r="G440" s="544" t="s">
        <v>1441</v>
      </c>
      <c r="H440" s="544" t="s">
        <v>1442</v>
      </c>
      <c r="I440" s="582">
        <v>43.560001373291016</v>
      </c>
      <c r="J440" s="582">
        <v>3</v>
      </c>
      <c r="K440" s="583">
        <v>130.67999267578125</v>
      </c>
    </row>
    <row r="441" spans="1:11" ht="14.45" customHeight="1" x14ac:dyDescent="0.2">
      <c r="A441" s="540" t="s">
        <v>481</v>
      </c>
      <c r="B441" s="541" t="s">
        <v>482</v>
      </c>
      <c r="C441" s="544" t="s">
        <v>487</v>
      </c>
      <c r="D441" s="581" t="s">
        <v>488</v>
      </c>
      <c r="E441" s="544" t="s">
        <v>1419</v>
      </c>
      <c r="F441" s="581" t="s">
        <v>1420</v>
      </c>
      <c r="G441" s="544" t="s">
        <v>1443</v>
      </c>
      <c r="H441" s="544" t="s">
        <v>1444</v>
      </c>
      <c r="I441" s="582">
        <v>1.6200000047683716</v>
      </c>
      <c r="J441" s="582">
        <v>7680</v>
      </c>
      <c r="K441" s="583">
        <v>12438.7998046875</v>
      </c>
    </row>
    <row r="442" spans="1:11" ht="14.45" customHeight="1" x14ac:dyDescent="0.2">
      <c r="A442" s="540" t="s">
        <v>481</v>
      </c>
      <c r="B442" s="541" t="s">
        <v>482</v>
      </c>
      <c r="C442" s="544" t="s">
        <v>487</v>
      </c>
      <c r="D442" s="581" t="s">
        <v>488</v>
      </c>
      <c r="E442" s="544" t="s">
        <v>1419</v>
      </c>
      <c r="F442" s="581" t="s">
        <v>1420</v>
      </c>
      <c r="G442" s="544" t="s">
        <v>1445</v>
      </c>
      <c r="H442" s="544" t="s">
        <v>1446</v>
      </c>
      <c r="I442" s="582">
        <v>2.7999999523162842</v>
      </c>
      <c r="J442" s="582">
        <v>36480</v>
      </c>
      <c r="K442" s="583">
        <v>102075.599609375</v>
      </c>
    </row>
    <row r="443" spans="1:11" ht="14.45" customHeight="1" x14ac:dyDescent="0.2">
      <c r="A443" s="540" t="s">
        <v>481</v>
      </c>
      <c r="B443" s="541" t="s">
        <v>482</v>
      </c>
      <c r="C443" s="544" t="s">
        <v>487</v>
      </c>
      <c r="D443" s="581" t="s">
        <v>488</v>
      </c>
      <c r="E443" s="544" t="s">
        <v>1419</v>
      </c>
      <c r="F443" s="581" t="s">
        <v>1420</v>
      </c>
      <c r="G443" s="544" t="s">
        <v>1447</v>
      </c>
      <c r="H443" s="544" t="s">
        <v>1448</v>
      </c>
      <c r="I443" s="582">
        <v>0.17000000178813934</v>
      </c>
      <c r="J443" s="582">
        <v>10000</v>
      </c>
      <c r="K443" s="583">
        <v>1663.8699951171875</v>
      </c>
    </row>
    <row r="444" spans="1:11" ht="14.45" customHeight="1" x14ac:dyDescent="0.2">
      <c r="A444" s="540" t="s">
        <v>481</v>
      </c>
      <c r="B444" s="541" t="s">
        <v>482</v>
      </c>
      <c r="C444" s="544" t="s">
        <v>487</v>
      </c>
      <c r="D444" s="581" t="s">
        <v>488</v>
      </c>
      <c r="E444" s="544" t="s">
        <v>1419</v>
      </c>
      <c r="F444" s="581" t="s">
        <v>1420</v>
      </c>
      <c r="G444" s="544" t="s">
        <v>1447</v>
      </c>
      <c r="H444" s="544" t="s">
        <v>1449</v>
      </c>
      <c r="I444" s="582">
        <v>0.17000000178813934</v>
      </c>
      <c r="J444" s="582">
        <v>10000</v>
      </c>
      <c r="K444" s="583">
        <v>1664</v>
      </c>
    </row>
    <row r="445" spans="1:11" ht="14.45" customHeight="1" x14ac:dyDescent="0.2">
      <c r="A445" s="540" t="s">
        <v>481</v>
      </c>
      <c r="B445" s="541" t="s">
        <v>482</v>
      </c>
      <c r="C445" s="544" t="s">
        <v>487</v>
      </c>
      <c r="D445" s="581" t="s">
        <v>488</v>
      </c>
      <c r="E445" s="544" t="s">
        <v>1419</v>
      </c>
      <c r="F445" s="581" t="s">
        <v>1420</v>
      </c>
      <c r="G445" s="544" t="s">
        <v>1450</v>
      </c>
      <c r="H445" s="544" t="s">
        <v>1451</v>
      </c>
      <c r="I445" s="582">
        <v>5.0399999618530273</v>
      </c>
      <c r="J445" s="582">
        <v>5760</v>
      </c>
      <c r="K445" s="583">
        <v>29040</v>
      </c>
    </row>
    <row r="446" spans="1:11" ht="14.45" customHeight="1" x14ac:dyDescent="0.2">
      <c r="A446" s="540" t="s">
        <v>481</v>
      </c>
      <c r="B446" s="541" t="s">
        <v>482</v>
      </c>
      <c r="C446" s="544" t="s">
        <v>487</v>
      </c>
      <c r="D446" s="581" t="s">
        <v>488</v>
      </c>
      <c r="E446" s="544" t="s">
        <v>1419</v>
      </c>
      <c r="F446" s="581" t="s">
        <v>1420</v>
      </c>
      <c r="G446" s="544" t="s">
        <v>1452</v>
      </c>
      <c r="H446" s="544" t="s">
        <v>1453</v>
      </c>
      <c r="I446" s="582">
        <v>1.6599999666213989</v>
      </c>
      <c r="J446" s="582">
        <v>9600</v>
      </c>
      <c r="K446" s="583">
        <v>15971.99951171875</v>
      </c>
    </row>
    <row r="447" spans="1:11" ht="14.45" customHeight="1" x14ac:dyDescent="0.2">
      <c r="A447" s="540" t="s">
        <v>481</v>
      </c>
      <c r="B447" s="541" t="s">
        <v>482</v>
      </c>
      <c r="C447" s="544" t="s">
        <v>487</v>
      </c>
      <c r="D447" s="581" t="s">
        <v>488</v>
      </c>
      <c r="E447" s="544" t="s">
        <v>1419</v>
      </c>
      <c r="F447" s="581" t="s">
        <v>1420</v>
      </c>
      <c r="G447" s="544" t="s">
        <v>1454</v>
      </c>
      <c r="H447" s="544" t="s">
        <v>1455</v>
      </c>
      <c r="I447" s="582">
        <v>0.3699999948342641</v>
      </c>
      <c r="J447" s="582">
        <v>18000</v>
      </c>
      <c r="K447" s="583">
        <v>6534.0000915527344</v>
      </c>
    </row>
    <row r="448" spans="1:11" ht="14.45" customHeight="1" x14ac:dyDescent="0.2">
      <c r="A448" s="540" t="s">
        <v>481</v>
      </c>
      <c r="B448" s="541" t="s">
        <v>482</v>
      </c>
      <c r="C448" s="544" t="s">
        <v>487</v>
      </c>
      <c r="D448" s="581" t="s">
        <v>488</v>
      </c>
      <c r="E448" s="544" t="s">
        <v>1419</v>
      </c>
      <c r="F448" s="581" t="s">
        <v>1420</v>
      </c>
      <c r="G448" s="544" t="s">
        <v>1456</v>
      </c>
      <c r="H448" s="544" t="s">
        <v>1457</v>
      </c>
      <c r="I448" s="582">
        <v>1.6200000047683716</v>
      </c>
      <c r="J448" s="582">
        <v>3840</v>
      </c>
      <c r="K448" s="583">
        <v>6219.39990234375</v>
      </c>
    </row>
    <row r="449" spans="1:11" ht="14.45" customHeight="1" x14ac:dyDescent="0.2">
      <c r="A449" s="540" t="s">
        <v>481</v>
      </c>
      <c r="B449" s="541" t="s">
        <v>482</v>
      </c>
      <c r="C449" s="544" t="s">
        <v>487</v>
      </c>
      <c r="D449" s="581" t="s">
        <v>488</v>
      </c>
      <c r="E449" s="544" t="s">
        <v>1419</v>
      </c>
      <c r="F449" s="581" t="s">
        <v>1420</v>
      </c>
      <c r="G449" s="544" t="s">
        <v>1458</v>
      </c>
      <c r="H449" s="544" t="s">
        <v>1459</v>
      </c>
      <c r="I449" s="582">
        <v>2.8199999332427979</v>
      </c>
      <c r="J449" s="582">
        <v>960</v>
      </c>
      <c r="K449" s="583">
        <v>2710.39990234375</v>
      </c>
    </row>
    <row r="450" spans="1:11" ht="14.45" customHeight="1" x14ac:dyDescent="0.2">
      <c r="A450" s="540" t="s">
        <v>481</v>
      </c>
      <c r="B450" s="541" t="s">
        <v>482</v>
      </c>
      <c r="C450" s="544" t="s">
        <v>487</v>
      </c>
      <c r="D450" s="581" t="s">
        <v>488</v>
      </c>
      <c r="E450" s="544" t="s">
        <v>1419</v>
      </c>
      <c r="F450" s="581" t="s">
        <v>1420</v>
      </c>
      <c r="G450" s="544" t="s">
        <v>1460</v>
      </c>
      <c r="H450" s="544" t="s">
        <v>1461</v>
      </c>
      <c r="I450" s="582">
        <v>2.880000114440918</v>
      </c>
      <c r="J450" s="582">
        <v>768</v>
      </c>
      <c r="K450" s="583">
        <v>2214.300048828125</v>
      </c>
    </row>
    <row r="451" spans="1:11" ht="14.45" customHeight="1" x14ac:dyDescent="0.2">
      <c r="A451" s="540" t="s">
        <v>481</v>
      </c>
      <c r="B451" s="541" t="s">
        <v>482</v>
      </c>
      <c r="C451" s="544" t="s">
        <v>487</v>
      </c>
      <c r="D451" s="581" t="s">
        <v>488</v>
      </c>
      <c r="E451" s="544" t="s">
        <v>1419</v>
      </c>
      <c r="F451" s="581" t="s">
        <v>1420</v>
      </c>
      <c r="G451" s="544" t="s">
        <v>1462</v>
      </c>
      <c r="H451" s="544" t="s">
        <v>1463</v>
      </c>
      <c r="I451" s="582">
        <v>2.8233332633972168</v>
      </c>
      <c r="J451" s="582">
        <v>4800</v>
      </c>
      <c r="K451" s="583">
        <v>13600.400390625</v>
      </c>
    </row>
    <row r="452" spans="1:11" ht="14.45" customHeight="1" x14ac:dyDescent="0.2">
      <c r="A452" s="540" t="s">
        <v>481</v>
      </c>
      <c r="B452" s="541" t="s">
        <v>482</v>
      </c>
      <c r="C452" s="544" t="s">
        <v>487</v>
      </c>
      <c r="D452" s="581" t="s">
        <v>488</v>
      </c>
      <c r="E452" s="544" t="s">
        <v>1419</v>
      </c>
      <c r="F452" s="581" t="s">
        <v>1420</v>
      </c>
      <c r="G452" s="544" t="s">
        <v>1464</v>
      </c>
      <c r="H452" s="544" t="s">
        <v>1465</v>
      </c>
      <c r="I452" s="582">
        <v>4.7300000190734863</v>
      </c>
      <c r="J452" s="582">
        <v>2880</v>
      </c>
      <c r="K452" s="583">
        <v>13618.3095703125</v>
      </c>
    </row>
    <row r="453" spans="1:11" ht="14.45" customHeight="1" x14ac:dyDescent="0.2">
      <c r="A453" s="540" t="s">
        <v>481</v>
      </c>
      <c r="B453" s="541" t="s">
        <v>482</v>
      </c>
      <c r="C453" s="544" t="s">
        <v>487</v>
      </c>
      <c r="D453" s="581" t="s">
        <v>488</v>
      </c>
      <c r="E453" s="544" t="s">
        <v>1419</v>
      </c>
      <c r="F453" s="581" t="s">
        <v>1420</v>
      </c>
      <c r="G453" s="544" t="s">
        <v>1466</v>
      </c>
      <c r="H453" s="544" t="s">
        <v>1467</v>
      </c>
      <c r="I453" s="582">
        <v>2.2400000095367432</v>
      </c>
      <c r="J453" s="582">
        <v>1500</v>
      </c>
      <c r="K453" s="583">
        <v>3363.56005859375</v>
      </c>
    </row>
    <row r="454" spans="1:11" ht="14.45" customHeight="1" x14ac:dyDescent="0.2">
      <c r="A454" s="540" t="s">
        <v>481</v>
      </c>
      <c r="B454" s="541" t="s">
        <v>482</v>
      </c>
      <c r="C454" s="544" t="s">
        <v>487</v>
      </c>
      <c r="D454" s="581" t="s">
        <v>488</v>
      </c>
      <c r="E454" s="544" t="s">
        <v>1419</v>
      </c>
      <c r="F454" s="581" t="s">
        <v>1420</v>
      </c>
      <c r="G454" s="544" t="s">
        <v>1468</v>
      </c>
      <c r="H454" s="544" t="s">
        <v>1469</v>
      </c>
      <c r="I454" s="582">
        <v>2.619999885559082</v>
      </c>
      <c r="J454" s="582">
        <v>1500</v>
      </c>
      <c r="K454" s="583">
        <v>3929.110107421875</v>
      </c>
    </row>
    <row r="455" spans="1:11" ht="14.45" customHeight="1" x14ac:dyDescent="0.2">
      <c r="A455" s="540" t="s">
        <v>481</v>
      </c>
      <c r="B455" s="541" t="s">
        <v>482</v>
      </c>
      <c r="C455" s="544" t="s">
        <v>487</v>
      </c>
      <c r="D455" s="581" t="s">
        <v>488</v>
      </c>
      <c r="E455" s="544" t="s">
        <v>1419</v>
      </c>
      <c r="F455" s="581" t="s">
        <v>1420</v>
      </c>
      <c r="G455" s="544" t="s">
        <v>1470</v>
      </c>
      <c r="H455" s="544" t="s">
        <v>1471</v>
      </c>
      <c r="I455" s="582">
        <v>4.5814285959516257</v>
      </c>
      <c r="J455" s="582">
        <v>5000</v>
      </c>
      <c r="K455" s="583">
        <v>22766.769287109375</v>
      </c>
    </row>
    <row r="456" spans="1:11" ht="14.45" customHeight="1" x14ac:dyDescent="0.2">
      <c r="A456" s="540" t="s">
        <v>481</v>
      </c>
      <c r="B456" s="541" t="s">
        <v>482</v>
      </c>
      <c r="C456" s="544" t="s">
        <v>487</v>
      </c>
      <c r="D456" s="581" t="s">
        <v>488</v>
      </c>
      <c r="E456" s="544" t="s">
        <v>1419</v>
      </c>
      <c r="F456" s="581" t="s">
        <v>1420</v>
      </c>
      <c r="G456" s="544" t="s">
        <v>1472</v>
      </c>
      <c r="H456" s="544" t="s">
        <v>1473</v>
      </c>
      <c r="I456" s="582">
        <v>0.12999999523162842</v>
      </c>
      <c r="J456" s="582">
        <v>22000</v>
      </c>
      <c r="K456" s="583">
        <v>2858.02001953125</v>
      </c>
    </row>
    <row r="457" spans="1:11" ht="14.45" customHeight="1" x14ac:dyDescent="0.2">
      <c r="A457" s="540" t="s">
        <v>481</v>
      </c>
      <c r="B457" s="541" t="s">
        <v>482</v>
      </c>
      <c r="C457" s="544" t="s">
        <v>487</v>
      </c>
      <c r="D457" s="581" t="s">
        <v>488</v>
      </c>
      <c r="E457" s="544" t="s">
        <v>1419</v>
      </c>
      <c r="F457" s="581" t="s">
        <v>1420</v>
      </c>
      <c r="G457" s="544" t="s">
        <v>1474</v>
      </c>
      <c r="H457" s="544" t="s">
        <v>1475</v>
      </c>
      <c r="I457" s="582">
        <v>0.2800000011920929</v>
      </c>
      <c r="J457" s="582">
        <v>16000</v>
      </c>
      <c r="K457" s="583">
        <v>4449.3999633789063</v>
      </c>
    </row>
    <row r="458" spans="1:11" ht="14.45" customHeight="1" x14ac:dyDescent="0.2">
      <c r="A458" s="540" t="s">
        <v>481</v>
      </c>
      <c r="B458" s="541" t="s">
        <v>482</v>
      </c>
      <c r="C458" s="544" t="s">
        <v>487</v>
      </c>
      <c r="D458" s="581" t="s">
        <v>488</v>
      </c>
      <c r="E458" s="544" t="s">
        <v>1419</v>
      </c>
      <c r="F458" s="581" t="s">
        <v>1420</v>
      </c>
      <c r="G458" s="544" t="s">
        <v>1476</v>
      </c>
      <c r="H458" s="544" t="s">
        <v>1477</v>
      </c>
      <c r="I458" s="582">
        <v>3.3599998950958252</v>
      </c>
      <c r="J458" s="582">
        <v>2304</v>
      </c>
      <c r="K458" s="583">
        <v>7741.43994140625</v>
      </c>
    </row>
    <row r="459" spans="1:11" ht="14.45" customHeight="1" x14ac:dyDescent="0.2">
      <c r="A459" s="540" t="s">
        <v>481</v>
      </c>
      <c r="B459" s="541" t="s">
        <v>482</v>
      </c>
      <c r="C459" s="544" t="s">
        <v>487</v>
      </c>
      <c r="D459" s="581" t="s">
        <v>488</v>
      </c>
      <c r="E459" s="544" t="s">
        <v>1419</v>
      </c>
      <c r="F459" s="581" t="s">
        <v>1420</v>
      </c>
      <c r="G459" s="544" t="s">
        <v>1478</v>
      </c>
      <c r="H459" s="544" t="s">
        <v>1479</v>
      </c>
      <c r="I459" s="582">
        <v>0.28333334128061932</v>
      </c>
      <c r="J459" s="582">
        <v>9000</v>
      </c>
      <c r="K459" s="583">
        <v>2290.5899658203125</v>
      </c>
    </row>
    <row r="460" spans="1:11" ht="14.45" customHeight="1" x14ac:dyDescent="0.2">
      <c r="A460" s="540" t="s">
        <v>481</v>
      </c>
      <c r="B460" s="541" t="s">
        <v>482</v>
      </c>
      <c r="C460" s="544" t="s">
        <v>487</v>
      </c>
      <c r="D460" s="581" t="s">
        <v>488</v>
      </c>
      <c r="E460" s="544" t="s">
        <v>1419</v>
      </c>
      <c r="F460" s="581" t="s">
        <v>1420</v>
      </c>
      <c r="G460" s="544" t="s">
        <v>1480</v>
      </c>
      <c r="H460" s="544" t="s">
        <v>1481</v>
      </c>
      <c r="I460" s="582">
        <v>0.41999998688697815</v>
      </c>
      <c r="J460" s="582">
        <v>1000</v>
      </c>
      <c r="K460" s="583">
        <v>423.5</v>
      </c>
    </row>
    <row r="461" spans="1:11" ht="14.45" customHeight="1" x14ac:dyDescent="0.2">
      <c r="A461" s="540" t="s">
        <v>481</v>
      </c>
      <c r="B461" s="541" t="s">
        <v>482</v>
      </c>
      <c r="C461" s="544" t="s">
        <v>487</v>
      </c>
      <c r="D461" s="581" t="s">
        <v>488</v>
      </c>
      <c r="E461" s="544" t="s">
        <v>1419</v>
      </c>
      <c r="F461" s="581" t="s">
        <v>1420</v>
      </c>
      <c r="G461" s="544" t="s">
        <v>1447</v>
      </c>
      <c r="H461" s="544" t="s">
        <v>1482</v>
      </c>
      <c r="I461" s="582">
        <v>0.17000000178813934</v>
      </c>
      <c r="J461" s="582">
        <v>73000</v>
      </c>
      <c r="K461" s="583">
        <v>12142.639984130859</v>
      </c>
    </row>
    <row r="462" spans="1:11" ht="14.45" customHeight="1" x14ac:dyDescent="0.2">
      <c r="A462" s="540" t="s">
        <v>481</v>
      </c>
      <c r="B462" s="541" t="s">
        <v>482</v>
      </c>
      <c r="C462" s="544" t="s">
        <v>487</v>
      </c>
      <c r="D462" s="581" t="s">
        <v>488</v>
      </c>
      <c r="E462" s="544" t="s">
        <v>1419</v>
      </c>
      <c r="F462" s="581" t="s">
        <v>1420</v>
      </c>
      <c r="G462" s="544" t="s">
        <v>1447</v>
      </c>
      <c r="H462" s="544" t="s">
        <v>1483</v>
      </c>
      <c r="I462" s="582">
        <v>0.17000000178813934</v>
      </c>
      <c r="J462" s="582">
        <v>7000</v>
      </c>
      <c r="K462" s="583">
        <v>1190</v>
      </c>
    </row>
    <row r="463" spans="1:11" ht="14.45" customHeight="1" x14ac:dyDescent="0.2">
      <c r="A463" s="540" t="s">
        <v>481</v>
      </c>
      <c r="B463" s="541" t="s">
        <v>482</v>
      </c>
      <c r="C463" s="544" t="s">
        <v>487</v>
      </c>
      <c r="D463" s="581" t="s">
        <v>488</v>
      </c>
      <c r="E463" s="544" t="s">
        <v>1419</v>
      </c>
      <c r="F463" s="581" t="s">
        <v>1420</v>
      </c>
      <c r="G463" s="544" t="s">
        <v>1484</v>
      </c>
      <c r="H463" s="544" t="s">
        <v>1485</v>
      </c>
      <c r="I463" s="582">
        <v>2.2799999713897705</v>
      </c>
      <c r="J463" s="582">
        <v>1920</v>
      </c>
      <c r="K463" s="583">
        <v>4381.409912109375</v>
      </c>
    </row>
    <row r="464" spans="1:11" ht="14.45" customHeight="1" x14ac:dyDescent="0.2">
      <c r="A464" s="540" t="s">
        <v>481</v>
      </c>
      <c r="B464" s="541" t="s">
        <v>482</v>
      </c>
      <c r="C464" s="544" t="s">
        <v>487</v>
      </c>
      <c r="D464" s="581" t="s">
        <v>488</v>
      </c>
      <c r="E464" s="544" t="s">
        <v>1419</v>
      </c>
      <c r="F464" s="581" t="s">
        <v>1420</v>
      </c>
      <c r="G464" s="544" t="s">
        <v>1486</v>
      </c>
      <c r="H464" s="544" t="s">
        <v>1487</v>
      </c>
      <c r="I464" s="582">
        <v>1.5129999756813048</v>
      </c>
      <c r="J464" s="582">
        <v>16000</v>
      </c>
      <c r="K464" s="583">
        <v>23898.759887695313</v>
      </c>
    </row>
    <row r="465" spans="1:11" ht="14.45" customHeight="1" x14ac:dyDescent="0.2">
      <c r="A465" s="540" t="s">
        <v>481</v>
      </c>
      <c r="B465" s="541" t="s">
        <v>482</v>
      </c>
      <c r="C465" s="544" t="s">
        <v>487</v>
      </c>
      <c r="D465" s="581" t="s">
        <v>488</v>
      </c>
      <c r="E465" s="544" t="s">
        <v>1419</v>
      </c>
      <c r="F465" s="581" t="s">
        <v>1420</v>
      </c>
      <c r="G465" s="544" t="s">
        <v>1488</v>
      </c>
      <c r="H465" s="544" t="s">
        <v>1489</v>
      </c>
      <c r="I465" s="582">
        <v>1.4750000238418579</v>
      </c>
      <c r="J465" s="582">
        <v>1250</v>
      </c>
      <c r="K465" s="583">
        <v>1840.0399475097656</v>
      </c>
    </row>
    <row r="466" spans="1:11" ht="14.45" customHeight="1" x14ac:dyDescent="0.2">
      <c r="A466" s="540" t="s">
        <v>481</v>
      </c>
      <c r="B466" s="541" t="s">
        <v>482</v>
      </c>
      <c r="C466" s="544" t="s">
        <v>487</v>
      </c>
      <c r="D466" s="581" t="s">
        <v>488</v>
      </c>
      <c r="E466" s="544" t="s">
        <v>1419</v>
      </c>
      <c r="F466" s="581" t="s">
        <v>1420</v>
      </c>
      <c r="G466" s="544" t="s">
        <v>1490</v>
      </c>
      <c r="H466" s="544" t="s">
        <v>1491</v>
      </c>
      <c r="I466" s="582">
        <v>0.25</v>
      </c>
      <c r="J466" s="582">
        <v>18000</v>
      </c>
      <c r="K466" s="583">
        <v>4573.800048828125</v>
      </c>
    </row>
    <row r="467" spans="1:11" ht="14.45" customHeight="1" x14ac:dyDescent="0.2">
      <c r="A467" s="540" t="s">
        <v>481</v>
      </c>
      <c r="B467" s="541" t="s">
        <v>482</v>
      </c>
      <c r="C467" s="544" t="s">
        <v>487</v>
      </c>
      <c r="D467" s="581" t="s">
        <v>488</v>
      </c>
      <c r="E467" s="544" t="s">
        <v>1419</v>
      </c>
      <c r="F467" s="581" t="s">
        <v>1420</v>
      </c>
      <c r="G467" s="544" t="s">
        <v>1492</v>
      </c>
      <c r="H467" s="544" t="s">
        <v>1493</v>
      </c>
      <c r="I467" s="582">
        <v>1.4600000381469727</v>
      </c>
      <c r="J467" s="582">
        <v>500</v>
      </c>
      <c r="K467" s="583">
        <v>729.6300048828125</v>
      </c>
    </row>
    <row r="468" spans="1:11" ht="14.45" customHeight="1" x14ac:dyDescent="0.2">
      <c r="A468" s="540" t="s">
        <v>481</v>
      </c>
      <c r="B468" s="541" t="s">
        <v>482</v>
      </c>
      <c r="C468" s="544" t="s">
        <v>487</v>
      </c>
      <c r="D468" s="581" t="s">
        <v>488</v>
      </c>
      <c r="E468" s="544" t="s">
        <v>1419</v>
      </c>
      <c r="F468" s="581" t="s">
        <v>1420</v>
      </c>
      <c r="G468" s="544" t="s">
        <v>1494</v>
      </c>
      <c r="H468" s="544" t="s">
        <v>1495</v>
      </c>
      <c r="I468" s="582">
        <v>16.639999389648438</v>
      </c>
      <c r="J468" s="582">
        <v>480</v>
      </c>
      <c r="K468" s="583">
        <v>7986</v>
      </c>
    </row>
    <row r="469" spans="1:11" ht="14.45" customHeight="1" x14ac:dyDescent="0.2">
      <c r="A469" s="540" t="s">
        <v>481</v>
      </c>
      <c r="B469" s="541" t="s">
        <v>482</v>
      </c>
      <c r="C469" s="544" t="s">
        <v>487</v>
      </c>
      <c r="D469" s="581" t="s">
        <v>488</v>
      </c>
      <c r="E469" s="544" t="s">
        <v>1419</v>
      </c>
      <c r="F469" s="581" t="s">
        <v>1420</v>
      </c>
      <c r="G469" s="544" t="s">
        <v>1496</v>
      </c>
      <c r="H469" s="544" t="s">
        <v>1497</v>
      </c>
      <c r="I469" s="582">
        <v>3515.050048828125</v>
      </c>
      <c r="J469" s="582">
        <v>3</v>
      </c>
      <c r="K469" s="583">
        <v>10545.150146484375</v>
      </c>
    </row>
    <row r="470" spans="1:11" ht="14.45" customHeight="1" x14ac:dyDescent="0.2">
      <c r="A470" s="540" t="s">
        <v>481</v>
      </c>
      <c r="B470" s="541" t="s">
        <v>482</v>
      </c>
      <c r="C470" s="544" t="s">
        <v>487</v>
      </c>
      <c r="D470" s="581" t="s">
        <v>488</v>
      </c>
      <c r="E470" s="544" t="s">
        <v>1419</v>
      </c>
      <c r="F470" s="581" t="s">
        <v>1420</v>
      </c>
      <c r="G470" s="544" t="s">
        <v>1498</v>
      </c>
      <c r="H470" s="544" t="s">
        <v>1499</v>
      </c>
      <c r="I470" s="582">
        <v>276.29000854492188</v>
      </c>
      <c r="J470" s="582">
        <v>8</v>
      </c>
      <c r="K470" s="583">
        <v>2210.330078125</v>
      </c>
    </row>
    <row r="471" spans="1:11" ht="14.45" customHeight="1" x14ac:dyDescent="0.2">
      <c r="A471" s="540" t="s">
        <v>481</v>
      </c>
      <c r="B471" s="541" t="s">
        <v>482</v>
      </c>
      <c r="C471" s="544" t="s">
        <v>487</v>
      </c>
      <c r="D471" s="581" t="s">
        <v>488</v>
      </c>
      <c r="E471" s="544" t="s">
        <v>1419</v>
      </c>
      <c r="F471" s="581" t="s">
        <v>1420</v>
      </c>
      <c r="G471" s="544" t="s">
        <v>1500</v>
      </c>
      <c r="H471" s="544" t="s">
        <v>1501</v>
      </c>
      <c r="I471" s="582">
        <v>2.6700000762939453</v>
      </c>
      <c r="J471" s="582">
        <v>500</v>
      </c>
      <c r="K471" s="583">
        <v>1334.6300048828125</v>
      </c>
    </row>
    <row r="472" spans="1:11" ht="14.45" customHeight="1" x14ac:dyDescent="0.2">
      <c r="A472" s="540" t="s">
        <v>481</v>
      </c>
      <c r="B472" s="541" t="s">
        <v>482</v>
      </c>
      <c r="C472" s="544" t="s">
        <v>487</v>
      </c>
      <c r="D472" s="581" t="s">
        <v>488</v>
      </c>
      <c r="E472" s="544" t="s">
        <v>1419</v>
      </c>
      <c r="F472" s="581" t="s">
        <v>1420</v>
      </c>
      <c r="G472" s="544" t="s">
        <v>1502</v>
      </c>
      <c r="H472" s="544" t="s">
        <v>1503</v>
      </c>
      <c r="I472" s="582">
        <v>0.24714285135269165</v>
      </c>
      <c r="J472" s="582">
        <v>9000</v>
      </c>
      <c r="K472" s="583">
        <v>2129.6000671386719</v>
      </c>
    </row>
    <row r="473" spans="1:11" ht="14.45" customHeight="1" x14ac:dyDescent="0.2">
      <c r="A473" s="540" t="s">
        <v>481</v>
      </c>
      <c r="B473" s="541" t="s">
        <v>482</v>
      </c>
      <c r="C473" s="544" t="s">
        <v>487</v>
      </c>
      <c r="D473" s="581" t="s">
        <v>488</v>
      </c>
      <c r="E473" s="544" t="s">
        <v>1419</v>
      </c>
      <c r="F473" s="581" t="s">
        <v>1420</v>
      </c>
      <c r="G473" s="544" t="s">
        <v>1504</v>
      </c>
      <c r="H473" s="544" t="s">
        <v>1505</v>
      </c>
      <c r="I473" s="582">
        <v>2285.68994140625</v>
      </c>
      <c r="J473" s="582">
        <v>3</v>
      </c>
      <c r="K473" s="583">
        <v>6857.06982421875</v>
      </c>
    </row>
    <row r="474" spans="1:11" ht="14.45" customHeight="1" x14ac:dyDescent="0.2">
      <c r="A474" s="540" t="s">
        <v>481</v>
      </c>
      <c r="B474" s="541" t="s">
        <v>482</v>
      </c>
      <c r="C474" s="544" t="s">
        <v>487</v>
      </c>
      <c r="D474" s="581" t="s">
        <v>488</v>
      </c>
      <c r="E474" s="544" t="s">
        <v>1419</v>
      </c>
      <c r="F474" s="581" t="s">
        <v>1420</v>
      </c>
      <c r="G474" s="544" t="s">
        <v>1506</v>
      </c>
      <c r="H474" s="544" t="s">
        <v>1507</v>
      </c>
      <c r="I474" s="582">
        <v>1.5249999761581421</v>
      </c>
      <c r="J474" s="582">
        <v>3000</v>
      </c>
      <c r="K474" s="583">
        <v>4599.2701416015625</v>
      </c>
    </row>
    <row r="475" spans="1:11" ht="14.45" customHeight="1" x14ac:dyDescent="0.2">
      <c r="A475" s="540" t="s">
        <v>481</v>
      </c>
      <c r="B475" s="541" t="s">
        <v>482</v>
      </c>
      <c r="C475" s="544" t="s">
        <v>487</v>
      </c>
      <c r="D475" s="581" t="s">
        <v>488</v>
      </c>
      <c r="E475" s="544" t="s">
        <v>1419</v>
      </c>
      <c r="F475" s="581" t="s">
        <v>1420</v>
      </c>
      <c r="G475" s="544" t="s">
        <v>1508</v>
      </c>
      <c r="H475" s="544" t="s">
        <v>1509</v>
      </c>
      <c r="I475" s="582">
        <v>0.61000001430511475</v>
      </c>
      <c r="J475" s="582">
        <v>500</v>
      </c>
      <c r="K475" s="583">
        <v>304.5</v>
      </c>
    </row>
    <row r="476" spans="1:11" ht="14.45" customHeight="1" x14ac:dyDescent="0.2">
      <c r="A476" s="540" t="s">
        <v>481</v>
      </c>
      <c r="B476" s="541" t="s">
        <v>482</v>
      </c>
      <c r="C476" s="544" t="s">
        <v>487</v>
      </c>
      <c r="D476" s="581" t="s">
        <v>488</v>
      </c>
      <c r="E476" s="544" t="s">
        <v>1419</v>
      </c>
      <c r="F476" s="581" t="s">
        <v>1420</v>
      </c>
      <c r="G476" s="544" t="s">
        <v>1510</v>
      </c>
      <c r="H476" s="544" t="s">
        <v>1511</v>
      </c>
      <c r="I476" s="582">
        <v>3.0499999523162842</v>
      </c>
      <c r="J476" s="582">
        <v>50</v>
      </c>
      <c r="K476" s="583">
        <v>152.46000671386719</v>
      </c>
    </row>
    <row r="477" spans="1:11" ht="14.45" customHeight="1" x14ac:dyDescent="0.2">
      <c r="A477" s="540" t="s">
        <v>481</v>
      </c>
      <c r="B477" s="541" t="s">
        <v>482</v>
      </c>
      <c r="C477" s="544" t="s">
        <v>487</v>
      </c>
      <c r="D477" s="581" t="s">
        <v>488</v>
      </c>
      <c r="E477" s="544" t="s">
        <v>1419</v>
      </c>
      <c r="F477" s="581" t="s">
        <v>1420</v>
      </c>
      <c r="G477" s="544" t="s">
        <v>1512</v>
      </c>
      <c r="H477" s="544" t="s">
        <v>1513</v>
      </c>
      <c r="I477" s="582">
        <v>14.510000228881836</v>
      </c>
      <c r="J477" s="582">
        <v>500</v>
      </c>
      <c r="K477" s="583">
        <v>7252.740234375</v>
      </c>
    </row>
    <row r="478" spans="1:11" ht="14.45" customHeight="1" x14ac:dyDescent="0.2">
      <c r="A478" s="540" t="s">
        <v>481</v>
      </c>
      <c r="B478" s="541" t="s">
        <v>482</v>
      </c>
      <c r="C478" s="544" t="s">
        <v>487</v>
      </c>
      <c r="D478" s="581" t="s">
        <v>488</v>
      </c>
      <c r="E478" s="544" t="s">
        <v>1419</v>
      </c>
      <c r="F478" s="581" t="s">
        <v>1420</v>
      </c>
      <c r="G478" s="544" t="s">
        <v>1514</v>
      </c>
      <c r="H478" s="544" t="s">
        <v>1515</v>
      </c>
      <c r="I478" s="582">
        <v>2.7233333587646484</v>
      </c>
      <c r="J478" s="582">
        <v>6000</v>
      </c>
      <c r="K478" s="583">
        <v>16291.39990234375</v>
      </c>
    </row>
    <row r="479" spans="1:11" ht="14.45" customHeight="1" x14ac:dyDescent="0.2">
      <c r="A479" s="540" t="s">
        <v>481</v>
      </c>
      <c r="B479" s="541" t="s">
        <v>482</v>
      </c>
      <c r="C479" s="544" t="s">
        <v>487</v>
      </c>
      <c r="D479" s="581" t="s">
        <v>488</v>
      </c>
      <c r="E479" s="544" t="s">
        <v>1419</v>
      </c>
      <c r="F479" s="581" t="s">
        <v>1420</v>
      </c>
      <c r="G479" s="544" t="s">
        <v>1516</v>
      </c>
      <c r="H479" s="544" t="s">
        <v>1517</v>
      </c>
      <c r="I479" s="582">
        <v>1.4520000457763671</v>
      </c>
      <c r="J479" s="582">
        <v>1000</v>
      </c>
      <c r="K479" s="583">
        <v>3865.2899932861328</v>
      </c>
    </row>
    <row r="480" spans="1:11" ht="14.45" customHeight="1" x14ac:dyDescent="0.2">
      <c r="A480" s="540" t="s">
        <v>481</v>
      </c>
      <c r="B480" s="541" t="s">
        <v>482</v>
      </c>
      <c r="C480" s="544" t="s">
        <v>487</v>
      </c>
      <c r="D480" s="581" t="s">
        <v>488</v>
      </c>
      <c r="E480" s="544" t="s">
        <v>1419</v>
      </c>
      <c r="F480" s="581" t="s">
        <v>1420</v>
      </c>
      <c r="G480" s="544" t="s">
        <v>1518</v>
      </c>
      <c r="H480" s="544" t="s">
        <v>1519</v>
      </c>
      <c r="I480" s="582">
        <v>1.4039999961853027</v>
      </c>
      <c r="J480" s="582">
        <v>1000</v>
      </c>
      <c r="K480" s="583">
        <v>3736.4499359130859</v>
      </c>
    </row>
    <row r="481" spans="1:11" ht="14.45" customHeight="1" x14ac:dyDescent="0.2">
      <c r="A481" s="540" t="s">
        <v>481</v>
      </c>
      <c r="B481" s="541" t="s">
        <v>482</v>
      </c>
      <c r="C481" s="544" t="s">
        <v>487</v>
      </c>
      <c r="D481" s="581" t="s">
        <v>488</v>
      </c>
      <c r="E481" s="544" t="s">
        <v>1419</v>
      </c>
      <c r="F481" s="581" t="s">
        <v>1420</v>
      </c>
      <c r="G481" s="544" t="s">
        <v>1520</v>
      </c>
      <c r="H481" s="544" t="s">
        <v>1521</v>
      </c>
      <c r="I481" s="582">
        <v>4.380000114440918</v>
      </c>
      <c r="J481" s="582">
        <v>1920</v>
      </c>
      <c r="K481" s="583">
        <v>8411.919921875</v>
      </c>
    </row>
    <row r="482" spans="1:11" ht="14.45" customHeight="1" x14ac:dyDescent="0.2">
      <c r="A482" s="540" t="s">
        <v>481</v>
      </c>
      <c r="B482" s="541" t="s">
        <v>482</v>
      </c>
      <c r="C482" s="544" t="s">
        <v>487</v>
      </c>
      <c r="D482" s="581" t="s">
        <v>488</v>
      </c>
      <c r="E482" s="544" t="s">
        <v>1419</v>
      </c>
      <c r="F482" s="581" t="s">
        <v>1420</v>
      </c>
      <c r="G482" s="544" t="s">
        <v>1522</v>
      </c>
      <c r="H482" s="544" t="s">
        <v>1523</v>
      </c>
      <c r="I482" s="582">
        <v>4.2100000381469727</v>
      </c>
      <c r="J482" s="582">
        <v>1500</v>
      </c>
      <c r="K482" s="583">
        <v>6316.19970703125</v>
      </c>
    </row>
    <row r="483" spans="1:11" ht="14.45" customHeight="1" x14ac:dyDescent="0.2">
      <c r="A483" s="540" t="s">
        <v>481</v>
      </c>
      <c r="B483" s="541" t="s">
        <v>482</v>
      </c>
      <c r="C483" s="544" t="s">
        <v>487</v>
      </c>
      <c r="D483" s="581" t="s">
        <v>488</v>
      </c>
      <c r="E483" s="544" t="s">
        <v>1419</v>
      </c>
      <c r="F483" s="581" t="s">
        <v>1420</v>
      </c>
      <c r="G483" s="544" t="s">
        <v>1524</v>
      </c>
      <c r="H483" s="544" t="s">
        <v>1525</v>
      </c>
      <c r="I483" s="582">
        <v>7.570000171661377</v>
      </c>
      <c r="J483" s="582">
        <v>360</v>
      </c>
      <c r="K483" s="583">
        <v>2726.10009765625</v>
      </c>
    </row>
    <row r="484" spans="1:11" ht="14.45" customHeight="1" x14ac:dyDescent="0.2">
      <c r="A484" s="540" t="s">
        <v>481</v>
      </c>
      <c r="B484" s="541" t="s">
        <v>482</v>
      </c>
      <c r="C484" s="544" t="s">
        <v>487</v>
      </c>
      <c r="D484" s="581" t="s">
        <v>488</v>
      </c>
      <c r="E484" s="544" t="s">
        <v>1419</v>
      </c>
      <c r="F484" s="581" t="s">
        <v>1420</v>
      </c>
      <c r="G484" s="544" t="s">
        <v>1526</v>
      </c>
      <c r="H484" s="544" t="s">
        <v>1527</v>
      </c>
      <c r="I484" s="582">
        <v>2.809999942779541</v>
      </c>
      <c r="J484" s="582">
        <v>14000</v>
      </c>
      <c r="K484" s="583">
        <v>39351.620849609375</v>
      </c>
    </row>
    <row r="485" spans="1:11" ht="14.45" customHeight="1" x14ac:dyDescent="0.2">
      <c r="A485" s="540" t="s">
        <v>481</v>
      </c>
      <c r="B485" s="541" t="s">
        <v>482</v>
      </c>
      <c r="C485" s="544" t="s">
        <v>487</v>
      </c>
      <c r="D485" s="581" t="s">
        <v>488</v>
      </c>
      <c r="E485" s="544" t="s">
        <v>1419</v>
      </c>
      <c r="F485" s="581" t="s">
        <v>1420</v>
      </c>
      <c r="G485" s="544" t="s">
        <v>1528</v>
      </c>
      <c r="H485" s="544" t="s">
        <v>1529</v>
      </c>
      <c r="I485" s="582">
        <v>9.9300003051757813</v>
      </c>
      <c r="J485" s="582">
        <v>1000</v>
      </c>
      <c r="K485" s="583">
        <v>9934.099609375</v>
      </c>
    </row>
    <row r="486" spans="1:11" ht="14.45" customHeight="1" x14ac:dyDescent="0.2">
      <c r="A486" s="540" t="s">
        <v>481</v>
      </c>
      <c r="B486" s="541" t="s">
        <v>482</v>
      </c>
      <c r="C486" s="544" t="s">
        <v>487</v>
      </c>
      <c r="D486" s="581" t="s">
        <v>488</v>
      </c>
      <c r="E486" s="544" t="s">
        <v>1419</v>
      </c>
      <c r="F486" s="581" t="s">
        <v>1420</v>
      </c>
      <c r="G486" s="544" t="s">
        <v>1530</v>
      </c>
      <c r="H486" s="544" t="s">
        <v>1531</v>
      </c>
      <c r="I486" s="582">
        <v>1.2233332925372653</v>
      </c>
      <c r="J486" s="582">
        <v>38000</v>
      </c>
      <c r="K486" s="583">
        <v>46330.8984375</v>
      </c>
    </row>
    <row r="487" spans="1:11" ht="14.45" customHeight="1" x14ac:dyDescent="0.2">
      <c r="A487" s="540" t="s">
        <v>481</v>
      </c>
      <c r="B487" s="541" t="s">
        <v>482</v>
      </c>
      <c r="C487" s="544" t="s">
        <v>487</v>
      </c>
      <c r="D487" s="581" t="s">
        <v>488</v>
      </c>
      <c r="E487" s="544" t="s">
        <v>1419</v>
      </c>
      <c r="F487" s="581" t="s">
        <v>1420</v>
      </c>
      <c r="G487" s="544" t="s">
        <v>1532</v>
      </c>
      <c r="H487" s="544" t="s">
        <v>1533</v>
      </c>
      <c r="I487" s="582">
        <v>1.4500000476837158</v>
      </c>
      <c r="J487" s="582">
        <v>1200</v>
      </c>
      <c r="K487" s="583">
        <v>1735.8699951171875</v>
      </c>
    </row>
    <row r="488" spans="1:11" ht="14.45" customHeight="1" x14ac:dyDescent="0.2">
      <c r="A488" s="540" t="s">
        <v>481</v>
      </c>
      <c r="B488" s="541" t="s">
        <v>482</v>
      </c>
      <c r="C488" s="544" t="s">
        <v>487</v>
      </c>
      <c r="D488" s="581" t="s">
        <v>488</v>
      </c>
      <c r="E488" s="544" t="s">
        <v>1419</v>
      </c>
      <c r="F488" s="581" t="s">
        <v>1420</v>
      </c>
      <c r="G488" s="544" t="s">
        <v>1532</v>
      </c>
      <c r="H488" s="544" t="s">
        <v>1534</v>
      </c>
      <c r="I488" s="582">
        <v>1.5900000333786011</v>
      </c>
      <c r="J488" s="582">
        <v>40</v>
      </c>
      <c r="K488" s="583">
        <v>63.650001525878906</v>
      </c>
    </row>
    <row r="489" spans="1:11" ht="14.45" customHeight="1" x14ac:dyDescent="0.2">
      <c r="A489" s="540" t="s">
        <v>481</v>
      </c>
      <c r="B489" s="541" t="s">
        <v>482</v>
      </c>
      <c r="C489" s="544" t="s">
        <v>487</v>
      </c>
      <c r="D489" s="581" t="s">
        <v>488</v>
      </c>
      <c r="E489" s="544" t="s">
        <v>1419</v>
      </c>
      <c r="F489" s="581" t="s">
        <v>1420</v>
      </c>
      <c r="G489" s="544" t="s">
        <v>1535</v>
      </c>
      <c r="H489" s="544" t="s">
        <v>1536</v>
      </c>
      <c r="I489" s="582">
        <v>3.2825000286102295</v>
      </c>
      <c r="J489" s="582">
        <v>5200</v>
      </c>
      <c r="K489" s="583">
        <v>17399.800048828125</v>
      </c>
    </row>
    <row r="490" spans="1:11" ht="14.45" customHeight="1" x14ac:dyDescent="0.2">
      <c r="A490" s="540" t="s">
        <v>481</v>
      </c>
      <c r="B490" s="541" t="s">
        <v>482</v>
      </c>
      <c r="C490" s="544" t="s">
        <v>487</v>
      </c>
      <c r="D490" s="581" t="s">
        <v>488</v>
      </c>
      <c r="E490" s="544" t="s">
        <v>1537</v>
      </c>
      <c r="F490" s="581" t="s">
        <v>1538</v>
      </c>
      <c r="G490" s="544" t="s">
        <v>1539</v>
      </c>
      <c r="H490" s="544" t="s">
        <v>1540</v>
      </c>
      <c r="I490" s="582">
        <v>0.31999999284744263</v>
      </c>
      <c r="J490" s="582">
        <v>100</v>
      </c>
      <c r="K490" s="583">
        <v>31.930000305175781</v>
      </c>
    </row>
    <row r="491" spans="1:11" ht="14.45" customHeight="1" x14ac:dyDescent="0.2">
      <c r="A491" s="540" t="s">
        <v>481</v>
      </c>
      <c r="B491" s="541" t="s">
        <v>482</v>
      </c>
      <c r="C491" s="544" t="s">
        <v>487</v>
      </c>
      <c r="D491" s="581" t="s">
        <v>488</v>
      </c>
      <c r="E491" s="544" t="s">
        <v>1537</v>
      </c>
      <c r="F491" s="581" t="s">
        <v>1538</v>
      </c>
      <c r="G491" s="544" t="s">
        <v>1541</v>
      </c>
      <c r="H491" s="544" t="s">
        <v>1542</v>
      </c>
      <c r="I491" s="582">
        <v>1.3500000238418579</v>
      </c>
      <c r="J491" s="582">
        <v>2</v>
      </c>
      <c r="K491" s="583">
        <v>2.7000000476837158</v>
      </c>
    </row>
    <row r="492" spans="1:11" ht="14.45" customHeight="1" x14ac:dyDescent="0.2">
      <c r="A492" s="540" t="s">
        <v>481</v>
      </c>
      <c r="B492" s="541" t="s">
        <v>482</v>
      </c>
      <c r="C492" s="544" t="s">
        <v>487</v>
      </c>
      <c r="D492" s="581" t="s">
        <v>488</v>
      </c>
      <c r="E492" s="544" t="s">
        <v>1537</v>
      </c>
      <c r="F492" s="581" t="s">
        <v>1538</v>
      </c>
      <c r="G492" s="544" t="s">
        <v>1543</v>
      </c>
      <c r="H492" s="544" t="s">
        <v>1544</v>
      </c>
      <c r="I492" s="582">
        <v>11.640000343322754</v>
      </c>
      <c r="J492" s="582">
        <v>1</v>
      </c>
      <c r="K492" s="583">
        <v>11.640000343322754</v>
      </c>
    </row>
    <row r="493" spans="1:11" ht="14.45" customHeight="1" x14ac:dyDescent="0.2">
      <c r="A493" s="540" t="s">
        <v>481</v>
      </c>
      <c r="B493" s="541" t="s">
        <v>482</v>
      </c>
      <c r="C493" s="544" t="s">
        <v>487</v>
      </c>
      <c r="D493" s="581" t="s">
        <v>488</v>
      </c>
      <c r="E493" s="544" t="s">
        <v>1537</v>
      </c>
      <c r="F493" s="581" t="s">
        <v>1538</v>
      </c>
      <c r="G493" s="544" t="s">
        <v>1545</v>
      </c>
      <c r="H493" s="544" t="s">
        <v>1546</v>
      </c>
      <c r="I493" s="582">
        <v>1.3799999952316284</v>
      </c>
      <c r="J493" s="582">
        <v>50</v>
      </c>
      <c r="K493" s="583">
        <v>69</v>
      </c>
    </row>
    <row r="494" spans="1:11" ht="14.45" customHeight="1" x14ac:dyDescent="0.2">
      <c r="A494" s="540" t="s">
        <v>481</v>
      </c>
      <c r="B494" s="541" t="s">
        <v>482</v>
      </c>
      <c r="C494" s="544" t="s">
        <v>487</v>
      </c>
      <c r="D494" s="581" t="s">
        <v>488</v>
      </c>
      <c r="E494" s="544" t="s">
        <v>1537</v>
      </c>
      <c r="F494" s="581" t="s">
        <v>1538</v>
      </c>
      <c r="G494" s="544" t="s">
        <v>1547</v>
      </c>
      <c r="H494" s="544" t="s">
        <v>1548</v>
      </c>
      <c r="I494" s="582">
        <v>13.020000457763672</v>
      </c>
      <c r="J494" s="582">
        <v>1</v>
      </c>
      <c r="K494" s="583">
        <v>13.020000457763672</v>
      </c>
    </row>
    <row r="495" spans="1:11" ht="14.45" customHeight="1" x14ac:dyDescent="0.2">
      <c r="A495" s="540" t="s">
        <v>481</v>
      </c>
      <c r="B495" s="541" t="s">
        <v>482</v>
      </c>
      <c r="C495" s="544" t="s">
        <v>487</v>
      </c>
      <c r="D495" s="581" t="s">
        <v>488</v>
      </c>
      <c r="E495" s="544" t="s">
        <v>1537</v>
      </c>
      <c r="F495" s="581" t="s">
        <v>1538</v>
      </c>
      <c r="G495" s="544" t="s">
        <v>1549</v>
      </c>
      <c r="H495" s="544" t="s">
        <v>1550</v>
      </c>
      <c r="I495" s="582">
        <v>0.85500001907348633</v>
      </c>
      <c r="J495" s="582">
        <v>200</v>
      </c>
      <c r="K495" s="583">
        <v>171</v>
      </c>
    </row>
    <row r="496" spans="1:11" ht="14.45" customHeight="1" x14ac:dyDescent="0.2">
      <c r="A496" s="540" t="s">
        <v>481</v>
      </c>
      <c r="B496" s="541" t="s">
        <v>482</v>
      </c>
      <c r="C496" s="544" t="s">
        <v>487</v>
      </c>
      <c r="D496" s="581" t="s">
        <v>488</v>
      </c>
      <c r="E496" s="544" t="s">
        <v>1537</v>
      </c>
      <c r="F496" s="581" t="s">
        <v>1538</v>
      </c>
      <c r="G496" s="544" t="s">
        <v>1551</v>
      </c>
      <c r="H496" s="544" t="s">
        <v>1552</v>
      </c>
      <c r="I496" s="582">
        <v>0.46000000834465027</v>
      </c>
      <c r="J496" s="582">
        <v>100</v>
      </c>
      <c r="K496" s="583">
        <v>46</v>
      </c>
    </row>
    <row r="497" spans="1:11" ht="14.45" customHeight="1" x14ac:dyDescent="0.2">
      <c r="A497" s="540" t="s">
        <v>481</v>
      </c>
      <c r="B497" s="541" t="s">
        <v>482</v>
      </c>
      <c r="C497" s="544" t="s">
        <v>487</v>
      </c>
      <c r="D497" s="581" t="s">
        <v>488</v>
      </c>
      <c r="E497" s="544" t="s">
        <v>1537</v>
      </c>
      <c r="F497" s="581" t="s">
        <v>1538</v>
      </c>
      <c r="G497" s="544" t="s">
        <v>1553</v>
      </c>
      <c r="H497" s="544" t="s">
        <v>1554</v>
      </c>
      <c r="I497" s="582">
        <v>0.375</v>
      </c>
      <c r="J497" s="582">
        <v>200</v>
      </c>
      <c r="K497" s="583">
        <v>75</v>
      </c>
    </row>
    <row r="498" spans="1:11" ht="14.45" customHeight="1" x14ac:dyDescent="0.2">
      <c r="A498" s="540" t="s">
        <v>481</v>
      </c>
      <c r="B498" s="541" t="s">
        <v>482</v>
      </c>
      <c r="C498" s="544" t="s">
        <v>487</v>
      </c>
      <c r="D498" s="581" t="s">
        <v>488</v>
      </c>
      <c r="E498" s="544" t="s">
        <v>1537</v>
      </c>
      <c r="F498" s="581" t="s">
        <v>1538</v>
      </c>
      <c r="G498" s="544" t="s">
        <v>1555</v>
      </c>
      <c r="H498" s="544" t="s">
        <v>1556</v>
      </c>
      <c r="I498" s="582">
        <v>20.409999847412109</v>
      </c>
      <c r="J498" s="582">
        <v>36</v>
      </c>
      <c r="K498" s="583">
        <v>734.59002685546875</v>
      </c>
    </row>
    <row r="499" spans="1:11" ht="14.45" customHeight="1" x14ac:dyDescent="0.2">
      <c r="A499" s="540" t="s">
        <v>481</v>
      </c>
      <c r="B499" s="541" t="s">
        <v>482</v>
      </c>
      <c r="C499" s="544" t="s">
        <v>487</v>
      </c>
      <c r="D499" s="581" t="s">
        <v>488</v>
      </c>
      <c r="E499" s="544" t="s">
        <v>1537</v>
      </c>
      <c r="F499" s="581" t="s">
        <v>1538</v>
      </c>
      <c r="G499" s="544" t="s">
        <v>1557</v>
      </c>
      <c r="H499" s="544" t="s">
        <v>1558</v>
      </c>
      <c r="I499" s="582">
        <v>42.439998626708984</v>
      </c>
      <c r="J499" s="582">
        <v>13</v>
      </c>
      <c r="K499" s="583">
        <v>551.77000427246094</v>
      </c>
    </row>
    <row r="500" spans="1:11" ht="14.45" customHeight="1" x14ac:dyDescent="0.2">
      <c r="A500" s="540" t="s">
        <v>481</v>
      </c>
      <c r="B500" s="541" t="s">
        <v>482</v>
      </c>
      <c r="C500" s="544" t="s">
        <v>487</v>
      </c>
      <c r="D500" s="581" t="s">
        <v>488</v>
      </c>
      <c r="E500" s="544" t="s">
        <v>1537</v>
      </c>
      <c r="F500" s="581" t="s">
        <v>1538</v>
      </c>
      <c r="G500" s="544" t="s">
        <v>1559</v>
      </c>
      <c r="H500" s="544" t="s">
        <v>1560</v>
      </c>
      <c r="I500" s="582">
        <v>7.820000171661377</v>
      </c>
      <c r="J500" s="582">
        <v>1</v>
      </c>
      <c r="K500" s="583">
        <v>7.820000171661377</v>
      </c>
    </row>
    <row r="501" spans="1:11" ht="14.45" customHeight="1" x14ac:dyDescent="0.2">
      <c r="A501" s="540" t="s">
        <v>481</v>
      </c>
      <c r="B501" s="541" t="s">
        <v>482</v>
      </c>
      <c r="C501" s="544" t="s">
        <v>487</v>
      </c>
      <c r="D501" s="581" t="s">
        <v>488</v>
      </c>
      <c r="E501" s="544" t="s">
        <v>1537</v>
      </c>
      <c r="F501" s="581" t="s">
        <v>1538</v>
      </c>
      <c r="G501" s="544" t="s">
        <v>1561</v>
      </c>
      <c r="H501" s="544" t="s">
        <v>1562</v>
      </c>
      <c r="I501" s="582">
        <v>7.7899999618530273</v>
      </c>
      <c r="J501" s="582">
        <v>2</v>
      </c>
      <c r="K501" s="583">
        <v>15.569999694824219</v>
      </c>
    </row>
    <row r="502" spans="1:11" ht="14.45" customHeight="1" x14ac:dyDescent="0.2">
      <c r="A502" s="540" t="s">
        <v>481</v>
      </c>
      <c r="B502" s="541" t="s">
        <v>482</v>
      </c>
      <c r="C502" s="544" t="s">
        <v>487</v>
      </c>
      <c r="D502" s="581" t="s">
        <v>488</v>
      </c>
      <c r="E502" s="544" t="s">
        <v>1537</v>
      </c>
      <c r="F502" s="581" t="s">
        <v>1538</v>
      </c>
      <c r="G502" s="544" t="s">
        <v>1557</v>
      </c>
      <c r="H502" s="544" t="s">
        <v>1563</v>
      </c>
      <c r="I502" s="582">
        <v>42.451111263699005</v>
      </c>
      <c r="J502" s="582">
        <v>45</v>
      </c>
      <c r="K502" s="583">
        <v>1910.1899948120117</v>
      </c>
    </row>
    <row r="503" spans="1:11" ht="14.45" customHeight="1" x14ac:dyDescent="0.2">
      <c r="A503" s="540" t="s">
        <v>481</v>
      </c>
      <c r="B503" s="541" t="s">
        <v>482</v>
      </c>
      <c r="C503" s="544" t="s">
        <v>487</v>
      </c>
      <c r="D503" s="581" t="s">
        <v>488</v>
      </c>
      <c r="E503" s="544" t="s">
        <v>1537</v>
      </c>
      <c r="F503" s="581" t="s">
        <v>1538</v>
      </c>
      <c r="G503" s="544" t="s">
        <v>1564</v>
      </c>
      <c r="H503" s="544" t="s">
        <v>1565</v>
      </c>
      <c r="I503" s="582">
        <v>19.950000762939453</v>
      </c>
      <c r="J503" s="582">
        <v>1</v>
      </c>
      <c r="K503" s="583">
        <v>19.950000762939453</v>
      </c>
    </row>
    <row r="504" spans="1:11" ht="14.45" customHeight="1" x14ac:dyDescent="0.2">
      <c r="A504" s="540" t="s">
        <v>481</v>
      </c>
      <c r="B504" s="541" t="s">
        <v>482</v>
      </c>
      <c r="C504" s="544" t="s">
        <v>487</v>
      </c>
      <c r="D504" s="581" t="s">
        <v>488</v>
      </c>
      <c r="E504" s="544" t="s">
        <v>1537</v>
      </c>
      <c r="F504" s="581" t="s">
        <v>1538</v>
      </c>
      <c r="G504" s="544" t="s">
        <v>1566</v>
      </c>
      <c r="H504" s="544" t="s">
        <v>1567</v>
      </c>
      <c r="I504" s="582">
        <v>30.540000915527344</v>
      </c>
      <c r="J504" s="582">
        <v>1</v>
      </c>
      <c r="K504" s="583">
        <v>30.540000915527344</v>
      </c>
    </row>
    <row r="505" spans="1:11" ht="14.45" customHeight="1" x14ac:dyDescent="0.2">
      <c r="A505" s="540" t="s">
        <v>481</v>
      </c>
      <c r="B505" s="541" t="s">
        <v>482</v>
      </c>
      <c r="C505" s="544" t="s">
        <v>487</v>
      </c>
      <c r="D505" s="581" t="s">
        <v>488</v>
      </c>
      <c r="E505" s="544" t="s">
        <v>1537</v>
      </c>
      <c r="F505" s="581" t="s">
        <v>1538</v>
      </c>
      <c r="G505" s="544" t="s">
        <v>1568</v>
      </c>
      <c r="H505" s="544" t="s">
        <v>1569</v>
      </c>
      <c r="I505" s="582">
        <v>0.65000000596046448</v>
      </c>
      <c r="J505" s="582">
        <v>1200</v>
      </c>
      <c r="K505" s="583">
        <v>782</v>
      </c>
    </row>
    <row r="506" spans="1:11" ht="14.45" customHeight="1" x14ac:dyDescent="0.2">
      <c r="A506" s="540" t="s">
        <v>481</v>
      </c>
      <c r="B506" s="541" t="s">
        <v>482</v>
      </c>
      <c r="C506" s="544" t="s">
        <v>487</v>
      </c>
      <c r="D506" s="581" t="s">
        <v>488</v>
      </c>
      <c r="E506" s="544" t="s">
        <v>1537</v>
      </c>
      <c r="F506" s="581" t="s">
        <v>1538</v>
      </c>
      <c r="G506" s="544" t="s">
        <v>1570</v>
      </c>
      <c r="H506" s="544" t="s">
        <v>1571</v>
      </c>
      <c r="I506" s="582">
        <v>31.725000381469727</v>
      </c>
      <c r="J506" s="582">
        <v>7</v>
      </c>
      <c r="K506" s="583">
        <v>222.37000274658203</v>
      </c>
    </row>
    <row r="507" spans="1:11" ht="14.45" customHeight="1" x14ac:dyDescent="0.2">
      <c r="A507" s="540" t="s">
        <v>481</v>
      </c>
      <c r="B507" s="541" t="s">
        <v>482</v>
      </c>
      <c r="C507" s="544" t="s">
        <v>487</v>
      </c>
      <c r="D507" s="581" t="s">
        <v>488</v>
      </c>
      <c r="E507" s="544" t="s">
        <v>1537</v>
      </c>
      <c r="F507" s="581" t="s">
        <v>1538</v>
      </c>
      <c r="G507" s="544" t="s">
        <v>1572</v>
      </c>
      <c r="H507" s="544" t="s">
        <v>1573</v>
      </c>
      <c r="I507" s="582">
        <v>39.000000476837158</v>
      </c>
      <c r="J507" s="582">
        <v>96</v>
      </c>
      <c r="K507" s="583">
        <v>3744</v>
      </c>
    </row>
    <row r="508" spans="1:11" ht="14.45" customHeight="1" x14ac:dyDescent="0.2">
      <c r="A508" s="540" t="s">
        <v>481</v>
      </c>
      <c r="B508" s="541" t="s">
        <v>482</v>
      </c>
      <c r="C508" s="544" t="s">
        <v>487</v>
      </c>
      <c r="D508" s="581" t="s">
        <v>488</v>
      </c>
      <c r="E508" s="544" t="s">
        <v>1537</v>
      </c>
      <c r="F508" s="581" t="s">
        <v>1538</v>
      </c>
      <c r="G508" s="544" t="s">
        <v>1572</v>
      </c>
      <c r="H508" s="544" t="s">
        <v>1574</v>
      </c>
      <c r="I508" s="582">
        <v>30.780000686645508</v>
      </c>
      <c r="J508" s="582">
        <v>121</v>
      </c>
      <c r="K508" s="583">
        <v>3724.3798542022705</v>
      </c>
    </row>
    <row r="509" spans="1:11" ht="14.45" customHeight="1" x14ac:dyDescent="0.2">
      <c r="A509" s="540" t="s">
        <v>481</v>
      </c>
      <c r="B509" s="541" t="s">
        <v>482</v>
      </c>
      <c r="C509" s="544" t="s">
        <v>487</v>
      </c>
      <c r="D509" s="581" t="s">
        <v>488</v>
      </c>
      <c r="E509" s="544" t="s">
        <v>1575</v>
      </c>
      <c r="F509" s="581" t="s">
        <v>1576</v>
      </c>
      <c r="G509" s="544" t="s">
        <v>1577</v>
      </c>
      <c r="H509" s="544" t="s">
        <v>1578</v>
      </c>
      <c r="I509" s="582">
        <v>131.88999938964844</v>
      </c>
      <c r="J509" s="582">
        <v>5</v>
      </c>
      <c r="K509" s="583">
        <v>659.45001220703125</v>
      </c>
    </row>
    <row r="510" spans="1:11" ht="14.45" customHeight="1" x14ac:dyDescent="0.2">
      <c r="A510" s="540" t="s">
        <v>481</v>
      </c>
      <c r="B510" s="541" t="s">
        <v>482</v>
      </c>
      <c r="C510" s="544" t="s">
        <v>487</v>
      </c>
      <c r="D510" s="581" t="s">
        <v>488</v>
      </c>
      <c r="E510" s="544" t="s">
        <v>1575</v>
      </c>
      <c r="F510" s="581" t="s">
        <v>1576</v>
      </c>
      <c r="G510" s="544" t="s">
        <v>1579</v>
      </c>
      <c r="H510" s="544" t="s">
        <v>1580</v>
      </c>
      <c r="I510" s="582">
        <v>131.88999938964844</v>
      </c>
      <c r="J510" s="582">
        <v>5</v>
      </c>
      <c r="K510" s="583">
        <v>659.45001220703125</v>
      </c>
    </row>
    <row r="511" spans="1:11" ht="14.45" customHeight="1" x14ac:dyDescent="0.2">
      <c r="A511" s="540" t="s">
        <v>481</v>
      </c>
      <c r="B511" s="541" t="s">
        <v>482</v>
      </c>
      <c r="C511" s="544" t="s">
        <v>487</v>
      </c>
      <c r="D511" s="581" t="s">
        <v>488</v>
      </c>
      <c r="E511" s="544" t="s">
        <v>1575</v>
      </c>
      <c r="F511" s="581" t="s">
        <v>1576</v>
      </c>
      <c r="G511" s="544" t="s">
        <v>1581</v>
      </c>
      <c r="H511" s="544" t="s">
        <v>1582</v>
      </c>
      <c r="I511" s="582">
        <v>131.88999938964844</v>
      </c>
      <c r="J511" s="582">
        <v>5</v>
      </c>
      <c r="K511" s="583">
        <v>659.45001220703125</v>
      </c>
    </row>
    <row r="512" spans="1:11" ht="14.45" customHeight="1" x14ac:dyDescent="0.2">
      <c r="A512" s="540" t="s">
        <v>481</v>
      </c>
      <c r="B512" s="541" t="s">
        <v>482</v>
      </c>
      <c r="C512" s="544" t="s">
        <v>487</v>
      </c>
      <c r="D512" s="581" t="s">
        <v>488</v>
      </c>
      <c r="E512" s="544" t="s">
        <v>1575</v>
      </c>
      <c r="F512" s="581" t="s">
        <v>1576</v>
      </c>
      <c r="G512" s="544" t="s">
        <v>1583</v>
      </c>
      <c r="H512" s="544" t="s">
        <v>1584</v>
      </c>
      <c r="I512" s="582">
        <v>133.06000010172525</v>
      </c>
      <c r="J512" s="582">
        <v>150</v>
      </c>
      <c r="K512" s="583">
        <v>20043.410400390625</v>
      </c>
    </row>
    <row r="513" spans="1:11" ht="14.45" customHeight="1" x14ac:dyDescent="0.2">
      <c r="A513" s="540" t="s">
        <v>481</v>
      </c>
      <c r="B513" s="541" t="s">
        <v>482</v>
      </c>
      <c r="C513" s="544" t="s">
        <v>487</v>
      </c>
      <c r="D513" s="581" t="s">
        <v>488</v>
      </c>
      <c r="E513" s="544" t="s">
        <v>1575</v>
      </c>
      <c r="F513" s="581" t="s">
        <v>1576</v>
      </c>
      <c r="G513" s="544" t="s">
        <v>1585</v>
      </c>
      <c r="H513" s="544" t="s">
        <v>1586</v>
      </c>
      <c r="I513" s="582">
        <v>9.6460002899169925</v>
      </c>
      <c r="J513" s="582">
        <v>4000</v>
      </c>
      <c r="K513" s="583">
        <v>38231.16064453125</v>
      </c>
    </row>
    <row r="514" spans="1:11" ht="14.45" customHeight="1" x14ac:dyDescent="0.2">
      <c r="A514" s="540" t="s">
        <v>481</v>
      </c>
      <c r="B514" s="541" t="s">
        <v>482</v>
      </c>
      <c r="C514" s="544" t="s">
        <v>487</v>
      </c>
      <c r="D514" s="581" t="s">
        <v>488</v>
      </c>
      <c r="E514" s="544" t="s">
        <v>1575</v>
      </c>
      <c r="F514" s="581" t="s">
        <v>1576</v>
      </c>
      <c r="G514" s="544" t="s">
        <v>1587</v>
      </c>
      <c r="H514" s="544" t="s">
        <v>1588</v>
      </c>
      <c r="I514" s="582">
        <v>105.09999847412109</v>
      </c>
      <c r="J514" s="582">
        <v>50</v>
      </c>
      <c r="K514" s="583">
        <v>5255.02978515625</v>
      </c>
    </row>
    <row r="515" spans="1:11" ht="14.45" customHeight="1" x14ac:dyDescent="0.2">
      <c r="A515" s="540" t="s">
        <v>481</v>
      </c>
      <c r="B515" s="541" t="s">
        <v>482</v>
      </c>
      <c r="C515" s="544" t="s">
        <v>487</v>
      </c>
      <c r="D515" s="581" t="s">
        <v>488</v>
      </c>
      <c r="E515" s="544" t="s">
        <v>1575</v>
      </c>
      <c r="F515" s="581" t="s">
        <v>1576</v>
      </c>
      <c r="G515" s="544" t="s">
        <v>1589</v>
      </c>
      <c r="H515" s="544" t="s">
        <v>1590</v>
      </c>
      <c r="I515" s="582">
        <v>67.760002136230469</v>
      </c>
      <c r="J515" s="582">
        <v>3</v>
      </c>
      <c r="K515" s="583">
        <v>203.27999877929688</v>
      </c>
    </row>
    <row r="516" spans="1:11" ht="14.45" customHeight="1" x14ac:dyDescent="0.2">
      <c r="A516" s="540" t="s">
        <v>481</v>
      </c>
      <c r="B516" s="541" t="s">
        <v>482</v>
      </c>
      <c r="C516" s="544" t="s">
        <v>487</v>
      </c>
      <c r="D516" s="581" t="s">
        <v>488</v>
      </c>
      <c r="E516" s="544" t="s">
        <v>1575</v>
      </c>
      <c r="F516" s="581" t="s">
        <v>1576</v>
      </c>
      <c r="G516" s="544" t="s">
        <v>1591</v>
      </c>
      <c r="H516" s="544" t="s">
        <v>1592</v>
      </c>
      <c r="I516" s="582">
        <v>1530.6500244140625</v>
      </c>
      <c r="J516" s="582">
        <v>1</v>
      </c>
      <c r="K516" s="583">
        <v>1530.6500244140625</v>
      </c>
    </row>
    <row r="517" spans="1:11" ht="14.45" customHeight="1" x14ac:dyDescent="0.2">
      <c r="A517" s="540" t="s">
        <v>481</v>
      </c>
      <c r="B517" s="541" t="s">
        <v>482</v>
      </c>
      <c r="C517" s="544" t="s">
        <v>487</v>
      </c>
      <c r="D517" s="581" t="s">
        <v>488</v>
      </c>
      <c r="E517" s="544" t="s">
        <v>1575</v>
      </c>
      <c r="F517" s="581" t="s">
        <v>1576</v>
      </c>
      <c r="G517" s="544" t="s">
        <v>1593</v>
      </c>
      <c r="H517" s="544" t="s">
        <v>1594</v>
      </c>
      <c r="I517" s="582">
        <v>10.732500076293945</v>
      </c>
      <c r="J517" s="582">
        <v>4400</v>
      </c>
      <c r="K517" s="583">
        <v>47228.7197265625</v>
      </c>
    </row>
    <row r="518" spans="1:11" ht="14.45" customHeight="1" x14ac:dyDescent="0.2">
      <c r="A518" s="540" t="s">
        <v>481</v>
      </c>
      <c r="B518" s="541" t="s">
        <v>482</v>
      </c>
      <c r="C518" s="544" t="s">
        <v>487</v>
      </c>
      <c r="D518" s="581" t="s">
        <v>488</v>
      </c>
      <c r="E518" s="544" t="s">
        <v>1575</v>
      </c>
      <c r="F518" s="581" t="s">
        <v>1576</v>
      </c>
      <c r="G518" s="544" t="s">
        <v>1595</v>
      </c>
      <c r="H518" s="544" t="s">
        <v>1596</v>
      </c>
      <c r="I518" s="582">
        <v>156.57000732421875</v>
      </c>
      <c r="J518" s="582">
        <v>10</v>
      </c>
      <c r="K518" s="583">
        <v>1565.739990234375</v>
      </c>
    </row>
    <row r="519" spans="1:11" ht="14.45" customHeight="1" x14ac:dyDescent="0.2">
      <c r="A519" s="540" t="s">
        <v>481</v>
      </c>
      <c r="B519" s="541" t="s">
        <v>482</v>
      </c>
      <c r="C519" s="544" t="s">
        <v>487</v>
      </c>
      <c r="D519" s="581" t="s">
        <v>488</v>
      </c>
      <c r="E519" s="544" t="s">
        <v>1575</v>
      </c>
      <c r="F519" s="581" t="s">
        <v>1576</v>
      </c>
      <c r="G519" s="544" t="s">
        <v>1597</v>
      </c>
      <c r="H519" s="544" t="s">
        <v>1598</v>
      </c>
      <c r="I519" s="582">
        <v>36.095000267028809</v>
      </c>
      <c r="J519" s="582">
        <v>300</v>
      </c>
      <c r="K519" s="583">
        <v>10865.7998046875</v>
      </c>
    </row>
    <row r="520" spans="1:11" ht="14.45" customHeight="1" x14ac:dyDescent="0.2">
      <c r="A520" s="540" t="s">
        <v>481</v>
      </c>
      <c r="B520" s="541" t="s">
        <v>482</v>
      </c>
      <c r="C520" s="544" t="s">
        <v>487</v>
      </c>
      <c r="D520" s="581" t="s">
        <v>488</v>
      </c>
      <c r="E520" s="544" t="s">
        <v>1575</v>
      </c>
      <c r="F520" s="581" t="s">
        <v>1576</v>
      </c>
      <c r="G520" s="544" t="s">
        <v>1599</v>
      </c>
      <c r="H520" s="544" t="s">
        <v>1600</v>
      </c>
      <c r="I520" s="582">
        <v>71.631999206542972</v>
      </c>
      <c r="J520" s="582">
        <v>270</v>
      </c>
      <c r="K520" s="583">
        <v>19384.199890136719</v>
      </c>
    </row>
    <row r="521" spans="1:11" ht="14.45" customHeight="1" x14ac:dyDescent="0.2">
      <c r="A521" s="540" t="s">
        <v>481</v>
      </c>
      <c r="B521" s="541" t="s">
        <v>482</v>
      </c>
      <c r="C521" s="544" t="s">
        <v>487</v>
      </c>
      <c r="D521" s="581" t="s">
        <v>488</v>
      </c>
      <c r="E521" s="544" t="s">
        <v>1575</v>
      </c>
      <c r="F521" s="581" t="s">
        <v>1576</v>
      </c>
      <c r="G521" s="544" t="s">
        <v>1599</v>
      </c>
      <c r="H521" s="544" t="s">
        <v>1601</v>
      </c>
      <c r="I521" s="582">
        <v>70.180000305175781</v>
      </c>
      <c r="J521" s="582">
        <v>30</v>
      </c>
      <c r="K521" s="583">
        <v>2105.39990234375</v>
      </c>
    </row>
    <row r="522" spans="1:11" ht="14.45" customHeight="1" x14ac:dyDescent="0.2">
      <c r="A522" s="540" t="s">
        <v>481</v>
      </c>
      <c r="B522" s="541" t="s">
        <v>482</v>
      </c>
      <c r="C522" s="544" t="s">
        <v>487</v>
      </c>
      <c r="D522" s="581" t="s">
        <v>488</v>
      </c>
      <c r="E522" s="544" t="s">
        <v>1575</v>
      </c>
      <c r="F522" s="581" t="s">
        <v>1576</v>
      </c>
      <c r="G522" s="544" t="s">
        <v>1602</v>
      </c>
      <c r="H522" s="544" t="s">
        <v>1603</v>
      </c>
      <c r="I522" s="582">
        <v>11.729999542236328</v>
      </c>
      <c r="J522" s="582">
        <v>50</v>
      </c>
      <c r="K522" s="583">
        <v>586.5</v>
      </c>
    </row>
    <row r="523" spans="1:11" ht="14.45" customHeight="1" x14ac:dyDescent="0.2">
      <c r="A523" s="540" t="s">
        <v>481</v>
      </c>
      <c r="B523" s="541" t="s">
        <v>482</v>
      </c>
      <c r="C523" s="544" t="s">
        <v>487</v>
      </c>
      <c r="D523" s="581" t="s">
        <v>488</v>
      </c>
      <c r="E523" s="544" t="s">
        <v>1575</v>
      </c>
      <c r="F523" s="581" t="s">
        <v>1576</v>
      </c>
      <c r="G523" s="544" t="s">
        <v>1602</v>
      </c>
      <c r="H523" s="544" t="s">
        <v>1604</v>
      </c>
      <c r="I523" s="582">
        <v>11.739999771118164</v>
      </c>
      <c r="J523" s="582">
        <v>30</v>
      </c>
      <c r="K523" s="583">
        <v>352.20001220703125</v>
      </c>
    </row>
    <row r="524" spans="1:11" ht="14.45" customHeight="1" x14ac:dyDescent="0.2">
      <c r="A524" s="540" t="s">
        <v>481</v>
      </c>
      <c r="B524" s="541" t="s">
        <v>482</v>
      </c>
      <c r="C524" s="544" t="s">
        <v>487</v>
      </c>
      <c r="D524" s="581" t="s">
        <v>488</v>
      </c>
      <c r="E524" s="544" t="s">
        <v>1575</v>
      </c>
      <c r="F524" s="581" t="s">
        <v>1576</v>
      </c>
      <c r="G524" s="544" t="s">
        <v>1605</v>
      </c>
      <c r="H524" s="544" t="s">
        <v>1606</v>
      </c>
      <c r="I524" s="582">
        <v>70.180000305175781</v>
      </c>
      <c r="J524" s="582">
        <v>40</v>
      </c>
      <c r="K524" s="583">
        <v>2807.199951171875</v>
      </c>
    </row>
    <row r="525" spans="1:11" ht="14.45" customHeight="1" x14ac:dyDescent="0.2">
      <c r="A525" s="540" t="s">
        <v>481</v>
      </c>
      <c r="B525" s="541" t="s">
        <v>482</v>
      </c>
      <c r="C525" s="544" t="s">
        <v>487</v>
      </c>
      <c r="D525" s="581" t="s">
        <v>488</v>
      </c>
      <c r="E525" s="544" t="s">
        <v>1575</v>
      </c>
      <c r="F525" s="581" t="s">
        <v>1576</v>
      </c>
      <c r="G525" s="544" t="s">
        <v>1607</v>
      </c>
      <c r="H525" s="544" t="s">
        <v>1608</v>
      </c>
      <c r="I525" s="582">
        <v>25.532500743865967</v>
      </c>
      <c r="J525" s="582">
        <v>30</v>
      </c>
      <c r="K525" s="583">
        <v>766.00000190734863</v>
      </c>
    </row>
    <row r="526" spans="1:11" ht="14.45" customHeight="1" x14ac:dyDescent="0.2">
      <c r="A526" s="540" t="s">
        <v>481</v>
      </c>
      <c r="B526" s="541" t="s">
        <v>482</v>
      </c>
      <c r="C526" s="544" t="s">
        <v>487</v>
      </c>
      <c r="D526" s="581" t="s">
        <v>488</v>
      </c>
      <c r="E526" s="544" t="s">
        <v>1575</v>
      </c>
      <c r="F526" s="581" t="s">
        <v>1576</v>
      </c>
      <c r="G526" s="544" t="s">
        <v>1609</v>
      </c>
      <c r="H526" s="544" t="s">
        <v>1610</v>
      </c>
      <c r="I526" s="582">
        <v>27.709999084472656</v>
      </c>
      <c r="J526" s="582">
        <v>500</v>
      </c>
      <c r="K526" s="583">
        <v>13854.5</v>
      </c>
    </row>
    <row r="527" spans="1:11" ht="14.45" customHeight="1" x14ac:dyDescent="0.2">
      <c r="A527" s="540" t="s">
        <v>481</v>
      </c>
      <c r="B527" s="541" t="s">
        <v>482</v>
      </c>
      <c r="C527" s="544" t="s">
        <v>487</v>
      </c>
      <c r="D527" s="581" t="s">
        <v>488</v>
      </c>
      <c r="E527" s="544" t="s">
        <v>1575</v>
      </c>
      <c r="F527" s="581" t="s">
        <v>1576</v>
      </c>
      <c r="G527" s="544" t="s">
        <v>1611</v>
      </c>
      <c r="H527" s="544" t="s">
        <v>1612</v>
      </c>
      <c r="I527" s="582">
        <v>311.67001342773438</v>
      </c>
      <c r="J527" s="582">
        <v>4</v>
      </c>
      <c r="K527" s="583">
        <v>1246.68994140625</v>
      </c>
    </row>
    <row r="528" spans="1:11" ht="14.45" customHeight="1" x14ac:dyDescent="0.2">
      <c r="A528" s="540" t="s">
        <v>481</v>
      </c>
      <c r="B528" s="541" t="s">
        <v>482</v>
      </c>
      <c r="C528" s="544" t="s">
        <v>487</v>
      </c>
      <c r="D528" s="581" t="s">
        <v>488</v>
      </c>
      <c r="E528" s="544" t="s">
        <v>1575</v>
      </c>
      <c r="F528" s="581" t="s">
        <v>1576</v>
      </c>
      <c r="G528" s="544" t="s">
        <v>1613</v>
      </c>
      <c r="H528" s="544" t="s">
        <v>1614</v>
      </c>
      <c r="I528" s="582">
        <v>2.5899999141693115</v>
      </c>
      <c r="J528" s="582">
        <v>500</v>
      </c>
      <c r="K528" s="583">
        <v>1294.699951171875</v>
      </c>
    </row>
    <row r="529" spans="1:11" ht="14.45" customHeight="1" x14ac:dyDescent="0.2">
      <c r="A529" s="540" t="s">
        <v>481</v>
      </c>
      <c r="B529" s="541" t="s">
        <v>482</v>
      </c>
      <c r="C529" s="544" t="s">
        <v>487</v>
      </c>
      <c r="D529" s="581" t="s">
        <v>488</v>
      </c>
      <c r="E529" s="544" t="s">
        <v>1575</v>
      </c>
      <c r="F529" s="581" t="s">
        <v>1576</v>
      </c>
      <c r="G529" s="544" t="s">
        <v>1615</v>
      </c>
      <c r="H529" s="544" t="s">
        <v>1616</v>
      </c>
      <c r="I529" s="582">
        <v>1.2100000381469727</v>
      </c>
      <c r="J529" s="582">
        <v>2000</v>
      </c>
      <c r="K529" s="583">
        <v>2420</v>
      </c>
    </row>
    <row r="530" spans="1:11" ht="14.45" customHeight="1" x14ac:dyDescent="0.2">
      <c r="A530" s="540" t="s">
        <v>481</v>
      </c>
      <c r="B530" s="541" t="s">
        <v>482</v>
      </c>
      <c r="C530" s="544" t="s">
        <v>487</v>
      </c>
      <c r="D530" s="581" t="s">
        <v>488</v>
      </c>
      <c r="E530" s="544" t="s">
        <v>1575</v>
      </c>
      <c r="F530" s="581" t="s">
        <v>1576</v>
      </c>
      <c r="G530" s="544" t="s">
        <v>1617</v>
      </c>
      <c r="H530" s="544" t="s">
        <v>1618</v>
      </c>
      <c r="I530" s="582">
        <v>0.63999998569488525</v>
      </c>
      <c r="J530" s="582">
        <v>2500</v>
      </c>
      <c r="K530" s="583">
        <v>1588.1300048828125</v>
      </c>
    </row>
    <row r="531" spans="1:11" ht="14.45" customHeight="1" x14ac:dyDescent="0.2">
      <c r="A531" s="540" t="s">
        <v>481</v>
      </c>
      <c r="B531" s="541" t="s">
        <v>482</v>
      </c>
      <c r="C531" s="544" t="s">
        <v>487</v>
      </c>
      <c r="D531" s="581" t="s">
        <v>488</v>
      </c>
      <c r="E531" s="544" t="s">
        <v>1575</v>
      </c>
      <c r="F531" s="581" t="s">
        <v>1576</v>
      </c>
      <c r="G531" s="544" t="s">
        <v>1619</v>
      </c>
      <c r="H531" s="544" t="s">
        <v>1620</v>
      </c>
      <c r="I531" s="582">
        <v>37.220001220703125</v>
      </c>
      <c r="J531" s="582">
        <v>40</v>
      </c>
      <c r="K531" s="583">
        <v>1488.780029296875</v>
      </c>
    </row>
    <row r="532" spans="1:11" ht="14.45" customHeight="1" x14ac:dyDescent="0.2">
      <c r="A532" s="540" t="s">
        <v>481</v>
      </c>
      <c r="B532" s="541" t="s">
        <v>482</v>
      </c>
      <c r="C532" s="544" t="s">
        <v>487</v>
      </c>
      <c r="D532" s="581" t="s">
        <v>488</v>
      </c>
      <c r="E532" s="544" t="s">
        <v>1575</v>
      </c>
      <c r="F532" s="581" t="s">
        <v>1576</v>
      </c>
      <c r="G532" s="544" t="s">
        <v>1621</v>
      </c>
      <c r="H532" s="544" t="s">
        <v>1622</v>
      </c>
      <c r="I532" s="582">
        <v>171.27999877929688</v>
      </c>
      <c r="J532" s="582">
        <v>2</v>
      </c>
      <c r="K532" s="583">
        <v>342.54998779296875</v>
      </c>
    </row>
    <row r="533" spans="1:11" ht="14.45" customHeight="1" x14ac:dyDescent="0.2">
      <c r="A533" s="540" t="s">
        <v>481</v>
      </c>
      <c r="B533" s="541" t="s">
        <v>482</v>
      </c>
      <c r="C533" s="544" t="s">
        <v>487</v>
      </c>
      <c r="D533" s="581" t="s">
        <v>488</v>
      </c>
      <c r="E533" s="544" t="s">
        <v>1575</v>
      </c>
      <c r="F533" s="581" t="s">
        <v>1576</v>
      </c>
      <c r="G533" s="544" t="s">
        <v>1623</v>
      </c>
      <c r="H533" s="544" t="s">
        <v>1624</v>
      </c>
      <c r="I533" s="582">
        <v>1506.0899658203125</v>
      </c>
      <c r="J533" s="582">
        <v>10</v>
      </c>
      <c r="K533" s="583">
        <v>15060.8701171875</v>
      </c>
    </row>
    <row r="534" spans="1:11" ht="14.45" customHeight="1" x14ac:dyDescent="0.2">
      <c r="A534" s="540" t="s">
        <v>481</v>
      </c>
      <c r="B534" s="541" t="s">
        <v>482</v>
      </c>
      <c r="C534" s="544" t="s">
        <v>487</v>
      </c>
      <c r="D534" s="581" t="s">
        <v>488</v>
      </c>
      <c r="E534" s="544" t="s">
        <v>1575</v>
      </c>
      <c r="F534" s="581" t="s">
        <v>1576</v>
      </c>
      <c r="G534" s="544" t="s">
        <v>1625</v>
      </c>
      <c r="H534" s="544" t="s">
        <v>1626</v>
      </c>
      <c r="I534" s="582">
        <v>313.3900146484375</v>
      </c>
      <c r="J534" s="582">
        <v>5</v>
      </c>
      <c r="K534" s="583">
        <v>1566.949951171875</v>
      </c>
    </row>
    <row r="535" spans="1:11" ht="14.45" customHeight="1" x14ac:dyDescent="0.2">
      <c r="A535" s="540" t="s">
        <v>481</v>
      </c>
      <c r="B535" s="541" t="s">
        <v>482</v>
      </c>
      <c r="C535" s="544" t="s">
        <v>487</v>
      </c>
      <c r="D535" s="581" t="s">
        <v>488</v>
      </c>
      <c r="E535" s="544" t="s">
        <v>1575</v>
      </c>
      <c r="F535" s="581" t="s">
        <v>1576</v>
      </c>
      <c r="G535" s="544" t="s">
        <v>1627</v>
      </c>
      <c r="H535" s="544" t="s">
        <v>1628</v>
      </c>
      <c r="I535" s="582">
        <v>264.989990234375</v>
      </c>
      <c r="J535" s="582">
        <v>10</v>
      </c>
      <c r="K535" s="583">
        <v>2649.89990234375</v>
      </c>
    </row>
    <row r="536" spans="1:11" ht="14.45" customHeight="1" x14ac:dyDescent="0.2">
      <c r="A536" s="540" t="s">
        <v>481</v>
      </c>
      <c r="B536" s="541" t="s">
        <v>482</v>
      </c>
      <c r="C536" s="544" t="s">
        <v>487</v>
      </c>
      <c r="D536" s="581" t="s">
        <v>488</v>
      </c>
      <c r="E536" s="544" t="s">
        <v>1575</v>
      </c>
      <c r="F536" s="581" t="s">
        <v>1576</v>
      </c>
      <c r="G536" s="544" t="s">
        <v>1629</v>
      </c>
      <c r="H536" s="544" t="s">
        <v>1630</v>
      </c>
      <c r="I536" s="582">
        <v>337.95001220703125</v>
      </c>
      <c r="J536" s="582">
        <v>1</v>
      </c>
      <c r="K536" s="583">
        <v>337.95001220703125</v>
      </c>
    </row>
    <row r="537" spans="1:11" ht="14.45" customHeight="1" x14ac:dyDescent="0.2">
      <c r="A537" s="540" t="s">
        <v>481</v>
      </c>
      <c r="B537" s="541" t="s">
        <v>482</v>
      </c>
      <c r="C537" s="544" t="s">
        <v>487</v>
      </c>
      <c r="D537" s="581" t="s">
        <v>488</v>
      </c>
      <c r="E537" s="544" t="s">
        <v>1575</v>
      </c>
      <c r="F537" s="581" t="s">
        <v>1576</v>
      </c>
      <c r="G537" s="544" t="s">
        <v>1631</v>
      </c>
      <c r="H537" s="544" t="s">
        <v>1632</v>
      </c>
      <c r="I537" s="582">
        <v>26.350000381469727</v>
      </c>
      <c r="J537" s="582">
        <v>10</v>
      </c>
      <c r="K537" s="583">
        <v>263.54000854492188</v>
      </c>
    </row>
    <row r="538" spans="1:11" ht="14.45" customHeight="1" x14ac:dyDescent="0.2">
      <c r="A538" s="540" t="s">
        <v>481</v>
      </c>
      <c r="B538" s="541" t="s">
        <v>482</v>
      </c>
      <c r="C538" s="544" t="s">
        <v>487</v>
      </c>
      <c r="D538" s="581" t="s">
        <v>488</v>
      </c>
      <c r="E538" s="544" t="s">
        <v>1575</v>
      </c>
      <c r="F538" s="581" t="s">
        <v>1576</v>
      </c>
      <c r="G538" s="544" t="s">
        <v>1633</v>
      </c>
      <c r="H538" s="544" t="s">
        <v>1634</v>
      </c>
      <c r="I538" s="582">
        <v>7.2522221671210394</v>
      </c>
      <c r="J538" s="582">
        <v>5200</v>
      </c>
      <c r="K538" s="583">
        <v>37504.4296875</v>
      </c>
    </row>
    <row r="539" spans="1:11" ht="14.45" customHeight="1" x14ac:dyDescent="0.2">
      <c r="A539" s="540" t="s">
        <v>481</v>
      </c>
      <c r="B539" s="541" t="s">
        <v>482</v>
      </c>
      <c r="C539" s="544" t="s">
        <v>487</v>
      </c>
      <c r="D539" s="581" t="s">
        <v>488</v>
      </c>
      <c r="E539" s="544" t="s">
        <v>1575</v>
      </c>
      <c r="F539" s="581" t="s">
        <v>1576</v>
      </c>
      <c r="G539" s="544" t="s">
        <v>1635</v>
      </c>
      <c r="H539" s="544" t="s">
        <v>1636</v>
      </c>
      <c r="I539" s="582">
        <v>9.5600004196166992</v>
      </c>
      <c r="J539" s="582">
        <v>100</v>
      </c>
      <c r="K539" s="583">
        <v>955.9000244140625</v>
      </c>
    </row>
    <row r="540" spans="1:11" ht="14.45" customHeight="1" x14ac:dyDescent="0.2">
      <c r="A540" s="540" t="s">
        <v>481</v>
      </c>
      <c r="B540" s="541" t="s">
        <v>482</v>
      </c>
      <c r="C540" s="544" t="s">
        <v>487</v>
      </c>
      <c r="D540" s="581" t="s">
        <v>488</v>
      </c>
      <c r="E540" s="544" t="s">
        <v>1575</v>
      </c>
      <c r="F540" s="581" t="s">
        <v>1576</v>
      </c>
      <c r="G540" s="544" t="s">
        <v>1637</v>
      </c>
      <c r="H540" s="544" t="s">
        <v>1638</v>
      </c>
      <c r="I540" s="582">
        <v>0.34454545378684998</v>
      </c>
      <c r="J540" s="582">
        <v>57000</v>
      </c>
      <c r="K540" s="583">
        <v>19425.340393066406</v>
      </c>
    </row>
    <row r="541" spans="1:11" ht="14.45" customHeight="1" x14ac:dyDescent="0.2">
      <c r="A541" s="540" t="s">
        <v>481</v>
      </c>
      <c r="B541" s="541" t="s">
        <v>482</v>
      </c>
      <c r="C541" s="544" t="s">
        <v>487</v>
      </c>
      <c r="D541" s="581" t="s">
        <v>488</v>
      </c>
      <c r="E541" s="544" t="s">
        <v>1575</v>
      </c>
      <c r="F541" s="581" t="s">
        <v>1576</v>
      </c>
      <c r="G541" s="544" t="s">
        <v>1639</v>
      </c>
      <c r="H541" s="544" t="s">
        <v>1640</v>
      </c>
      <c r="I541" s="582">
        <v>3.75</v>
      </c>
      <c r="J541" s="582">
        <v>1505</v>
      </c>
      <c r="K541" s="583">
        <v>5646.14990234375</v>
      </c>
    </row>
    <row r="542" spans="1:11" ht="14.45" customHeight="1" x14ac:dyDescent="0.2">
      <c r="A542" s="540" t="s">
        <v>481</v>
      </c>
      <c r="B542" s="541" t="s">
        <v>482</v>
      </c>
      <c r="C542" s="544" t="s">
        <v>487</v>
      </c>
      <c r="D542" s="581" t="s">
        <v>488</v>
      </c>
      <c r="E542" s="544" t="s">
        <v>1575</v>
      </c>
      <c r="F542" s="581" t="s">
        <v>1576</v>
      </c>
      <c r="G542" s="544" t="s">
        <v>1641</v>
      </c>
      <c r="H542" s="544" t="s">
        <v>1642</v>
      </c>
      <c r="I542" s="582">
        <v>4.0999999046325684</v>
      </c>
      <c r="J542" s="582">
        <v>100</v>
      </c>
      <c r="K542" s="583">
        <v>410.19000244140625</v>
      </c>
    </row>
    <row r="543" spans="1:11" ht="14.45" customHeight="1" x14ac:dyDescent="0.2">
      <c r="A543" s="540" t="s">
        <v>481</v>
      </c>
      <c r="B543" s="541" t="s">
        <v>482</v>
      </c>
      <c r="C543" s="544" t="s">
        <v>487</v>
      </c>
      <c r="D543" s="581" t="s">
        <v>488</v>
      </c>
      <c r="E543" s="544" t="s">
        <v>1575</v>
      </c>
      <c r="F543" s="581" t="s">
        <v>1576</v>
      </c>
      <c r="G543" s="544" t="s">
        <v>1643</v>
      </c>
      <c r="H543" s="544" t="s">
        <v>1644</v>
      </c>
      <c r="I543" s="582">
        <v>3.869999885559082</v>
      </c>
      <c r="J543" s="582">
        <v>300</v>
      </c>
      <c r="K543" s="583">
        <v>1161.5999755859375</v>
      </c>
    </row>
    <row r="544" spans="1:11" ht="14.45" customHeight="1" x14ac:dyDescent="0.2">
      <c r="A544" s="540" t="s">
        <v>481</v>
      </c>
      <c r="B544" s="541" t="s">
        <v>482</v>
      </c>
      <c r="C544" s="544" t="s">
        <v>487</v>
      </c>
      <c r="D544" s="581" t="s">
        <v>488</v>
      </c>
      <c r="E544" s="544" t="s">
        <v>1575</v>
      </c>
      <c r="F544" s="581" t="s">
        <v>1576</v>
      </c>
      <c r="G544" s="544" t="s">
        <v>1645</v>
      </c>
      <c r="H544" s="544" t="s">
        <v>1646</v>
      </c>
      <c r="I544" s="582">
        <v>3.8199999332427979</v>
      </c>
      <c r="J544" s="582">
        <v>100</v>
      </c>
      <c r="K544" s="583">
        <v>381.510009765625</v>
      </c>
    </row>
    <row r="545" spans="1:11" ht="14.45" customHeight="1" x14ac:dyDescent="0.2">
      <c r="A545" s="540" t="s">
        <v>481</v>
      </c>
      <c r="B545" s="541" t="s">
        <v>482</v>
      </c>
      <c r="C545" s="544" t="s">
        <v>487</v>
      </c>
      <c r="D545" s="581" t="s">
        <v>488</v>
      </c>
      <c r="E545" s="544" t="s">
        <v>1575</v>
      </c>
      <c r="F545" s="581" t="s">
        <v>1576</v>
      </c>
      <c r="G545" s="544" t="s">
        <v>1647</v>
      </c>
      <c r="H545" s="544" t="s">
        <v>1648</v>
      </c>
      <c r="I545" s="582">
        <v>3.0099999904632568</v>
      </c>
      <c r="J545" s="582">
        <v>1200</v>
      </c>
      <c r="K545" s="583">
        <v>3606.77001953125</v>
      </c>
    </row>
    <row r="546" spans="1:11" ht="14.45" customHeight="1" x14ac:dyDescent="0.2">
      <c r="A546" s="540" t="s">
        <v>481</v>
      </c>
      <c r="B546" s="541" t="s">
        <v>482</v>
      </c>
      <c r="C546" s="544" t="s">
        <v>487</v>
      </c>
      <c r="D546" s="581" t="s">
        <v>488</v>
      </c>
      <c r="E546" s="544" t="s">
        <v>1575</v>
      </c>
      <c r="F546" s="581" t="s">
        <v>1576</v>
      </c>
      <c r="G546" s="544" t="s">
        <v>1649</v>
      </c>
      <c r="H546" s="544" t="s">
        <v>1650</v>
      </c>
      <c r="I546" s="582">
        <v>0.52999997138977051</v>
      </c>
      <c r="J546" s="582">
        <v>7000</v>
      </c>
      <c r="K546" s="583">
        <v>3726.8001708984375</v>
      </c>
    </row>
    <row r="547" spans="1:11" ht="14.45" customHeight="1" x14ac:dyDescent="0.2">
      <c r="A547" s="540" t="s">
        <v>481</v>
      </c>
      <c r="B547" s="541" t="s">
        <v>482</v>
      </c>
      <c r="C547" s="544" t="s">
        <v>487</v>
      </c>
      <c r="D547" s="581" t="s">
        <v>488</v>
      </c>
      <c r="E547" s="544" t="s">
        <v>1575</v>
      </c>
      <c r="F547" s="581" t="s">
        <v>1576</v>
      </c>
      <c r="G547" s="544" t="s">
        <v>1651</v>
      </c>
      <c r="H547" s="544" t="s">
        <v>1652</v>
      </c>
      <c r="I547" s="582">
        <v>3.1799999475479126</v>
      </c>
      <c r="J547" s="582">
        <v>250</v>
      </c>
      <c r="K547" s="583">
        <v>791</v>
      </c>
    </row>
    <row r="548" spans="1:11" ht="14.45" customHeight="1" x14ac:dyDescent="0.2">
      <c r="A548" s="540" t="s">
        <v>481</v>
      </c>
      <c r="B548" s="541" t="s">
        <v>482</v>
      </c>
      <c r="C548" s="544" t="s">
        <v>487</v>
      </c>
      <c r="D548" s="581" t="s">
        <v>488</v>
      </c>
      <c r="E548" s="544" t="s">
        <v>1575</v>
      </c>
      <c r="F548" s="581" t="s">
        <v>1576</v>
      </c>
      <c r="G548" s="544" t="s">
        <v>1653</v>
      </c>
      <c r="H548" s="544" t="s">
        <v>1654</v>
      </c>
      <c r="I548" s="582">
        <v>2.0399999618530273</v>
      </c>
      <c r="J548" s="582">
        <v>400</v>
      </c>
      <c r="K548" s="583">
        <v>816</v>
      </c>
    </row>
    <row r="549" spans="1:11" ht="14.45" customHeight="1" x14ac:dyDescent="0.2">
      <c r="A549" s="540" t="s">
        <v>481</v>
      </c>
      <c r="B549" s="541" t="s">
        <v>482</v>
      </c>
      <c r="C549" s="544" t="s">
        <v>487</v>
      </c>
      <c r="D549" s="581" t="s">
        <v>488</v>
      </c>
      <c r="E549" s="544" t="s">
        <v>1575</v>
      </c>
      <c r="F549" s="581" t="s">
        <v>1576</v>
      </c>
      <c r="G549" s="544" t="s">
        <v>1655</v>
      </c>
      <c r="H549" s="544" t="s">
        <v>1656</v>
      </c>
      <c r="I549" s="582">
        <v>2.2420000553131105</v>
      </c>
      <c r="J549" s="582">
        <v>400</v>
      </c>
      <c r="K549" s="583">
        <v>900</v>
      </c>
    </row>
    <row r="550" spans="1:11" ht="14.45" customHeight="1" x14ac:dyDescent="0.2">
      <c r="A550" s="540" t="s">
        <v>481</v>
      </c>
      <c r="B550" s="541" t="s">
        <v>482</v>
      </c>
      <c r="C550" s="544" t="s">
        <v>487</v>
      </c>
      <c r="D550" s="581" t="s">
        <v>488</v>
      </c>
      <c r="E550" s="544" t="s">
        <v>1575</v>
      </c>
      <c r="F550" s="581" t="s">
        <v>1576</v>
      </c>
      <c r="G550" s="544" t="s">
        <v>1657</v>
      </c>
      <c r="H550" s="544" t="s">
        <v>1658</v>
      </c>
      <c r="I550" s="582">
        <v>2.5299999713897705</v>
      </c>
      <c r="J550" s="582">
        <v>150</v>
      </c>
      <c r="K550" s="583">
        <v>379.5</v>
      </c>
    </row>
    <row r="551" spans="1:11" ht="14.45" customHeight="1" x14ac:dyDescent="0.2">
      <c r="A551" s="540" t="s">
        <v>481</v>
      </c>
      <c r="B551" s="541" t="s">
        <v>482</v>
      </c>
      <c r="C551" s="544" t="s">
        <v>487</v>
      </c>
      <c r="D551" s="581" t="s">
        <v>488</v>
      </c>
      <c r="E551" s="544" t="s">
        <v>1575</v>
      </c>
      <c r="F551" s="581" t="s">
        <v>1576</v>
      </c>
      <c r="G551" s="544" t="s">
        <v>1659</v>
      </c>
      <c r="H551" s="544" t="s">
        <v>1660</v>
      </c>
      <c r="I551" s="582">
        <v>2.8199999332427979</v>
      </c>
      <c r="J551" s="582">
        <v>300</v>
      </c>
      <c r="K551" s="583">
        <v>846</v>
      </c>
    </row>
    <row r="552" spans="1:11" ht="14.45" customHeight="1" x14ac:dyDescent="0.2">
      <c r="A552" s="540" t="s">
        <v>481</v>
      </c>
      <c r="B552" s="541" t="s">
        <v>482</v>
      </c>
      <c r="C552" s="544" t="s">
        <v>487</v>
      </c>
      <c r="D552" s="581" t="s">
        <v>488</v>
      </c>
      <c r="E552" s="544" t="s">
        <v>1575</v>
      </c>
      <c r="F552" s="581" t="s">
        <v>1576</v>
      </c>
      <c r="G552" s="544" t="s">
        <v>1661</v>
      </c>
      <c r="H552" s="544" t="s">
        <v>1662</v>
      </c>
      <c r="I552" s="582">
        <v>2.6800000667572021</v>
      </c>
      <c r="J552" s="582">
        <v>100</v>
      </c>
      <c r="K552" s="583">
        <v>268</v>
      </c>
    </row>
    <row r="553" spans="1:11" ht="14.45" customHeight="1" x14ac:dyDescent="0.2">
      <c r="A553" s="540" t="s">
        <v>481</v>
      </c>
      <c r="B553" s="541" t="s">
        <v>482</v>
      </c>
      <c r="C553" s="544" t="s">
        <v>487</v>
      </c>
      <c r="D553" s="581" t="s">
        <v>488</v>
      </c>
      <c r="E553" s="544" t="s">
        <v>1575</v>
      </c>
      <c r="F553" s="581" t="s">
        <v>1576</v>
      </c>
      <c r="G553" s="544" t="s">
        <v>1663</v>
      </c>
      <c r="H553" s="544" t="s">
        <v>1664</v>
      </c>
      <c r="I553" s="582">
        <v>0.51999998092651367</v>
      </c>
      <c r="J553" s="582">
        <v>56000</v>
      </c>
      <c r="K553" s="583">
        <v>29146.10009765625</v>
      </c>
    </row>
    <row r="554" spans="1:11" ht="14.45" customHeight="1" x14ac:dyDescent="0.2">
      <c r="A554" s="540" t="s">
        <v>481</v>
      </c>
      <c r="B554" s="541" t="s">
        <v>482</v>
      </c>
      <c r="C554" s="544" t="s">
        <v>487</v>
      </c>
      <c r="D554" s="581" t="s">
        <v>488</v>
      </c>
      <c r="E554" s="544" t="s">
        <v>1665</v>
      </c>
      <c r="F554" s="581" t="s">
        <v>1666</v>
      </c>
      <c r="G554" s="544" t="s">
        <v>1667</v>
      </c>
      <c r="H554" s="544" t="s">
        <v>1668</v>
      </c>
      <c r="I554" s="582">
        <v>1.7999999523162842</v>
      </c>
      <c r="J554" s="582">
        <v>100</v>
      </c>
      <c r="K554" s="583">
        <v>180</v>
      </c>
    </row>
    <row r="555" spans="1:11" ht="14.45" customHeight="1" x14ac:dyDescent="0.2">
      <c r="A555" s="540" t="s">
        <v>481</v>
      </c>
      <c r="B555" s="541" t="s">
        <v>482</v>
      </c>
      <c r="C555" s="544" t="s">
        <v>487</v>
      </c>
      <c r="D555" s="581" t="s">
        <v>488</v>
      </c>
      <c r="E555" s="544" t="s">
        <v>1669</v>
      </c>
      <c r="F555" s="581" t="s">
        <v>1670</v>
      </c>
      <c r="G555" s="544" t="s">
        <v>1671</v>
      </c>
      <c r="H555" s="544" t="s">
        <v>1672</v>
      </c>
      <c r="I555" s="582">
        <v>2.875</v>
      </c>
      <c r="J555" s="582">
        <v>3200</v>
      </c>
      <c r="K555" s="583">
        <v>9196</v>
      </c>
    </row>
    <row r="556" spans="1:11" ht="14.45" customHeight="1" x14ac:dyDescent="0.2">
      <c r="A556" s="540" t="s">
        <v>481</v>
      </c>
      <c r="B556" s="541" t="s">
        <v>482</v>
      </c>
      <c r="C556" s="544" t="s">
        <v>487</v>
      </c>
      <c r="D556" s="581" t="s">
        <v>488</v>
      </c>
      <c r="E556" s="544" t="s">
        <v>1669</v>
      </c>
      <c r="F556" s="581" t="s">
        <v>1670</v>
      </c>
      <c r="G556" s="544" t="s">
        <v>1673</v>
      </c>
      <c r="H556" s="544" t="s">
        <v>1674</v>
      </c>
      <c r="I556" s="582">
        <v>3.0233333110809326</v>
      </c>
      <c r="J556" s="582">
        <v>3400</v>
      </c>
      <c r="K556" s="583">
        <v>10278</v>
      </c>
    </row>
    <row r="557" spans="1:11" ht="14.45" customHeight="1" x14ac:dyDescent="0.2">
      <c r="A557" s="540" t="s">
        <v>481</v>
      </c>
      <c r="B557" s="541" t="s">
        <v>482</v>
      </c>
      <c r="C557" s="544" t="s">
        <v>487</v>
      </c>
      <c r="D557" s="581" t="s">
        <v>488</v>
      </c>
      <c r="E557" s="544" t="s">
        <v>1669</v>
      </c>
      <c r="F557" s="581" t="s">
        <v>1670</v>
      </c>
      <c r="G557" s="544" t="s">
        <v>1675</v>
      </c>
      <c r="H557" s="544" t="s">
        <v>1676</v>
      </c>
      <c r="I557" s="582">
        <v>2.8920001029968261</v>
      </c>
      <c r="J557" s="582">
        <v>2000</v>
      </c>
      <c r="K557" s="583">
        <v>5790</v>
      </c>
    </row>
    <row r="558" spans="1:11" ht="14.45" customHeight="1" x14ac:dyDescent="0.2">
      <c r="A558" s="540" t="s">
        <v>481</v>
      </c>
      <c r="B558" s="541" t="s">
        <v>482</v>
      </c>
      <c r="C558" s="544" t="s">
        <v>487</v>
      </c>
      <c r="D558" s="581" t="s">
        <v>488</v>
      </c>
      <c r="E558" s="544" t="s">
        <v>1669</v>
      </c>
      <c r="F558" s="581" t="s">
        <v>1670</v>
      </c>
      <c r="G558" s="544" t="s">
        <v>1677</v>
      </c>
      <c r="H558" s="544" t="s">
        <v>1678</v>
      </c>
      <c r="I558" s="582">
        <v>2.2999999523162842</v>
      </c>
      <c r="J558" s="582">
        <v>4000</v>
      </c>
      <c r="K558" s="583">
        <v>9200</v>
      </c>
    </row>
    <row r="559" spans="1:11" ht="14.45" customHeight="1" x14ac:dyDescent="0.2">
      <c r="A559" s="540" t="s">
        <v>481</v>
      </c>
      <c r="B559" s="541" t="s">
        <v>482</v>
      </c>
      <c r="C559" s="544" t="s">
        <v>487</v>
      </c>
      <c r="D559" s="581" t="s">
        <v>488</v>
      </c>
      <c r="E559" s="544" t="s">
        <v>1669</v>
      </c>
      <c r="F559" s="581" t="s">
        <v>1670</v>
      </c>
      <c r="G559" s="544" t="s">
        <v>1677</v>
      </c>
      <c r="H559" s="544" t="s">
        <v>1679</v>
      </c>
      <c r="I559" s="582">
        <v>2.2999999523162842</v>
      </c>
      <c r="J559" s="582">
        <v>1000</v>
      </c>
      <c r="K559" s="583">
        <v>2300</v>
      </c>
    </row>
    <row r="560" spans="1:11" ht="14.45" customHeight="1" x14ac:dyDescent="0.2">
      <c r="A560" s="540" t="s">
        <v>481</v>
      </c>
      <c r="B560" s="541" t="s">
        <v>482</v>
      </c>
      <c r="C560" s="544" t="s">
        <v>487</v>
      </c>
      <c r="D560" s="581" t="s">
        <v>488</v>
      </c>
      <c r="E560" s="544" t="s">
        <v>1669</v>
      </c>
      <c r="F560" s="581" t="s">
        <v>1670</v>
      </c>
      <c r="G560" s="544" t="s">
        <v>1680</v>
      </c>
      <c r="H560" s="544" t="s">
        <v>1681</v>
      </c>
      <c r="I560" s="582">
        <v>2.2999999523162842</v>
      </c>
      <c r="J560" s="582">
        <v>1600</v>
      </c>
      <c r="K560" s="583">
        <v>3680</v>
      </c>
    </row>
    <row r="561" spans="1:11" ht="14.45" customHeight="1" x14ac:dyDescent="0.2">
      <c r="A561" s="540" t="s">
        <v>481</v>
      </c>
      <c r="B561" s="541" t="s">
        <v>482</v>
      </c>
      <c r="C561" s="544" t="s">
        <v>487</v>
      </c>
      <c r="D561" s="581" t="s">
        <v>488</v>
      </c>
      <c r="E561" s="544" t="s">
        <v>1669</v>
      </c>
      <c r="F561" s="581" t="s">
        <v>1670</v>
      </c>
      <c r="G561" s="544" t="s">
        <v>1682</v>
      </c>
      <c r="H561" s="544" t="s">
        <v>1683</v>
      </c>
      <c r="I561" s="582">
        <v>3.3900001049041748</v>
      </c>
      <c r="J561" s="582">
        <v>1000</v>
      </c>
      <c r="K561" s="583">
        <v>3390</v>
      </c>
    </row>
    <row r="562" spans="1:11" ht="14.45" customHeight="1" x14ac:dyDescent="0.2">
      <c r="A562" s="540" t="s">
        <v>481</v>
      </c>
      <c r="B562" s="541" t="s">
        <v>482</v>
      </c>
      <c r="C562" s="544" t="s">
        <v>487</v>
      </c>
      <c r="D562" s="581" t="s">
        <v>488</v>
      </c>
      <c r="E562" s="544" t="s">
        <v>1669</v>
      </c>
      <c r="F562" s="581" t="s">
        <v>1670</v>
      </c>
      <c r="G562" s="544" t="s">
        <v>1684</v>
      </c>
      <c r="H562" s="544" t="s">
        <v>1685</v>
      </c>
      <c r="I562" s="582">
        <v>3.0199999809265137</v>
      </c>
      <c r="J562" s="582">
        <v>1000</v>
      </c>
      <c r="K562" s="583">
        <v>3020</v>
      </c>
    </row>
    <row r="563" spans="1:11" ht="14.45" customHeight="1" x14ac:dyDescent="0.2">
      <c r="A563" s="540" t="s">
        <v>481</v>
      </c>
      <c r="B563" s="541" t="s">
        <v>482</v>
      </c>
      <c r="C563" s="544" t="s">
        <v>487</v>
      </c>
      <c r="D563" s="581" t="s">
        <v>488</v>
      </c>
      <c r="E563" s="544" t="s">
        <v>1669</v>
      </c>
      <c r="F563" s="581" t="s">
        <v>1670</v>
      </c>
      <c r="G563" s="544" t="s">
        <v>1686</v>
      </c>
      <c r="H563" s="544" t="s">
        <v>1687</v>
      </c>
      <c r="I563" s="582">
        <v>3.2950000166893005</v>
      </c>
      <c r="J563" s="582">
        <v>7000</v>
      </c>
      <c r="K563" s="583">
        <v>22240</v>
      </c>
    </row>
    <row r="564" spans="1:11" ht="14.45" customHeight="1" x14ac:dyDescent="0.2">
      <c r="A564" s="540" t="s">
        <v>481</v>
      </c>
      <c r="B564" s="541" t="s">
        <v>482</v>
      </c>
      <c r="C564" s="544" t="s">
        <v>487</v>
      </c>
      <c r="D564" s="581" t="s">
        <v>488</v>
      </c>
      <c r="E564" s="544" t="s">
        <v>1669</v>
      </c>
      <c r="F564" s="581" t="s">
        <v>1670</v>
      </c>
      <c r="G564" s="544" t="s">
        <v>1688</v>
      </c>
      <c r="H564" s="544" t="s">
        <v>1689</v>
      </c>
      <c r="I564" s="582">
        <v>3.0199999809265137</v>
      </c>
      <c r="J564" s="582">
        <v>2000</v>
      </c>
      <c r="K564" s="583">
        <v>6049.7998046875</v>
      </c>
    </row>
    <row r="565" spans="1:11" ht="14.45" customHeight="1" x14ac:dyDescent="0.2">
      <c r="A565" s="540" t="s">
        <v>481</v>
      </c>
      <c r="B565" s="541" t="s">
        <v>482</v>
      </c>
      <c r="C565" s="544" t="s">
        <v>487</v>
      </c>
      <c r="D565" s="581" t="s">
        <v>488</v>
      </c>
      <c r="E565" s="544" t="s">
        <v>1669</v>
      </c>
      <c r="F565" s="581" t="s">
        <v>1670</v>
      </c>
      <c r="G565" s="544" t="s">
        <v>1690</v>
      </c>
      <c r="H565" s="544" t="s">
        <v>1691</v>
      </c>
      <c r="I565" s="582">
        <v>3.0299999713897705</v>
      </c>
      <c r="J565" s="582">
        <v>1000</v>
      </c>
      <c r="K565" s="583">
        <v>3030</v>
      </c>
    </row>
    <row r="566" spans="1:11" ht="14.45" customHeight="1" x14ac:dyDescent="0.2">
      <c r="A566" s="540" t="s">
        <v>481</v>
      </c>
      <c r="B566" s="541" t="s">
        <v>482</v>
      </c>
      <c r="C566" s="544" t="s">
        <v>487</v>
      </c>
      <c r="D566" s="581" t="s">
        <v>488</v>
      </c>
      <c r="E566" s="544" t="s">
        <v>1669</v>
      </c>
      <c r="F566" s="581" t="s">
        <v>1670</v>
      </c>
      <c r="G566" s="544" t="s">
        <v>1692</v>
      </c>
      <c r="H566" s="544" t="s">
        <v>1693</v>
      </c>
      <c r="I566" s="582">
        <v>3.869999885559082</v>
      </c>
      <c r="J566" s="582">
        <v>1000</v>
      </c>
      <c r="K566" s="583">
        <v>3870</v>
      </c>
    </row>
    <row r="567" spans="1:11" ht="14.45" customHeight="1" x14ac:dyDescent="0.2">
      <c r="A567" s="540" t="s">
        <v>481</v>
      </c>
      <c r="B567" s="541" t="s">
        <v>482</v>
      </c>
      <c r="C567" s="544" t="s">
        <v>487</v>
      </c>
      <c r="D567" s="581" t="s">
        <v>488</v>
      </c>
      <c r="E567" s="544" t="s">
        <v>1669</v>
      </c>
      <c r="F567" s="581" t="s">
        <v>1670</v>
      </c>
      <c r="G567" s="544" t="s">
        <v>1694</v>
      </c>
      <c r="H567" s="544" t="s">
        <v>1695</v>
      </c>
      <c r="I567" s="582">
        <v>3.869999885559082</v>
      </c>
      <c r="J567" s="582">
        <v>6000</v>
      </c>
      <c r="K567" s="583">
        <v>23220</v>
      </c>
    </row>
    <row r="568" spans="1:11" ht="14.45" customHeight="1" x14ac:dyDescent="0.2">
      <c r="A568" s="540" t="s">
        <v>481</v>
      </c>
      <c r="B568" s="541" t="s">
        <v>482</v>
      </c>
      <c r="C568" s="544" t="s">
        <v>487</v>
      </c>
      <c r="D568" s="581" t="s">
        <v>488</v>
      </c>
      <c r="E568" s="544" t="s">
        <v>1669</v>
      </c>
      <c r="F568" s="581" t="s">
        <v>1670</v>
      </c>
      <c r="G568" s="544" t="s">
        <v>1694</v>
      </c>
      <c r="H568" s="544" t="s">
        <v>1696</v>
      </c>
      <c r="I568" s="582">
        <v>3.869999885559082</v>
      </c>
      <c r="J568" s="582">
        <v>1000</v>
      </c>
      <c r="K568" s="583">
        <v>3870</v>
      </c>
    </row>
    <row r="569" spans="1:11" ht="14.45" customHeight="1" x14ac:dyDescent="0.2">
      <c r="A569" s="540" t="s">
        <v>481</v>
      </c>
      <c r="B569" s="541" t="s">
        <v>482</v>
      </c>
      <c r="C569" s="544" t="s">
        <v>487</v>
      </c>
      <c r="D569" s="581" t="s">
        <v>488</v>
      </c>
      <c r="E569" s="544" t="s">
        <v>1669</v>
      </c>
      <c r="F569" s="581" t="s">
        <v>1670</v>
      </c>
      <c r="G569" s="544" t="s">
        <v>1697</v>
      </c>
      <c r="H569" s="544" t="s">
        <v>1698</v>
      </c>
      <c r="I569" s="582">
        <v>3.0299999713897705</v>
      </c>
      <c r="J569" s="582">
        <v>3000</v>
      </c>
      <c r="K569" s="583">
        <v>9090</v>
      </c>
    </row>
    <row r="570" spans="1:11" ht="14.45" customHeight="1" thickBot="1" x14ac:dyDescent="0.25">
      <c r="A570" s="548" t="s">
        <v>481</v>
      </c>
      <c r="B570" s="549" t="s">
        <v>482</v>
      </c>
      <c r="C570" s="552" t="s">
        <v>487</v>
      </c>
      <c r="D570" s="584" t="s">
        <v>488</v>
      </c>
      <c r="E570" s="552" t="s">
        <v>1669</v>
      </c>
      <c r="F570" s="584" t="s">
        <v>1670</v>
      </c>
      <c r="G570" s="552" t="s">
        <v>1699</v>
      </c>
      <c r="H570" s="552" t="s">
        <v>1700</v>
      </c>
      <c r="I570" s="563">
        <v>1.4500000476837158</v>
      </c>
      <c r="J570" s="563">
        <v>2000</v>
      </c>
      <c r="K570" s="564">
        <v>2904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B796744-07EF-4207-B679-33BCF37C1600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32.43181818181818</v>
      </c>
      <c r="D6" s="307"/>
      <c r="E6" s="307"/>
      <c r="F6" s="306"/>
      <c r="G6" s="308">
        <f ca="1">SUM(Tabulka[05 h_vram])/2</f>
        <v>51389.4</v>
      </c>
      <c r="H6" s="307">
        <f ca="1">SUM(Tabulka[06 h_naduv])/2</f>
        <v>1581.8</v>
      </c>
      <c r="I6" s="307">
        <f ca="1">SUM(Tabulka[07 h_nadzk])/2</f>
        <v>1728.2999999999997</v>
      </c>
      <c r="J6" s="306">
        <f ca="1">SUM(Tabulka[08 h_oon])/2</f>
        <v>2532.5</v>
      </c>
      <c r="K6" s="308">
        <f ca="1">SUM(Tabulka[09 m_kl])/2</f>
        <v>0</v>
      </c>
      <c r="L6" s="307">
        <f ca="1">SUM(Tabulka[10 m_gr])/2</f>
        <v>412000</v>
      </c>
      <c r="M6" s="307">
        <f ca="1">SUM(Tabulka[11 m_jo])/2</f>
        <v>1207152</v>
      </c>
      <c r="N6" s="307">
        <f ca="1">SUM(Tabulka[12 m_oc])/2</f>
        <v>1619152</v>
      </c>
      <c r="O6" s="306">
        <f ca="1">SUM(Tabulka[13 m_sk])/2</f>
        <v>21189214</v>
      </c>
      <c r="P6" s="305">
        <f ca="1">SUM(Tabulka[14_vzsk])/2</f>
        <v>86240</v>
      </c>
      <c r="Q6" s="305">
        <f ca="1">SUM(Tabulka[15_vzpl])/2</f>
        <v>64272.667302130998</v>
      </c>
      <c r="R6" s="304">
        <f ca="1">IF(Q6=0,0,P6/Q6)</f>
        <v>1.3417834301882265</v>
      </c>
      <c r="S6" s="303">
        <f ca="1">Q6-P6</f>
        <v>-21967.332697869002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3626.3999999999996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147796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147796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2391641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6258.0645161290322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6258.0645161290322</v>
      </c>
    </row>
    <row r="9" spans="1:19" x14ac:dyDescent="0.25">
      <c r="A9" s="285">
        <v>99</v>
      </c>
      <c r="B9" s="284" t="s">
        <v>1718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6258.0645161290322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6258.0645161290322</v>
      </c>
    </row>
    <row r="10" spans="1:19" x14ac:dyDescent="0.25">
      <c r="A10" s="285">
        <v>101</v>
      </c>
      <c r="B10" s="284" t="s">
        <v>1719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2.1000000000000005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3626.3999999999996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147796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147796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2391641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 t="s">
        <v>1702</v>
      </c>
      <c r="B11" s="284"/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12.077272727272726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19925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961.8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1661.1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1868.5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412000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492651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904651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9684884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61150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45181.269452668639</v>
      </c>
      <c r="R11" s="287">
        <f ca="1">IF(Tabulka[[#This Row],[15_vzpl]]=0,"",Tabulka[[#This Row],[14_vzsk]]/Tabulka[[#This Row],[15_vzpl]])</f>
        <v>1.3534369605099301</v>
      </c>
      <c r="S11" s="286">
        <f ca="1">IF(Tabulka[[#This Row],[15_vzpl]]-Tabulka[[#This Row],[14_vzsk]]=0,"",Tabulka[[#This Row],[15_vzpl]]-Tabulka[[#This Row],[14_vzsk]])</f>
        <v>-15968.730547331361</v>
      </c>
    </row>
    <row r="12" spans="1:19" x14ac:dyDescent="0.25">
      <c r="A12" s="285">
        <v>526</v>
      </c>
      <c r="B12" s="284" t="s">
        <v>1720</v>
      </c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9.7590909090909079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15786.6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652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412000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458025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870025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7732172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61150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45181.269452668639</v>
      </c>
      <c r="R12" s="287">
        <f ca="1">IF(Tabulka[[#This Row],[15_vzpl]]=0,"",Tabulka[[#This Row],[14_vzsk]]/Tabulka[[#This Row],[15_vzpl]])</f>
        <v>1.3534369605099301</v>
      </c>
      <c r="S12" s="286">
        <f ca="1">IF(Tabulka[[#This Row],[15_vzpl]]-Tabulka[[#This Row],[14_vzsk]]=0,"",Tabulka[[#This Row],[15_vzpl]]-Tabulka[[#This Row],[14_vzsk]])</f>
        <v>-15968.730547331361</v>
      </c>
    </row>
    <row r="13" spans="1:19" x14ac:dyDescent="0.25">
      <c r="A13" s="285">
        <v>746</v>
      </c>
      <c r="B13" s="284" t="s">
        <v>1721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2.3181818181818183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4138.3999999999996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396.3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1009.1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1718.5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34626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34626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1952712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7" t="str">
        <f ca="1">IF(Tabulka[[#This Row],[15_vzpl]]=0,"",Tabulka[[#This Row],[14_vzsk]]/Tabulka[[#This Row],[15_vzpl]])</f>
        <v/>
      </c>
      <c r="S13" s="286" t="str">
        <f ca="1">IF(Tabulka[[#This Row],[15_vzpl]]-Tabulka[[#This Row],[14_vzsk]]=0,"",Tabulka[[#This Row],[15_vzpl]]-Tabulka[[#This Row],[14_vzsk]])</f>
        <v/>
      </c>
    </row>
    <row r="14" spans="1:19" x14ac:dyDescent="0.25">
      <c r="A14" s="285" t="s">
        <v>1703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17.25454545454545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26210.000000000004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31.5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535699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535699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8623813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25090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4" s="287">
        <f ca="1">IF(Tabulka[[#This Row],[15_vzpl]]=0,"",Tabulka[[#This Row],[14_vzsk]]/Tabulka[[#This Row],[15_vzpl]])</f>
        <v>1.9550649350649352</v>
      </c>
      <c r="S14" s="286">
        <f ca="1">IF(Tabulka[[#This Row],[15_vzpl]]-Tabulka[[#This Row],[14_vzsk]]=0,"",Tabulka[[#This Row],[15_vzpl]]-Tabulka[[#This Row],[14_vzsk]])</f>
        <v>-12256.666666666668</v>
      </c>
    </row>
    <row r="15" spans="1:19" x14ac:dyDescent="0.25">
      <c r="A15" s="285">
        <v>303</v>
      </c>
      <c r="B15" s="284" t="s">
        <v>1722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35418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35418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523566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25090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12833.333333333332</v>
      </c>
      <c r="R15" s="287">
        <f ca="1">IF(Tabulka[[#This Row],[15_vzpl]]=0,"",Tabulka[[#This Row],[14_vzsk]]/Tabulka[[#This Row],[15_vzpl]])</f>
        <v>1.9550649350649352</v>
      </c>
      <c r="S15" s="286">
        <f ca="1">IF(Tabulka[[#This Row],[15_vzpl]]-Tabulka[[#This Row],[14_vzsk]]=0,"",Tabulka[[#This Row],[15_vzpl]]-Tabulka[[#This Row],[14_vzsk]])</f>
        <v>-12256.666666666668</v>
      </c>
    </row>
    <row r="16" spans="1:19" x14ac:dyDescent="0.25">
      <c r="A16" s="285">
        <v>409</v>
      </c>
      <c r="B16" s="284" t="s">
        <v>1723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12.754545454545456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19814.000000000004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67.2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31.5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403025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403025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6947930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630</v>
      </c>
      <c r="B17" s="284" t="s">
        <v>1724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9119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9119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166442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642</v>
      </c>
      <c r="B18" s="284" t="s">
        <v>1725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4160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88137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88137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985875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 t="s">
        <v>1704</v>
      </c>
      <c r="B19" s="284"/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629.5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31006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31006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480887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>
        <v>30</v>
      </c>
      <c r="B20" s="284" t="s">
        <v>1726</v>
      </c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1628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629.5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31006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31006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480887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 t="s">
        <v>1708</v>
      </c>
      <c r="B21" s="284"/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>
        <v>0</v>
      </c>
      <c r="B22" s="284" t="s">
        <v>1727</v>
      </c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7989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t="s">
        <v>239</v>
      </c>
    </row>
    <row r="24" spans="1:19" x14ac:dyDescent="0.25">
      <c r="A24" s="113" t="s">
        <v>156</v>
      </c>
    </row>
    <row r="25" spans="1:19" x14ac:dyDescent="0.25">
      <c r="A25" s="114" t="s">
        <v>209</v>
      </c>
    </row>
    <row r="26" spans="1:19" x14ac:dyDescent="0.25">
      <c r="A26" s="277" t="s">
        <v>208</v>
      </c>
    </row>
    <row r="27" spans="1:19" x14ac:dyDescent="0.25">
      <c r="A27" s="234" t="s">
        <v>184</v>
      </c>
    </row>
    <row r="28" spans="1:19" x14ac:dyDescent="0.25">
      <c r="A28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2">
    <cfRule type="cellIs" dxfId="4" priority="3" operator="lessThan">
      <formula>0</formula>
    </cfRule>
  </conditionalFormatting>
  <conditionalFormatting sqref="R6:R22">
    <cfRule type="cellIs" dxfId="3" priority="4" operator="greaterThan">
      <formula>1</formula>
    </cfRule>
  </conditionalFormatting>
  <conditionalFormatting sqref="A8:S22">
    <cfRule type="expression" dxfId="2" priority="2">
      <formula>$B8=""</formula>
    </cfRule>
  </conditionalFormatting>
  <conditionalFormatting sqref="P8:S22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7138CBD-6B9D-41BF-B648-20053389DAA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5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1717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2.1</v>
      </c>
      <c r="F4" s="314"/>
      <c r="G4" s="314"/>
      <c r="H4" s="314"/>
      <c r="I4" s="314">
        <v>344.8</v>
      </c>
      <c r="J4" s="314"/>
      <c r="K4" s="314"/>
      <c r="L4" s="314"/>
      <c r="M4" s="314"/>
      <c r="N4" s="314"/>
      <c r="O4" s="314"/>
      <c r="P4" s="314"/>
      <c r="Q4" s="314">
        <v>193442</v>
      </c>
      <c r="R4" s="314"/>
      <c r="S4" s="314">
        <v>568.91495601173017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S5">
        <v>568.91495601173017</v>
      </c>
    </row>
    <row r="6" spans="1:19" x14ac:dyDescent="0.25">
      <c r="A6" s="321" t="s">
        <v>164</v>
      </c>
      <c r="B6" s="320">
        <v>3</v>
      </c>
      <c r="C6">
        <v>1</v>
      </c>
      <c r="D6">
        <v>101</v>
      </c>
      <c r="E6">
        <v>2.1</v>
      </c>
      <c r="I6">
        <v>344.8</v>
      </c>
      <c r="Q6">
        <v>193442</v>
      </c>
    </row>
    <row r="7" spans="1:19" x14ac:dyDescent="0.25">
      <c r="A7" s="319" t="s">
        <v>165</v>
      </c>
      <c r="B7" s="318">
        <v>4</v>
      </c>
      <c r="C7">
        <v>1</v>
      </c>
      <c r="D7" t="s">
        <v>1702</v>
      </c>
      <c r="E7">
        <v>12.45</v>
      </c>
      <c r="I7">
        <v>1891.1999999999998</v>
      </c>
      <c r="J7">
        <v>87</v>
      </c>
      <c r="K7">
        <v>110</v>
      </c>
      <c r="Q7">
        <v>707735</v>
      </c>
      <c r="R7">
        <v>4350</v>
      </c>
      <c r="S7">
        <v>4107.3881320607861</v>
      </c>
    </row>
    <row r="8" spans="1:19" x14ac:dyDescent="0.25">
      <c r="A8" s="321" t="s">
        <v>166</v>
      </c>
      <c r="B8" s="320">
        <v>5</v>
      </c>
      <c r="C8">
        <v>1</v>
      </c>
      <c r="D8">
        <v>526</v>
      </c>
      <c r="E8">
        <v>10.35</v>
      </c>
      <c r="I8">
        <v>1540.8</v>
      </c>
      <c r="J8">
        <v>72.5</v>
      </c>
      <c r="K8">
        <v>52</v>
      </c>
      <c r="Q8">
        <v>616460</v>
      </c>
      <c r="R8">
        <v>4350</v>
      </c>
      <c r="S8">
        <v>4107.3881320607861</v>
      </c>
    </row>
    <row r="9" spans="1:19" x14ac:dyDescent="0.25">
      <c r="A9" s="319" t="s">
        <v>167</v>
      </c>
      <c r="B9" s="318">
        <v>6</v>
      </c>
      <c r="C9">
        <v>1</v>
      </c>
      <c r="D9">
        <v>746</v>
      </c>
      <c r="E9">
        <v>2.1</v>
      </c>
      <c r="I9">
        <v>350.4</v>
      </c>
      <c r="J9">
        <v>14.5</v>
      </c>
      <c r="K9">
        <v>58</v>
      </c>
      <c r="Q9">
        <v>91275</v>
      </c>
    </row>
    <row r="10" spans="1:19" x14ac:dyDescent="0.25">
      <c r="A10" s="321" t="s">
        <v>168</v>
      </c>
      <c r="B10" s="320">
        <v>7</v>
      </c>
      <c r="C10">
        <v>1</v>
      </c>
      <c r="D10" t="s">
        <v>1703</v>
      </c>
      <c r="E10">
        <v>17</v>
      </c>
      <c r="I10">
        <v>2448</v>
      </c>
      <c r="J10">
        <v>48</v>
      </c>
      <c r="O10">
        <v>6650</v>
      </c>
      <c r="P10">
        <v>6650</v>
      </c>
      <c r="Q10">
        <v>631453</v>
      </c>
      <c r="S10">
        <v>1166.6666666666667</v>
      </c>
    </row>
    <row r="11" spans="1:19" x14ac:dyDescent="0.25">
      <c r="A11" s="319" t="s">
        <v>169</v>
      </c>
      <c r="B11" s="318">
        <v>8</v>
      </c>
      <c r="C11">
        <v>1</v>
      </c>
      <c r="D11">
        <v>303</v>
      </c>
      <c r="E11">
        <v>1</v>
      </c>
      <c r="I11">
        <v>168</v>
      </c>
      <c r="Q11">
        <v>43910</v>
      </c>
      <c r="S11">
        <v>1166.6666666666667</v>
      </c>
    </row>
    <row r="12" spans="1:19" x14ac:dyDescent="0.25">
      <c r="A12" s="321" t="s">
        <v>170</v>
      </c>
      <c r="B12" s="320">
        <v>9</v>
      </c>
      <c r="C12">
        <v>1</v>
      </c>
      <c r="D12">
        <v>409</v>
      </c>
      <c r="E12">
        <v>12.5</v>
      </c>
      <c r="I12">
        <v>1868</v>
      </c>
      <c r="J12">
        <v>48</v>
      </c>
      <c r="O12">
        <v>750</v>
      </c>
      <c r="P12">
        <v>750</v>
      </c>
      <c r="Q12">
        <v>513913</v>
      </c>
    </row>
    <row r="13" spans="1:19" x14ac:dyDescent="0.25">
      <c r="A13" s="319" t="s">
        <v>171</v>
      </c>
      <c r="B13" s="318">
        <v>10</v>
      </c>
      <c r="C13">
        <v>1</v>
      </c>
      <c r="D13">
        <v>630</v>
      </c>
      <c r="E13">
        <v>1</v>
      </c>
    </row>
    <row r="14" spans="1:19" x14ac:dyDescent="0.25">
      <c r="A14" s="321" t="s">
        <v>172</v>
      </c>
      <c r="B14" s="320">
        <v>11</v>
      </c>
      <c r="C14">
        <v>1</v>
      </c>
      <c r="D14">
        <v>642</v>
      </c>
      <c r="E14">
        <v>2.5</v>
      </c>
      <c r="I14">
        <v>412</v>
      </c>
      <c r="O14">
        <v>5900</v>
      </c>
      <c r="P14">
        <v>5900</v>
      </c>
      <c r="Q14">
        <v>73630</v>
      </c>
    </row>
    <row r="15" spans="1:19" x14ac:dyDescent="0.25">
      <c r="A15" s="319" t="s">
        <v>173</v>
      </c>
      <c r="B15" s="318">
        <v>12</v>
      </c>
      <c r="C15">
        <v>1</v>
      </c>
      <c r="D15" t="s">
        <v>1704</v>
      </c>
      <c r="E15">
        <v>1</v>
      </c>
      <c r="I15">
        <v>156</v>
      </c>
      <c r="O15">
        <v>3000</v>
      </c>
      <c r="P15">
        <v>3000</v>
      </c>
      <c r="Q15">
        <v>32360</v>
      </c>
    </row>
    <row r="16" spans="1:19" x14ac:dyDescent="0.25">
      <c r="A16" s="317" t="s">
        <v>161</v>
      </c>
      <c r="B16" s="316">
        <v>2021</v>
      </c>
      <c r="C16">
        <v>1</v>
      </c>
      <c r="D16">
        <v>30</v>
      </c>
      <c r="E16">
        <v>1</v>
      </c>
      <c r="I16">
        <v>156</v>
      </c>
      <c r="O16">
        <v>3000</v>
      </c>
      <c r="P16">
        <v>3000</v>
      </c>
      <c r="Q16">
        <v>32360</v>
      </c>
    </row>
    <row r="17" spans="3:19" x14ac:dyDescent="0.25">
      <c r="C17" t="s">
        <v>1705</v>
      </c>
      <c r="E17">
        <v>32.549999999999997</v>
      </c>
      <c r="I17">
        <v>4840</v>
      </c>
      <c r="J17">
        <v>135</v>
      </c>
      <c r="K17">
        <v>110</v>
      </c>
      <c r="O17">
        <v>9650</v>
      </c>
      <c r="P17">
        <v>9650</v>
      </c>
      <c r="Q17">
        <v>1564990</v>
      </c>
      <c r="R17">
        <v>4350</v>
      </c>
      <c r="S17">
        <v>5842.9697547391834</v>
      </c>
    </row>
    <row r="18" spans="3:19" x14ac:dyDescent="0.25">
      <c r="C18">
        <v>2</v>
      </c>
      <c r="D18" t="s">
        <v>210</v>
      </c>
      <c r="E18">
        <v>2.1</v>
      </c>
      <c r="I18">
        <v>336</v>
      </c>
      <c r="Q18">
        <v>184329</v>
      </c>
      <c r="S18">
        <v>568.91495601173017</v>
      </c>
    </row>
    <row r="19" spans="3:19" x14ac:dyDescent="0.25">
      <c r="C19">
        <v>2</v>
      </c>
      <c r="D19">
        <v>99</v>
      </c>
      <c r="S19">
        <v>568.91495601173017</v>
      </c>
    </row>
    <row r="20" spans="3:19" x14ac:dyDescent="0.25">
      <c r="C20">
        <v>2</v>
      </c>
      <c r="D20">
        <v>101</v>
      </c>
      <c r="E20">
        <v>2.1</v>
      </c>
      <c r="I20">
        <v>336</v>
      </c>
      <c r="Q20">
        <v>184329</v>
      </c>
    </row>
    <row r="21" spans="3:19" x14ac:dyDescent="0.25">
      <c r="C21">
        <v>2</v>
      </c>
      <c r="D21" t="s">
        <v>1702</v>
      </c>
      <c r="E21">
        <v>12.45</v>
      </c>
      <c r="I21">
        <v>1684</v>
      </c>
      <c r="J21">
        <v>121.4</v>
      </c>
      <c r="K21">
        <v>131.5</v>
      </c>
      <c r="Q21">
        <v>744470</v>
      </c>
      <c r="R21">
        <v>4350</v>
      </c>
      <c r="S21">
        <v>4107.3881320607861</v>
      </c>
    </row>
    <row r="22" spans="3:19" x14ac:dyDescent="0.25">
      <c r="C22">
        <v>2</v>
      </c>
      <c r="D22">
        <v>526</v>
      </c>
      <c r="E22">
        <v>11.35</v>
      </c>
      <c r="I22">
        <v>1536</v>
      </c>
      <c r="J22">
        <v>108.5</v>
      </c>
      <c r="K22">
        <v>54.5</v>
      </c>
      <c r="Q22">
        <v>671735</v>
      </c>
      <c r="R22">
        <v>4350</v>
      </c>
      <c r="S22">
        <v>4107.3881320607861</v>
      </c>
    </row>
    <row r="23" spans="3:19" x14ac:dyDescent="0.25">
      <c r="C23">
        <v>2</v>
      </c>
      <c r="D23">
        <v>746</v>
      </c>
      <c r="E23">
        <v>1.1000000000000001</v>
      </c>
      <c r="I23">
        <v>148</v>
      </c>
      <c r="J23">
        <v>12.9</v>
      </c>
      <c r="K23">
        <v>77</v>
      </c>
      <c r="Q23">
        <v>72735</v>
      </c>
    </row>
    <row r="24" spans="3:19" x14ac:dyDescent="0.25">
      <c r="C24">
        <v>2</v>
      </c>
      <c r="D24" t="s">
        <v>1703</v>
      </c>
      <c r="E24">
        <v>17</v>
      </c>
      <c r="I24">
        <v>2068</v>
      </c>
      <c r="J24">
        <v>45</v>
      </c>
      <c r="O24">
        <v>10132</v>
      </c>
      <c r="P24">
        <v>10132</v>
      </c>
      <c r="Q24">
        <v>598023</v>
      </c>
      <c r="S24">
        <v>1166.6666666666667</v>
      </c>
    </row>
    <row r="25" spans="3:19" x14ac:dyDescent="0.25">
      <c r="C25">
        <v>2</v>
      </c>
      <c r="D25">
        <v>303</v>
      </c>
      <c r="E25">
        <v>1</v>
      </c>
      <c r="I25">
        <v>32</v>
      </c>
      <c r="Q25">
        <v>19174</v>
      </c>
      <c r="S25">
        <v>1166.6666666666667</v>
      </c>
    </row>
    <row r="26" spans="3:19" x14ac:dyDescent="0.25">
      <c r="C26">
        <v>2</v>
      </c>
      <c r="D26">
        <v>409</v>
      </c>
      <c r="E26">
        <v>12.5</v>
      </c>
      <c r="I26">
        <v>1664</v>
      </c>
      <c r="J26">
        <v>45</v>
      </c>
      <c r="O26">
        <v>4500</v>
      </c>
      <c r="P26">
        <v>4500</v>
      </c>
      <c r="Q26">
        <v>505654</v>
      </c>
    </row>
    <row r="27" spans="3:19" x14ac:dyDescent="0.25">
      <c r="C27">
        <v>2</v>
      </c>
      <c r="D27">
        <v>630</v>
      </c>
      <c r="E27">
        <v>1</v>
      </c>
    </row>
    <row r="28" spans="3:19" x14ac:dyDescent="0.25">
      <c r="C28">
        <v>2</v>
      </c>
      <c r="D28">
        <v>642</v>
      </c>
      <c r="E28">
        <v>2.5</v>
      </c>
      <c r="I28">
        <v>372</v>
      </c>
      <c r="O28">
        <v>5632</v>
      </c>
      <c r="P28">
        <v>5632</v>
      </c>
      <c r="Q28">
        <v>73195</v>
      </c>
    </row>
    <row r="29" spans="3:19" x14ac:dyDescent="0.25">
      <c r="C29">
        <v>2</v>
      </c>
      <c r="D29" t="s">
        <v>1704</v>
      </c>
      <c r="E29">
        <v>1</v>
      </c>
      <c r="I29">
        <v>136</v>
      </c>
      <c r="Q29">
        <v>29392</v>
      </c>
    </row>
    <row r="30" spans="3:19" x14ac:dyDescent="0.25">
      <c r="C30">
        <v>2</v>
      </c>
      <c r="D30">
        <v>30</v>
      </c>
      <c r="E30">
        <v>1</v>
      </c>
      <c r="I30">
        <v>136</v>
      </c>
      <c r="Q30">
        <v>29392</v>
      </c>
    </row>
    <row r="31" spans="3:19" x14ac:dyDescent="0.25">
      <c r="C31" t="s">
        <v>1706</v>
      </c>
      <c r="E31">
        <v>32.549999999999997</v>
      </c>
      <c r="I31">
        <v>4224</v>
      </c>
      <c r="J31">
        <v>166.4</v>
      </c>
      <c r="K31">
        <v>131.5</v>
      </c>
      <c r="O31">
        <v>10132</v>
      </c>
      <c r="P31">
        <v>10132</v>
      </c>
      <c r="Q31">
        <v>1556214</v>
      </c>
      <c r="R31">
        <v>4350</v>
      </c>
      <c r="S31">
        <v>5842.9697547391834</v>
      </c>
    </row>
    <row r="32" spans="3:19" x14ac:dyDescent="0.25">
      <c r="C32">
        <v>3</v>
      </c>
      <c r="D32" t="s">
        <v>210</v>
      </c>
      <c r="E32">
        <v>2.1</v>
      </c>
      <c r="I32">
        <v>374.4</v>
      </c>
      <c r="O32">
        <v>10000</v>
      </c>
      <c r="P32">
        <v>10000</v>
      </c>
      <c r="Q32">
        <v>203903</v>
      </c>
      <c r="S32">
        <v>568.91495601173017</v>
      </c>
    </row>
    <row r="33" spans="3:19" x14ac:dyDescent="0.25">
      <c r="C33">
        <v>3</v>
      </c>
      <c r="D33">
        <v>99</v>
      </c>
      <c r="S33">
        <v>568.91495601173017</v>
      </c>
    </row>
    <row r="34" spans="3:19" x14ac:dyDescent="0.25">
      <c r="C34">
        <v>3</v>
      </c>
      <c r="D34">
        <v>101</v>
      </c>
      <c r="E34">
        <v>2.1</v>
      </c>
      <c r="I34">
        <v>374.4</v>
      </c>
      <c r="O34">
        <v>10000</v>
      </c>
      <c r="P34">
        <v>10000</v>
      </c>
      <c r="Q34">
        <v>203903</v>
      </c>
    </row>
    <row r="35" spans="3:19" x14ac:dyDescent="0.25">
      <c r="C35">
        <v>3</v>
      </c>
      <c r="D35" t="s">
        <v>1702</v>
      </c>
      <c r="E35">
        <v>11.45</v>
      </c>
      <c r="I35">
        <v>1775</v>
      </c>
      <c r="J35">
        <v>115</v>
      </c>
      <c r="K35">
        <v>160.4</v>
      </c>
      <c r="L35">
        <v>237</v>
      </c>
      <c r="O35">
        <v>17084</v>
      </c>
      <c r="P35">
        <v>17084</v>
      </c>
      <c r="Q35">
        <v>795368</v>
      </c>
      <c r="S35">
        <v>4107.3881320607861</v>
      </c>
    </row>
    <row r="36" spans="3:19" x14ac:dyDescent="0.25">
      <c r="C36">
        <v>3</v>
      </c>
      <c r="D36">
        <v>526</v>
      </c>
      <c r="E36">
        <v>10.35</v>
      </c>
      <c r="I36">
        <v>1572.6</v>
      </c>
      <c r="J36">
        <v>104</v>
      </c>
      <c r="K36">
        <v>58</v>
      </c>
      <c r="O36">
        <v>17084</v>
      </c>
      <c r="P36">
        <v>17084</v>
      </c>
      <c r="Q36">
        <v>632536</v>
      </c>
      <c r="S36">
        <v>4107.3881320607861</v>
      </c>
    </row>
    <row r="37" spans="3:19" x14ac:dyDescent="0.25">
      <c r="C37">
        <v>3</v>
      </c>
      <c r="D37">
        <v>746</v>
      </c>
      <c r="E37">
        <v>1.1000000000000001</v>
      </c>
      <c r="I37">
        <v>202.4</v>
      </c>
      <c r="J37">
        <v>11</v>
      </c>
      <c r="K37">
        <v>102.4</v>
      </c>
      <c r="L37">
        <v>237</v>
      </c>
      <c r="Q37">
        <v>162832</v>
      </c>
    </row>
    <row r="38" spans="3:19" x14ac:dyDescent="0.25">
      <c r="C38">
        <v>3</v>
      </c>
      <c r="D38" t="s">
        <v>1703</v>
      </c>
      <c r="E38">
        <v>17</v>
      </c>
      <c r="I38">
        <v>2288</v>
      </c>
      <c r="J38">
        <v>123</v>
      </c>
      <c r="O38">
        <v>10132</v>
      </c>
      <c r="P38">
        <v>10132</v>
      </c>
      <c r="Q38">
        <v>563483</v>
      </c>
      <c r="S38">
        <v>1166.6666666666667</v>
      </c>
    </row>
    <row r="39" spans="3:19" x14ac:dyDescent="0.25">
      <c r="C39">
        <v>3</v>
      </c>
      <c r="D39">
        <v>303</v>
      </c>
      <c r="E39">
        <v>1</v>
      </c>
      <c r="I39">
        <v>168</v>
      </c>
      <c r="Q39">
        <v>44210</v>
      </c>
      <c r="S39">
        <v>1166.6666666666667</v>
      </c>
    </row>
    <row r="40" spans="3:19" x14ac:dyDescent="0.25">
      <c r="C40">
        <v>3</v>
      </c>
      <c r="D40">
        <v>409</v>
      </c>
      <c r="E40">
        <v>12.5</v>
      </c>
      <c r="I40">
        <v>1700</v>
      </c>
      <c r="J40">
        <v>123</v>
      </c>
      <c r="O40">
        <v>4500</v>
      </c>
      <c r="P40">
        <v>4500</v>
      </c>
      <c r="Q40">
        <v>445057</v>
      </c>
    </row>
    <row r="41" spans="3:19" x14ac:dyDescent="0.25">
      <c r="C41">
        <v>3</v>
      </c>
      <c r="D41">
        <v>630</v>
      </c>
      <c r="E41">
        <v>1</v>
      </c>
    </row>
    <row r="42" spans="3:19" x14ac:dyDescent="0.25">
      <c r="C42">
        <v>3</v>
      </c>
      <c r="D42">
        <v>642</v>
      </c>
      <c r="E42">
        <v>2.5</v>
      </c>
      <c r="I42">
        <v>420</v>
      </c>
      <c r="O42">
        <v>5632</v>
      </c>
      <c r="P42">
        <v>5632</v>
      </c>
      <c r="Q42">
        <v>74216</v>
      </c>
    </row>
    <row r="43" spans="3:19" x14ac:dyDescent="0.25">
      <c r="C43">
        <v>3</v>
      </c>
      <c r="D43" t="s">
        <v>1704</v>
      </c>
      <c r="E43">
        <v>1</v>
      </c>
      <c r="I43">
        <v>112</v>
      </c>
      <c r="L43">
        <v>78</v>
      </c>
      <c r="Q43">
        <v>31766</v>
      </c>
    </row>
    <row r="44" spans="3:19" x14ac:dyDescent="0.25">
      <c r="C44">
        <v>3</v>
      </c>
      <c r="D44">
        <v>30</v>
      </c>
      <c r="E44">
        <v>1</v>
      </c>
      <c r="I44">
        <v>112</v>
      </c>
      <c r="L44">
        <v>78</v>
      </c>
      <c r="Q44">
        <v>31766</v>
      </c>
    </row>
    <row r="45" spans="3:19" x14ac:dyDescent="0.25">
      <c r="C45" t="s">
        <v>1707</v>
      </c>
      <c r="E45">
        <v>31.549999999999997</v>
      </c>
      <c r="I45">
        <v>4549.3999999999996</v>
      </c>
      <c r="J45">
        <v>238</v>
      </c>
      <c r="K45">
        <v>160.4</v>
      </c>
      <c r="L45">
        <v>315</v>
      </c>
      <c r="O45">
        <v>37216</v>
      </c>
      <c r="P45">
        <v>37216</v>
      </c>
      <c r="Q45">
        <v>1594520</v>
      </c>
      <c r="S45">
        <v>5842.9697547391834</v>
      </c>
    </row>
    <row r="46" spans="3:19" x14ac:dyDescent="0.25">
      <c r="C46">
        <v>4</v>
      </c>
      <c r="D46" t="s">
        <v>210</v>
      </c>
      <c r="E46">
        <v>2.1</v>
      </c>
      <c r="I46">
        <v>361.6</v>
      </c>
      <c r="O46">
        <v>8000</v>
      </c>
      <c r="P46">
        <v>8000</v>
      </c>
      <c r="Q46">
        <v>338792</v>
      </c>
      <c r="S46">
        <v>568.91495601173017</v>
      </c>
    </row>
    <row r="47" spans="3:19" x14ac:dyDescent="0.25">
      <c r="C47">
        <v>4</v>
      </c>
      <c r="D47">
        <v>99</v>
      </c>
      <c r="S47">
        <v>568.91495601173017</v>
      </c>
    </row>
    <row r="48" spans="3:19" x14ac:dyDescent="0.25">
      <c r="C48">
        <v>4</v>
      </c>
      <c r="D48">
        <v>101</v>
      </c>
      <c r="E48">
        <v>2.1</v>
      </c>
      <c r="I48">
        <v>361.6</v>
      </c>
      <c r="O48">
        <v>8000</v>
      </c>
      <c r="P48">
        <v>8000</v>
      </c>
      <c r="Q48">
        <v>338792</v>
      </c>
    </row>
    <row r="49" spans="3:19" x14ac:dyDescent="0.25">
      <c r="C49">
        <v>4</v>
      </c>
      <c r="D49" t="s">
        <v>1702</v>
      </c>
      <c r="E49">
        <v>11.45</v>
      </c>
      <c r="I49">
        <v>1822.6000000000001</v>
      </c>
      <c r="J49">
        <v>103</v>
      </c>
      <c r="K49">
        <v>187.7</v>
      </c>
      <c r="L49">
        <v>238</v>
      </c>
      <c r="O49">
        <v>8076</v>
      </c>
      <c r="P49">
        <v>8076</v>
      </c>
      <c r="Q49">
        <v>1552240</v>
      </c>
      <c r="R49">
        <v>4000</v>
      </c>
      <c r="S49">
        <v>4107.3881320607861</v>
      </c>
    </row>
    <row r="50" spans="3:19" x14ac:dyDescent="0.25">
      <c r="C50">
        <v>4</v>
      </c>
      <c r="D50">
        <v>526</v>
      </c>
      <c r="E50">
        <v>9.35</v>
      </c>
      <c r="I50">
        <v>1471.4</v>
      </c>
      <c r="J50">
        <v>71</v>
      </c>
      <c r="K50">
        <v>74.5</v>
      </c>
      <c r="O50">
        <v>8076</v>
      </c>
      <c r="P50">
        <v>8076</v>
      </c>
      <c r="Q50">
        <v>1303065</v>
      </c>
      <c r="R50">
        <v>4000</v>
      </c>
      <c r="S50">
        <v>4107.3881320607861</v>
      </c>
    </row>
    <row r="51" spans="3:19" x14ac:dyDescent="0.25">
      <c r="C51">
        <v>4</v>
      </c>
      <c r="D51">
        <v>746</v>
      </c>
      <c r="E51">
        <v>2.1</v>
      </c>
      <c r="I51">
        <v>351.2</v>
      </c>
      <c r="J51">
        <v>32</v>
      </c>
      <c r="K51">
        <v>113.2</v>
      </c>
      <c r="L51">
        <v>238</v>
      </c>
      <c r="Q51">
        <v>249175</v>
      </c>
    </row>
    <row r="52" spans="3:19" x14ac:dyDescent="0.25">
      <c r="C52">
        <v>4</v>
      </c>
      <c r="D52" t="s">
        <v>1703</v>
      </c>
      <c r="E52">
        <v>16</v>
      </c>
      <c r="I52">
        <v>2460</v>
      </c>
      <c r="J52">
        <v>62.5</v>
      </c>
      <c r="O52">
        <v>16632</v>
      </c>
      <c r="P52">
        <v>16632</v>
      </c>
      <c r="Q52">
        <v>1668632</v>
      </c>
      <c r="S52">
        <v>1166.6666666666667</v>
      </c>
    </row>
    <row r="53" spans="3:19" x14ac:dyDescent="0.25">
      <c r="C53">
        <v>4</v>
      </c>
      <c r="D53">
        <v>303</v>
      </c>
      <c r="E53">
        <v>1</v>
      </c>
      <c r="I53">
        <v>172</v>
      </c>
      <c r="Q53">
        <v>103217</v>
      </c>
      <c r="S53">
        <v>1166.6666666666667</v>
      </c>
    </row>
    <row r="54" spans="3:19" x14ac:dyDescent="0.25">
      <c r="C54">
        <v>4</v>
      </c>
      <c r="D54">
        <v>409</v>
      </c>
      <c r="E54">
        <v>11.5</v>
      </c>
      <c r="I54">
        <v>1868</v>
      </c>
      <c r="J54">
        <v>62.5</v>
      </c>
      <c r="O54">
        <v>12500</v>
      </c>
      <c r="P54">
        <v>12500</v>
      </c>
      <c r="Q54">
        <v>1315729</v>
      </c>
    </row>
    <row r="55" spans="3:19" x14ac:dyDescent="0.25">
      <c r="C55">
        <v>4</v>
      </c>
      <c r="D55">
        <v>630</v>
      </c>
      <c r="E55">
        <v>1</v>
      </c>
      <c r="Q55">
        <v>16822</v>
      </c>
    </row>
    <row r="56" spans="3:19" x14ac:dyDescent="0.25">
      <c r="C56">
        <v>4</v>
      </c>
      <c r="D56">
        <v>642</v>
      </c>
      <c r="E56">
        <v>2.5</v>
      </c>
      <c r="I56">
        <v>420</v>
      </c>
      <c r="O56">
        <v>4132</v>
      </c>
      <c r="P56">
        <v>4132</v>
      </c>
      <c r="Q56">
        <v>232864</v>
      </c>
    </row>
    <row r="57" spans="3:19" x14ac:dyDescent="0.25">
      <c r="C57">
        <v>4</v>
      </c>
      <c r="D57" t="s">
        <v>1704</v>
      </c>
      <c r="E57">
        <v>1</v>
      </c>
      <c r="I57">
        <v>152</v>
      </c>
      <c r="L57">
        <v>78</v>
      </c>
      <c r="Q57">
        <v>67639</v>
      </c>
    </row>
    <row r="58" spans="3:19" x14ac:dyDescent="0.25">
      <c r="C58">
        <v>4</v>
      </c>
      <c r="D58">
        <v>30</v>
      </c>
      <c r="E58">
        <v>1</v>
      </c>
      <c r="I58">
        <v>152</v>
      </c>
      <c r="L58">
        <v>78</v>
      </c>
      <c r="Q58">
        <v>67639</v>
      </c>
    </row>
    <row r="59" spans="3:19" x14ac:dyDescent="0.25">
      <c r="C59">
        <v>4</v>
      </c>
      <c r="D59" t="s">
        <v>1708</v>
      </c>
      <c r="L59">
        <v>3</v>
      </c>
      <c r="Q59">
        <v>7989</v>
      </c>
    </row>
    <row r="60" spans="3:19" x14ac:dyDescent="0.25">
      <c r="C60">
        <v>4</v>
      </c>
      <c r="D60">
        <v>0</v>
      </c>
      <c r="L60">
        <v>3</v>
      </c>
      <c r="Q60">
        <v>7989</v>
      </c>
    </row>
    <row r="61" spans="3:19" x14ac:dyDescent="0.25">
      <c r="C61" t="s">
        <v>1709</v>
      </c>
      <c r="E61">
        <v>30.549999999999997</v>
      </c>
      <c r="I61">
        <v>4796.2</v>
      </c>
      <c r="J61">
        <v>165.5</v>
      </c>
      <c r="K61">
        <v>187.7</v>
      </c>
      <c r="L61">
        <v>319</v>
      </c>
      <c r="O61">
        <v>32708</v>
      </c>
      <c r="P61">
        <v>32708</v>
      </c>
      <c r="Q61">
        <v>3635292</v>
      </c>
      <c r="R61">
        <v>4000</v>
      </c>
      <c r="S61">
        <v>5842.9697547391834</v>
      </c>
    </row>
    <row r="62" spans="3:19" x14ac:dyDescent="0.25">
      <c r="C62">
        <v>5</v>
      </c>
      <c r="D62" t="s">
        <v>210</v>
      </c>
      <c r="E62">
        <v>2.1</v>
      </c>
      <c r="I62">
        <v>336</v>
      </c>
      <c r="Q62">
        <v>182462</v>
      </c>
      <c r="S62">
        <v>568.91495601173017</v>
      </c>
    </row>
    <row r="63" spans="3:19" x14ac:dyDescent="0.25">
      <c r="C63">
        <v>5</v>
      </c>
      <c r="D63">
        <v>99</v>
      </c>
      <c r="S63">
        <v>568.91495601173017</v>
      </c>
    </row>
    <row r="64" spans="3:19" x14ac:dyDescent="0.25">
      <c r="C64">
        <v>5</v>
      </c>
      <c r="D64">
        <v>101</v>
      </c>
      <c r="E64">
        <v>2.1</v>
      </c>
      <c r="I64">
        <v>336</v>
      </c>
      <c r="Q64">
        <v>182462</v>
      </c>
    </row>
    <row r="65" spans="3:19" x14ac:dyDescent="0.25">
      <c r="C65">
        <v>5</v>
      </c>
      <c r="D65" t="s">
        <v>1702</v>
      </c>
      <c r="E65">
        <v>12.45</v>
      </c>
      <c r="I65">
        <v>1811.5</v>
      </c>
      <c r="J65">
        <v>117.6</v>
      </c>
      <c r="K65">
        <v>182.5</v>
      </c>
      <c r="L65">
        <v>232.5</v>
      </c>
      <c r="O65">
        <v>10000</v>
      </c>
      <c r="P65">
        <v>10000</v>
      </c>
      <c r="Q65">
        <v>808330</v>
      </c>
      <c r="R65">
        <v>1750</v>
      </c>
      <c r="S65">
        <v>4107.3881320607861</v>
      </c>
    </row>
    <row r="66" spans="3:19" x14ac:dyDescent="0.25">
      <c r="C66">
        <v>5</v>
      </c>
      <c r="D66">
        <v>526</v>
      </c>
      <c r="E66">
        <v>10.35</v>
      </c>
      <c r="I66">
        <v>1478.7</v>
      </c>
      <c r="J66">
        <v>75</v>
      </c>
      <c r="K66">
        <v>75</v>
      </c>
      <c r="O66">
        <v>10000</v>
      </c>
      <c r="P66">
        <v>10000</v>
      </c>
      <c r="Q66">
        <v>603625</v>
      </c>
      <c r="R66">
        <v>1750</v>
      </c>
      <c r="S66">
        <v>4107.3881320607861</v>
      </c>
    </row>
    <row r="67" spans="3:19" x14ac:dyDescent="0.25">
      <c r="C67">
        <v>5</v>
      </c>
      <c r="D67">
        <v>746</v>
      </c>
      <c r="E67">
        <v>2.1</v>
      </c>
      <c r="I67">
        <v>332.8</v>
      </c>
      <c r="J67">
        <v>42.6</v>
      </c>
      <c r="K67">
        <v>107.5</v>
      </c>
      <c r="L67">
        <v>232.5</v>
      </c>
      <c r="Q67">
        <v>204705</v>
      </c>
    </row>
    <row r="68" spans="3:19" x14ac:dyDescent="0.25">
      <c r="C68">
        <v>5</v>
      </c>
      <c r="D68" t="s">
        <v>1703</v>
      </c>
      <c r="E68">
        <v>17</v>
      </c>
      <c r="I68">
        <v>2392</v>
      </c>
      <c r="J68">
        <v>58.5</v>
      </c>
      <c r="L68">
        <v>31.5</v>
      </c>
      <c r="O68">
        <v>10882</v>
      </c>
      <c r="P68">
        <v>10882</v>
      </c>
      <c r="Q68">
        <v>636716</v>
      </c>
      <c r="S68">
        <v>1166.6666666666667</v>
      </c>
    </row>
    <row r="69" spans="3:19" x14ac:dyDescent="0.25">
      <c r="C69">
        <v>5</v>
      </c>
      <c r="D69">
        <v>303</v>
      </c>
      <c r="E69">
        <v>1</v>
      </c>
      <c r="I69">
        <v>124</v>
      </c>
      <c r="Q69">
        <v>44243</v>
      </c>
      <c r="S69">
        <v>1166.6666666666667</v>
      </c>
    </row>
    <row r="70" spans="3:19" x14ac:dyDescent="0.25">
      <c r="C70">
        <v>5</v>
      </c>
      <c r="D70">
        <v>409</v>
      </c>
      <c r="E70">
        <v>12.5</v>
      </c>
      <c r="I70">
        <v>1864</v>
      </c>
      <c r="J70">
        <v>58.5</v>
      </c>
      <c r="L70">
        <v>31.5</v>
      </c>
      <c r="O70">
        <v>6750</v>
      </c>
      <c r="P70">
        <v>6750</v>
      </c>
      <c r="Q70">
        <v>520304</v>
      </c>
    </row>
    <row r="71" spans="3:19" x14ac:dyDescent="0.25">
      <c r="C71">
        <v>5</v>
      </c>
      <c r="D71">
        <v>630</v>
      </c>
      <c r="E71">
        <v>1</v>
      </c>
    </row>
    <row r="72" spans="3:19" x14ac:dyDescent="0.25">
      <c r="C72">
        <v>5</v>
      </c>
      <c r="D72">
        <v>642</v>
      </c>
      <c r="E72">
        <v>2.5</v>
      </c>
      <c r="I72">
        <v>404</v>
      </c>
      <c r="O72">
        <v>4132</v>
      </c>
      <c r="P72">
        <v>4132</v>
      </c>
      <c r="Q72">
        <v>72169</v>
      </c>
    </row>
    <row r="73" spans="3:19" x14ac:dyDescent="0.25">
      <c r="C73">
        <v>5</v>
      </c>
      <c r="D73" t="s">
        <v>1704</v>
      </c>
      <c r="E73">
        <v>1</v>
      </c>
      <c r="I73">
        <v>160</v>
      </c>
      <c r="L73">
        <v>78.5</v>
      </c>
      <c r="Q73">
        <v>43402</v>
      </c>
    </row>
    <row r="74" spans="3:19" x14ac:dyDescent="0.25">
      <c r="C74">
        <v>5</v>
      </c>
      <c r="D74">
        <v>30</v>
      </c>
      <c r="E74">
        <v>1</v>
      </c>
      <c r="I74">
        <v>160</v>
      </c>
      <c r="L74">
        <v>78.5</v>
      </c>
      <c r="Q74">
        <v>43402</v>
      </c>
    </row>
    <row r="75" spans="3:19" x14ac:dyDescent="0.25">
      <c r="C75" t="s">
        <v>1710</v>
      </c>
      <c r="E75">
        <v>32.549999999999997</v>
      </c>
      <c r="I75">
        <v>4699.5</v>
      </c>
      <c r="J75">
        <v>176.1</v>
      </c>
      <c r="K75">
        <v>182.5</v>
      </c>
      <c r="L75">
        <v>342.5</v>
      </c>
      <c r="O75">
        <v>20882</v>
      </c>
      <c r="P75">
        <v>20882</v>
      </c>
      <c r="Q75">
        <v>1670910</v>
      </c>
      <c r="R75">
        <v>1750</v>
      </c>
      <c r="S75">
        <v>5842.9697547391834</v>
      </c>
    </row>
    <row r="76" spans="3:19" x14ac:dyDescent="0.25">
      <c r="C76">
        <v>6</v>
      </c>
      <c r="D76" t="s">
        <v>210</v>
      </c>
      <c r="E76">
        <v>2.1</v>
      </c>
      <c r="I76">
        <v>337.6</v>
      </c>
      <c r="J76">
        <v>10</v>
      </c>
      <c r="Q76">
        <v>190385</v>
      </c>
      <c r="S76">
        <v>568.91495601173017</v>
      </c>
    </row>
    <row r="77" spans="3:19" x14ac:dyDescent="0.25">
      <c r="C77">
        <v>6</v>
      </c>
      <c r="D77">
        <v>99</v>
      </c>
      <c r="S77">
        <v>568.91495601173017</v>
      </c>
    </row>
    <row r="78" spans="3:19" x14ac:dyDescent="0.25">
      <c r="C78">
        <v>6</v>
      </c>
      <c r="D78">
        <v>101</v>
      </c>
      <c r="E78">
        <v>2.1</v>
      </c>
      <c r="I78">
        <v>337.6</v>
      </c>
      <c r="J78">
        <v>10</v>
      </c>
      <c r="Q78">
        <v>190385</v>
      </c>
    </row>
    <row r="79" spans="3:19" x14ac:dyDescent="0.25">
      <c r="C79">
        <v>6</v>
      </c>
      <c r="D79" t="s">
        <v>1702</v>
      </c>
      <c r="E79">
        <v>11.2</v>
      </c>
      <c r="I79">
        <v>1995.2</v>
      </c>
      <c r="J79">
        <v>176.5</v>
      </c>
      <c r="K79">
        <v>204.5</v>
      </c>
      <c r="L79">
        <v>156.5</v>
      </c>
      <c r="Q79">
        <v>770451</v>
      </c>
      <c r="S79">
        <v>4107.3881320607861</v>
      </c>
    </row>
    <row r="80" spans="3:19" x14ac:dyDescent="0.25">
      <c r="C80">
        <v>6</v>
      </c>
      <c r="D80">
        <v>526</v>
      </c>
      <c r="E80">
        <v>9.6</v>
      </c>
      <c r="I80">
        <v>1600.4</v>
      </c>
      <c r="J80">
        <v>64.5</v>
      </c>
      <c r="K80">
        <v>84</v>
      </c>
      <c r="Q80">
        <v>569519</v>
      </c>
      <c r="S80">
        <v>4107.3881320607861</v>
      </c>
    </row>
    <row r="81" spans="3:19" x14ac:dyDescent="0.25">
      <c r="C81">
        <v>6</v>
      </c>
      <c r="D81">
        <v>746</v>
      </c>
      <c r="E81">
        <v>1.6</v>
      </c>
      <c r="I81">
        <v>394.8</v>
      </c>
      <c r="J81">
        <v>112</v>
      </c>
      <c r="K81">
        <v>120.5</v>
      </c>
      <c r="L81">
        <v>156.5</v>
      </c>
      <c r="Q81">
        <v>200932</v>
      </c>
    </row>
    <row r="82" spans="3:19" x14ac:dyDescent="0.25">
      <c r="C82">
        <v>6</v>
      </c>
      <c r="D82" t="s">
        <v>1703</v>
      </c>
      <c r="E82">
        <v>17.2</v>
      </c>
      <c r="I82">
        <v>2619.1999999999998</v>
      </c>
      <c r="J82">
        <v>60</v>
      </c>
      <c r="O82">
        <v>28132</v>
      </c>
      <c r="P82">
        <v>28132</v>
      </c>
      <c r="Q82">
        <v>654026</v>
      </c>
      <c r="R82">
        <v>7230</v>
      </c>
      <c r="S82">
        <v>1166.6666666666667</v>
      </c>
    </row>
    <row r="83" spans="3:19" x14ac:dyDescent="0.25">
      <c r="C83">
        <v>6</v>
      </c>
      <c r="D83">
        <v>303</v>
      </c>
      <c r="E83">
        <v>1</v>
      </c>
      <c r="I83">
        <v>144</v>
      </c>
      <c r="O83">
        <v>7500</v>
      </c>
      <c r="P83">
        <v>7500</v>
      </c>
      <c r="Q83">
        <v>44532</v>
      </c>
      <c r="R83">
        <v>7230</v>
      </c>
      <c r="S83">
        <v>1166.6666666666667</v>
      </c>
    </row>
    <row r="84" spans="3:19" x14ac:dyDescent="0.25">
      <c r="C84">
        <v>6</v>
      </c>
      <c r="D84">
        <v>409</v>
      </c>
      <c r="E84">
        <v>12.7</v>
      </c>
      <c r="I84">
        <v>2039.2</v>
      </c>
      <c r="J84">
        <v>60</v>
      </c>
      <c r="O84">
        <v>13500</v>
      </c>
      <c r="P84">
        <v>13500</v>
      </c>
      <c r="Q84">
        <v>534522</v>
      </c>
    </row>
    <row r="85" spans="3:19" x14ac:dyDescent="0.25">
      <c r="C85">
        <v>6</v>
      </c>
      <c r="D85">
        <v>630</v>
      </c>
      <c r="E85">
        <v>1</v>
      </c>
    </row>
    <row r="86" spans="3:19" x14ac:dyDescent="0.25">
      <c r="C86">
        <v>6</v>
      </c>
      <c r="D86">
        <v>642</v>
      </c>
      <c r="E86">
        <v>2.5</v>
      </c>
      <c r="I86">
        <v>436</v>
      </c>
      <c r="O86">
        <v>7132</v>
      </c>
      <c r="P86">
        <v>7132</v>
      </c>
      <c r="Q86">
        <v>74972</v>
      </c>
    </row>
    <row r="87" spans="3:19" x14ac:dyDescent="0.25">
      <c r="C87">
        <v>6</v>
      </c>
      <c r="D87" t="s">
        <v>1704</v>
      </c>
      <c r="E87">
        <v>1</v>
      </c>
      <c r="I87">
        <v>164</v>
      </c>
      <c r="L87">
        <v>77.5</v>
      </c>
      <c r="O87">
        <v>1500</v>
      </c>
      <c r="P87">
        <v>1500</v>
      </c>
      <c r="Q87">
        <v>44892</v>
      </c>
    </row>
    <row r="88" spans="3:19" x14ac:dyDescent="0.25">
      <c r="C88">
        <v>6</v>
      </c>
      <c r="D88">
        <v>30</v>
      </c>
      <c r="E88">
        <v>1</v>
      </c>
      <c r="I88">
        <v>164</v>
      </c>
      <c r="L88">
        <v>77.5</v>
      </c>
      <c r="O88">
        <v>1500</v>
      </c>
      <c r="P88">
        <v>1500</v>
      </c>
      <c r="Q88">
        <v>44892</v>
      </c>
    </row>
    <row r="89" spans="3:19" x14ac:dyDescent="0.25">
      <c r="C89" t="s">
        <v>1711</v>
      </c>
      <c r="E89">
        <v>31.5</v>
      </c>
      <c r="I89">
        <v>5116</v>
      </c>
      <c r="J89">
        <v>246.5</v>
      </c>
      <c r="K89">
        <v>204.5</v>
      </c>
      <c r="L89">
        <v>234</v>
      </c>
      <c r="O89">
        <v>29632</v>
      </c>
      <c r="P89">
        <v>29632</v>
      </c>
      <c r="Q89">
        <v>1659754</v>
      </c>
      <c r="R89">
        <v>7230</v>
      </c>
      <c r="S89">
        <v>5842.9697547391834</v>
      </c>
    </row>
    <row r="90" spans="3:19" x14ac:dyDescent="0.25">
      <c r="C90">
        <v>7</v>
      </c>
      <c r="D90" t="s">
        <v>210</v>
      </c>
      <c r="E90">
        <v>2.1</v>
      </c>
      <c r="I90">
        <v>281.60000000000002</v>
      </c>
      <c r="O90">
        <v>105958</v>
      </c>
      <c r="P90">
        <v>105958</v>
      </c>
      <c r="Q90">
        <v>313462</v>
      </c>
      <c r="S90">
        <v>568.91495601173017</v>
      </c>
    </row>
    <row r="91" spans="3:19" x14ac:dyDescent="0.25">
      <c r="C91">
        <v>7</v>
      </c>
      <c r="D91">
        <v>99</v>
      </c>
      <c r="S91">
        <v>568.91495601173017</v>
      </c>
    </row>
    <row r="92" spans="3:19" x14ac:dyDescent="0.25">
      <c r="C92">
        <v>7</v>
      </c>
      <c r="D92">
        <v>101</v>
      </c>
      <c r="E92">
        <v>2.1</v>
      </c>
      <c r="I92">
        <v>281.60000000000002</v>
      </c>
      <c r="O92">
        <v>105958</v>
      </c>
      <c r="P92">
        <v>105958</v>
      </c>
      <c r="Q92">
        <v>313462</v>
      </c>
    </row>
    <row r="93" spans="3:19" x14ac:dyDescent="0.25">
      <c r="C93">
        <v>7</v>
      </c>
      <c r="D93" t="s">
        <v>1702</v>
      </c>
      <c r="E93">
        <v>12.399999999999999</v>
      </c>
      <c r="I93">
        <v>1795.6999999999998</v>
      </c>
      <c r="J93">
        <v>208.8</v>
      </c>
      <c r="K93">
        <v>312.10000000000002</v>
      </c>
      <c r="L93">
        <v>244.5</v>
      </c>
      <c r="O93">
        <v>321504</v>
      </c>
      <c r="P93">
        <v>321504</v>
      </c>
      <c r="Q93">
        <v>1266177</v>
      </c>
      <c r="S93">
        <v>4107.3881320607861</v>
      </c>
    </row>
    <row r="94" spans="3:19" x14ac:dyDescent="0.25">
      <c r="C94">
        <v>7</v>
      </c>
      <c r="D94">
        <v>526</v>
      </c>
      <c r="E94">
        <v>9.6</v>
      </c>
      <c r="I94">
        <v>1333.3</v>
      </c>
      <c r="J94">
        <v>63</v>
      </c>
      <c r="K94">
        <v>80.5</v>
      </c>
      <c r="L94">
        <v>40</v>
      </c>
      <c r="O94">
        <v>309750</v>
      </c>
      <c r="P94">
        <v>309750</v>
      </c>
      <c r="Q94">
        <v>895441</v>
      </c>
      <c r="S94">
        <v>4107.3881320607861</v>
      </c>
    </row>
    <row r="95" spans="3:19" x14ac:dyDescent="0.25">
      <c r="C95">
        <v>7</v>
      </c>
      <c r="D95">
        <v>746</v>
      </c>
      <c r="E95">
        <v>2.8</v>
      </c>
      <c r="I95">
        <v>462.4</v>
      </c>
      <c r="J95">
        <v>145.80000000000001</v>
      </c>
      <c r="K95">
        <v>231.6</v>
      </c>
      <c r="L95">
        <v>204.5</v>
      </c>
      <c r="O95">
        <v>11754</v>
      </c>
      <c r="P95">
        <v>11754</v>
      </c>
      <c r="Q95">
        <v>370736</v>
      </c>
    </row>
    <row r="96" spans="3:19" x14ac:dyDescent="0.25">
      <c r="C96">
        <v>7</v>
      </c>
      <c r="D96" t="s">
        <v>1703</v>
      </c>
      <c r="E96">
        <v>18</v>
      </c>
      <c r="I96">
        <v>2404</v>
      </c>
      <c r="J96">
        <v>46.5</v>
      </c>
      <c r="K96">
        <v>32</v>
      </c>
      <c r="O96">
        <v>200688</v>
      </c>
      <c r="P96">
        <v>200688</v>
      </c>
      <c r="Q96">
        <v>954451</v>
      </c>
      <c r="S96">
        <v>1166.6666666666667</v>
      </c>
    </row>
    <row r="97" spans="3:19" x14ac:dyDescent="0.25">
      <c r="C97">
        <v>7</v>
      </c>
      <c r="D97">
        <v>303</v>
      </c>
      <c r="E97">
        <v>1</v>
      </c>
      <c r="I97">
        <v>144</v>
      </c>
      <c r="O97">
        <v>13730</v>
      </c>
      <c r="P97">
        <v>13730</v>
      </c>
      <c r="Q97">
        <v>57747</v>
      </c>
      <c r="S97">
        <v>1166.6666666666667</v>
      </c>
    </row>
    <row r="98" spans="3:19" x14ac:dyDescent="0.25">
      <c r="C98">
        <v>7</v>
      </c>
      <c r="D98">
        <v>409</v>
      </c>
      <c r="E98">
        <v>13.5</v>
      </c>
      <c r="I98">
        <v>1792</v>
      </c>
      <c r="J98">
        <v>46.5</v>
      </c>
      <c r="K98">
        <v>32</v>
      </c>
      <c r="O98">
        <v>165101</v>
      </c>
      <c r="P98">
        <v>165101</v>
      </c>
      <c r="Q98">
        <v>775478</v>
      </c>
    </row>
    <row r="99" spans="3:19" x14ac:dyDescent="0.25">
      <c r="C99">
        <v>7</v>
      </c>
      <c r="D99">
        <v>630</v>
      </c>
      <c r="E99">
        <v>1</v>
      </c>
      <c r="I99">
        <v>176</v>
      </c>
      <c r="Q99">
        <v>28130</v>
      </c>
    </row>
    <row r="100" spans="3:19" x14ac:dyDescent="0.25">
      <c r="C100">
        <v>7</v>
      </c>
      <c r="D100">
        <v>642</v>
      </c>
      <c r="E100">
        <v>2.5</v>
      </c>
      <c r="I100">
        <v>292</v>
      </c>
      <c r="O100">
        <v>21857</v>
      </c>
      <c r="P100">
        <v>21857</v>
      </c>
      <c r="Q100">
        <v>93096</v>
      </c>
    </row>
    <row r="101" spans="3:19" x14ac:dyDescent="0.25">
      <c r="C101">
        <v>7</v>
      </c>
      <c r="D101" t="s">
        <v>1704</v>
      </c>
      <c r="E101">
        <v>1</v>
      </c>
      <c r="I101">
        <v>168</v>
      </c>
      <c r="L101">
        <v>78</v>
      </c>
      <c r="O101">
        <v>13018</v>
      </c>
      <c r="P101">
        <v>13018</v>
      </c>
      <c r="Q101">
        <v>70265</v>
      </c>
    </row>
    <row r="102" spans="3:19" x14ac:dyDescent="0.25">
      <c r="C102">
        <v>7</v>
      </c>
      <c r="D102">
        <v>30</v>
      </c>
      <c r="E102">
        <v>1</v>
      </c>
      <c r="I102">
        <v>168</v>
      </c>
      <c r="L102">
        <v>78</v>
      </c>
      <c r="O102">
        <v>13018</v>
      </c>
      <c r="P102">
        <v>13018</v>
      </c>
      <c r="Q102">
        <v>70265</v>
      </c>
    </row>
    <row r="103" spans="3:19" x14ac:dyDescent="0.25">
      <c r="C103" t="s">
        <v>1712</v>
      </c>
      <c r="E103">
        <v>33.5</v>
      </c>
      <c r="I103">
        <v>4649.3</v>
      </c>
      <c r="J103">
        <v>255.3</v>
      </c>
      <c r="K103">
        <v>344.1</v>
      </c>
      <c r="L103">
        <v>322.5</v>
      </c>
      <c r="O103">
        <v>641168</v>
      </c>
      <c r="P103">
        <v>641168</v>
      </c>
      <c r="Q103">
        <v>2604355</v>
      </c>
      <c r="S103">
        <v>5842.9697547391834</v>
      </c>
    </row>
    <row r="104" spans="3:19" x14ac:dyDescent="0.25">
      <c r="C104">
        <v>8</v>
      </c>
      <c r="D104" t="s">
        <v>210</v>
      </c>
      <c r="E104">
        <v>2.1</v>
      </c>
      <c r="I104">
        <v>256.8</v>
      </c>
      <c r="Q104">
        <v>188231</v>
      </c>
      <c r="S104">
        <v>568.91495601173017</v>
      </c>
    </row>
    <row r="105" spans="3:19" x14ac:dyDescent="0.25">
      <c r="C105">
        <v>8</v>
      </c>
      <c r="D105">
        <v>99</v>
      </c>
      <c r="S105">
        <v>568.91495601173017</v>
      </c>
    </row>
    <row r="106" spans="3:19" x14ac:dyDescent="0.25">
      <c r="C106">
        <v>8</v>
      </c>
      <c r="D106">
        <v>101</v>
      </c>
      <c r="E106">
        <v>2.1</v>
      </c>
      <c r="I106">
        <v>256.8</v>
      </c>
      <c r="Q106">
        <v>188231</v>
      </c>
    </row>
    <row r="107" spans="3:19" x14ac:dyDescent="0.25">
      <c r="C107">
        <v>8</v>
      </c>
      <c r="D107" t="s">
        <v>1702</v>
      </c>
      <c r="E107">
        <v>12.399999999999999</v>
      </c>
      <c r="I107">
        <v>1661.6</v>
      </c>
      <c r="J107">
        <v>11.5</v>
      </c>
      <c r="K107">
        <v>204</v>
      </c>
      <c r="L107">
        <v>380</v>
      </c>
      <c r="Q107">
        <v>833378</v>
      </c>
      <c r="S107">
        <v>4107.3881320607861</v>
      </c>
    </row>
    <row r="108" spans="3:19" x14ac:dyDescent="0.25">
      <c r="C108">
        <v>8</v>
      </c>
      <c r="D108">
        <v>526</v>
      </c>
      <c r="E108">
        <v>9.6</v>
      </c>
      <c r="I108">
        <v>1247.2</v>
      </c>
      <c r="K108">
        <v>45.5</v>
      </c>
      <c r="L108">
        <v>40</v>
      </c>
      <c r="Q108">
        <v>503727</v>
      </c>
      <c r="S108">
        <v>4107.3881320607861</v>
      </c>
    </row>
    <row r="109" spans="3:19" x14ac:dyDescent="0.25">
      <c r="C109">
        <v>8</v>
      </c>
      <c r="D109">
        <v>746</v>
      </c>
      <c r="E109">
        <v>2.8</v>
      </c>
      <c r="I109">
        <v>414.4</v>
      </c>
      <c r="J109">
        <v>11.5</v>
      </c>
      <c r="K109">
        <v>158.5</v>
      </c>
      <c r="L109">
        <v>340</v>
      </c>
      <c r="Q109">
        <v>329651</v>
      </c>
    </row>
    <row r="110" spans="3:19" x14ac:dyDescent="0.25">
      <c r="C110">
        <v>8</v>
      </c>
      <c r="D110" t="s">
        <v>1703</v>
      </c>
      <c r="E110">
        <v>18</v>
      </c>
      <c r="I110">
        <v>2060</v>
      </c>
      <c r="J110">
        <v>36</v>
      </c>
      <c r="K110">
        <v>35.200000000000003</v>
      </c>
      <c r="O110">
        <v>10000</v>
      </c>
      <c r="P110">
        <v>10000</v>
      </c>
      <c r="Q110">
        <v>718394</v>
      </c>
      <c r="R110">
        <v>6860</v>
      </c>
      <c r="S110">
        <v>1166.6666666666667</v>
      </c>
    </row>
    <row r="111" spans="3:19" x14ac:dyDescent="0.25">
      <c r="C111">
        <v>8</v>
      </c>
      <c r="D111">
        <v>303</v>
      </c>
      <c r="E111">
        <v>1</v>
      </c>
      <c r="I111">
        <v>152</v>
      </c>
      <c r="Q111">
        <v>43992</v>
      </c>
      <c r="R111">
        <v>6860</v>
      </c>
      <c r="S111">
        <v>1166.6666666666667</v>
      </c>
    </row>
    <row r="112" spans="3:19" x14ac:dyDescent="0.25">
      <c r="C112">
        <v>8</v>
      </c>
      <c r="D112">
        <v>409</v>
      </c>
      <c r="E112">
        <v>13.5</v>
      </c>
      <c r="I112">
        <v>1452</v>
      </c>
      <c r="J112">
        <v>36</v>
      </c>
      <c r="K112">
        <v>35.200000000000003</v>
      </c>
      <c r="Q112">
        <v>578234</v>
      </c>
    </row>
    <row r="113" spans="3:19" x14ac:dyDescent="0.25">
      <c r="C113">
        <v>8</v>
      </c>
      <c r="D113">
        <v>630</v>
      </c>
      <c r="E113">
        <v>1</v>
      </c>
      <c r="I113">
        <v>136</v>
      </c>
      <c r="Q113">
        <v>28130</v>
      </c>
    </row>
    <row r="114" spans="3:19" x14ac:dyDescent="0.25">
      <c r="C114">
        <v>8</v>
      </c>
      <c r="D114">
        <v>642</v>
      </c>
      <c r="E114">
        <v>2.5</v>
      </c>
      <c r="I114">
        <v>320</v>
      </c>
      <c r="O114">
        <v>10000</v>
      </c>
      <c r="P114">
        <v>10000</v>
      </c>
      <c r="Q114">
        <v>68038</v>
      </c>
    </row>
    <row r="115" spans="3:19" x14ac:dyDescent="0.25">
      <c r="C115">
        <v>8</v>
      </c>
      <c r="D115" t="s">
        <v>1704</v>
      </c>
      <c r="E115">
        <v>1</v>
      </c>
      <c r="I115">
        <v>96</v>
      </c>
      <c r="L115">
        <v>79.5</v>
      </c>
      <c r="Q115">
        <v>58204</v>
      </c>
    </row>
    <row r="116" spans="3:19" x14ac:dyDescent="0.25">
      <c r="C116">
        <v>8</v>
      </c>
      <c r="D116">
        <v>30</v>
      </c>
      <c r="E116">
        <v>1</v>
      </c>
      <c r="I116">
        <v>96</v>
      </c>
      <c r="L116">
        <v>79.5</v>
      </c>
      <c r="Q116">
        <v>58204</v>
      </c>
    </row>
    <row r="117" spans="3:19" x14ac:dyDescent="0.25">
      <c r="C117" t="s">
        <v>1713</v>
      </c>
      <c r="E117">
        <v>33.5</v>
      </c>
      <c r="I117">
        <v>4074.4</v>
      </c>
      <c r="J117">
        <v>47.5</v>
      </c>
      <c r="K117">
        <v>239.2</v>
      </c>
      <c r="L117">
        <v>459.5</v>
      </c>
      <c r="O117">
        <v>10000</v>
      </c>
      <c r="P117">
        <v>10000</v>
      </c>
      <c r="Q117">
        <v>1798207</v>
      </c>
      <c r="R117">
        <v>6860</v>
      </c>
      <c r="S117">
        <v>5842.9697547391834</v>
      </c>
    </row>
    <row r="118" spans="3:19" x14ac:dyDescent="0.25">
      <c r="C118">
        <v>9</v>
      </c>
      <c r="D118" t="s">
        <v>210</v>
      </c>
      <c r="E118">
        <v>2.1</v>
      </c>
      <c r="I118">
        <v>324.8</v>
      </c>
      <c r="Q118">
        <v>184747</v>
      </c>
      <c r="S118">
        <v>568.91495601173017</v>
      </c>
    </row>
    <row r="119" spans="3:19" x14ac:dyDescent="0.25">
      <c r="C119">
        <v>9</v>
      </c>
      <c r="D119">
        <v>99</v>
      </c>
      <c r="S119">
        <v>568.91495601173017</v>
      </c>
    </row>
    <row r="120" spans="3:19" x14ac:dyDescent="0.25">
      <c r="C120">
        <v>9</v>
      </c>
      <c r="D120">
        <v>101</v>
      </c>
      <c r="E120">
        <v>2.1</v>
      </c>
      <c r="I120">
        <v>324.8</v>
      </c>
      <c r="Q120">
        <v>184747</v>
      </c>
    </row>
    <row r="121" spans="3:19" x14ac:dyDescent="0.25">
      <c r="C121">
        <v>9</v>
      </c>
      <c r="D121" t="s">
        <v>1702</v>
      </c>
      <c r="E121">
        <v>12.2</v>
      </c>
      <c r="I121">
        <v>1901.6000000000001</v>
      </c>
      <c r="K121">
        <v>34</v>
      </c>
      <c r="L121">
        <v>140</v>
      </c>
      <c r="Q121">
        <v>547349</v>
      </c>
      <c r="R121">
        <v>26300</v>
      </c>
      <c r="S121">
        <v>4107.3881320607861</v>
      </c>
    </row>
    <row r="122" spans="3:19" x14ac:dyDescent="0.25">
      <c r="C122">
        <v>9</v>
      </c>
      <c r="D122">
        <v>526</v>
      </c>
      <c r="E122">
        <v>9.6</v>
      </c>
      <c r="I122">
        <v>1474.4</v>
      </c>
      <c r="K122">
        <v>34</v>
      </c>
      <c r="L122">
        <v>40</v>
      </c>
      <c r="Q122">
        <v>492663</v>
      </c>
      <c r="R122">
        <v>26300</v>
      </c>
      <c r="S122">
        <v>4107.3881320607861</v>
      </c>
    </row>
    <row r="123" spans="3:19" x14ac:dyDescent="0.25">
      <c r="C123">
        <v>9</v>
      </c>
      <c r="D123">
        <v>746</v>
      </c>
      <c r="E123">
        <v>2.6</v>
      </c>
      <c r="I123">
        <v>427.2</v>
      </c>
      <c r="L123">
        <v>100</v>
      </c>
      <c r="Q123">
        <v>54686</v>
      </c>
    </row>
    <row r="124" spans="3:19" x14ac:dyDescent="0.25">
      <c r="C124">
        <v>9</v>
      </c>
      <c r="D124" t="s">
        <v>1703</v>
      </c>
      <c r="E124">
        <v>17.2</v>
      </c>
      <c r="I124">
        <v>2579.1999999999998</v>
      </c>
      <c r="J124">
        <v>19</v>
      </c>
      <c r="O124">
        <v>13500</v>
      </c>
      <c r="P124">
        <v>13500</v>
      </c>
      <c r="Q124">
        <v>661909</v>
      </c>
      <c r="S124">
        <v>1166.6666666666667</v>
      </c>
    </row>
    <row r="125" spans="3:19" x14ac:dyDescent="0.25">
      <c r="C125">
        <v>9</v>
      </c>
      <c r="D125">
        <v>303</v>
      </c>
      <c r="E125">
        <v>1</v>
      </c>
      <c r="I125">
        <v>176</v>
      </c>
      <c r="Q125">
        <v>43910</v>
      </c>
      <c r="S125">
        <v>1166.6666666666667</v>
      </c>
    </row>
    <row r="126" spans="3:19" x14ac:dyDescent="0.25">
      <c r="C126">
        <v>9</v>
      </c>
      <c r="D126">
        <v>409</v>
      </c>
      <c r="E126">
        <v>12.7</v>
      </c>
      <c r="I126">
        <v>1851.2</v>
      </c>
      <c r="J126">
        <v>19</v>
      </c>
      <c r="O126">
        <v>10500</v>
      </c>
      <c r="P126">
        <v>10500</v>
      </c>
      <c r="Q126">
        <v>518629</v>
      </c>
    </row>
    <row r="127" spans="3:19" x14ac:dyDescent="0.25">
      <c r="C127">
        <v>9</v>
      </c>
      <c r="D127">
        <v>630</v>
      </c>
      <c r="E127">
        <v>1</v>
      </c>
      <c r="I127">
        <v>156</v>
      </c>
      <c r="Q127">
        <v>28131</v>
      </c>
    </row>
    <row r="128" spans="3:19" x14ac:dyDescent="0.25">
      <c r="C128">
        <v>9</v>
      </c>
      <c r="D128">
        <v>642</v>
      </c>
      <c r="E128">
        <v>2.5</v>
      </c>
      <c r="I128">
        <v>396</v>
      </c>
      <c r="O128">
        <v>3000</v>
      </c>
      <c r="P128">
        <v>3000</v>
      </c>
      <c r="Q128">
        <v>71239</v>
      </c>
    </row>
    <row r="129" spans="3:19" x14ac:dyDescent="0.25">
      <c r="C129">
        <v>9</v>
      </c>
      <c r="D129" t="s">
        <v>1704</v>
      </c>
      <c r="E129">
        <v>1</v>
      </c>
      <c r="I129">
        <v>156</v>
      </c>
      <c r="Q129">
        <v>29236</v>
      </c>
    </row>
    <row r="130" spans="3:19" x14ac:dyDescent="0.25">
      <c r="C130">
        <v>9</v>
      </c>
      <c r="D130">
        <v>30</v>
      </c>
      <c r="E130">
        <v>1</v>
      </c>
      <c r="I130">
        <v>156</v>
      </c>
      <c r="Q130">
        <v>29236</v>
      </c>
    </row>
    <row r="131" spans="3:19" x14ac:dyDescent="0.25">
      <c r="C131" t="s">
        <v>1714</v>
      </c>
      <c r="E131">
        <v>32.5</v>
      </c>
      <c r="I131">
        <v>4961.6000000000004</v>
      </c>
      <c r="J131">
        <v>19</v>
      </c>
      <c r="K131">
        <v>34</v>
      </c>
      <c r="L131">
        <v>140</v>
      </c>
      <c r="O131">
        <v>13500</v>
      </c>
      <c r="P131">
        <v>13500</v>
      </c>
      <c r="Q131">
        <v>1423241</v>
      </c>
      <c r="R131">
        <v>26300</v>
      </c>
      <c r="S131">
        <v>5842.9697547391834</v>
      </c>
    </row>
    <row r="132" spans="3:19" x14ac:dyDescent="0.25">
      <c r="C132">
        <v>10</v>
      </c>
      <c r="D132" t="s">
        <v>210</v>
      </c>
      <c r="E132">
        <v>2.1</v>
      </c>
      <c r="I132">
        <v>315.2</v>
      </c>
      <c r="J132">
        <v>10</v>
      </c>
      <c r="Q132">
        <v>196293</v>
      </c>
      <c r="S132">
        <v>568.91495601173017</v>
      </c>
    </row>
    <row r="133" spans="3:19" x14ac:dyDescent="0.25">
      <c r="C133">
        <v>10</v>
      </c>
      <c r="D133">
        <v>99</v>
      </c>
      <c r="S133">
        <v>568.91495601173017</v>
      </c>
    </row>
    <row r="134" spans="3:19" x14ac:dyDescent="0.25">
      <c r="C134">
        <v>10</v>
      </c>
      <c r="D134">
        <v>101</v>
      </c>
      <c r="E134">
        <v>2.1</v>
      </c>
      <c r="I134">
        <v>315.2</v>
      </c>
      <c r="J134">
        <v>10</v>
      </c>
      <c r="Q134">
        <v>196293</v>
      </c>
    </row>
    <row r="135" spans="3:19" x14ac:dyDescent="0.25">
      <c r="C135">
        <v>10</v>
      </c>
      <c r="D135" t="s">
        <v>1702</v>
      </c>
      <c r="E135">
        <v>12.2</v>
      </c>
      <c r="I135">
        <v>1754.6</v>
      </c>
      <c r="K135">
        <v>34</v>
      </c>
      <c r="L135">
        <v>160</v>
      </c>
      <c r="Q135">
        <v>521969</v>
      </c>
      <c r="R135">
        <v>7100</v>
      </c>
      <c r="S135">
        <v>4107.3881320607861</v>
      </c>
    </row>
    <row r="136" spans="3:19" x14ac:dyDescent="0.25">
      <c r="C136">
        <v>10</v>
      </c>
      <c r="D136">
        <v>526</v>
      </c>
      <c r="E136">
        <v>8.6</v>
      </c>
      <c r="I136">
        <v>1252.2</v>
      </c>
      <c r="K136">
        <v>34</v>
      </c>
      <c r="L136">
        <v>30</v>
      </c>
      <c r="Q136">
        <v>438226</v>
      </c>
      <c r="R136">
        <v>7100</v>
      </c>
      <c r="S136">
        <v>4107.3881320607861</v>
      </c>
    </row>
    <row r="137" spans="3:19" x14ac:dyDescent="0.25">
      <c r="C137">
        <v>10</v>
      </c>
      <c r="D137">
        <v>746</v>
      </c>
      <c r="E137">
        <v>3.6</v>
      </c>
      <c r="I137">
        <v>502.4</v>
      </c>
      <c r="L137">
        <v>130</v>
      </c>
      <c r="Q137">
        <v>83743</v>
      </c>
    </row>
    <row r="138" spans="3:19" x14ac:dyDescent="0.25">
      <c r="C138">
        <v>10</v>
      </c>
      <c r="D138" t="s">
        <v>1703</v>
      </c>
      <c r="E138">
        <v>18.2</v>
      </c>
      <c r="I138">
        <v>2508.4</v>
      </c>
      <c r="J138">
        <v>44</v>
      </c>
      <c r="O138">
        <v>750</v>
      </c>
      <c r="P138">
        <v>750</v>
      </c>
      <c r="Q138">
        <v>679713</v>
      </c>
      <c r="R138">
        <v>5500</v>
      </c>
      <c r="S138">
        <v>1166.6666666666667</v>
      </c>
    </row>
    <row r="139" spans="3:19" x14ac:dyDescent="0.25">
      <c r="C139">
        <v>10</v>
      </c>
      <c r="D139">
        <v>303</v>
      </c>
      <c r="E139">
        <v>1</v>
      </c>
      <c r="I139">
        <v>156</v>
      </c>
      <c r="Q139">
        <v>43924</v>
      </c>
      <c r="R139">
        <v>5500</v>
      </c>
      <c r="S139">
        <v>1166.6666666666667</v>
      </c>
    </row>
    <row r="140" spans="3:19" x14ac:dyDescent="0.25">
      <c r="C140">
        <v>10</v>
      </c>
      <c r="D140">
        <v>409</v>
      </c>
      <c r="E140">
        <v>13.7</v>
      </c>
      <c r="I140">
        <v>1896.4</v>
      </c>
      <c r="J140">
        <v>44</v>
      </c>
      <c r="O140">
        <v>750</v>
      </c>
      <c r="P140">
        <v>750</v>
      </c>
      <c r="Q140">
        <v>544583</v>
      </c>
    </row>
    <row r="141" spans="3:19" x14ac:dyDescent="0.25">
      <c r="C141">
        <v>10</v>
      </c>
      <c r="D141">
        <v>630</v>
      </c>
      <c r="E141">
        <v>1</v>
      </c>
      <c r="I141">
        <v>148</v>
      </c>
      <c r="Q141">
        <v>27979</v>
      </c>
    </row>
    <row r="142" spans="3:19" x14ac:dyDescent="0.25">
      <c r="C142">
        <v>10</v>
      </c>
      <c r="D142">
        <v>642</v>
      </c>
      <c r="E142">
        <v>2.5</v>
      </c>
      <c r="I142">
        <v>308</v>
      </c>
      <c r="Q142">
        <v>63227</v>
      </c>
    </row>
    <row r="143" spans="3:19" x14ac:dyDescent="0.25">
      <c r="C143">
        <v>10</v>
      </c>
      <c r="D143" t="s">
        <v>1704</v>
      </c>
      <c r="E143">
        <v>1</v>
      </c>
      <c r="I143">
        <v>160</v>
      </c>
      <c r="L143">
        <v>80</v>
      </c>
      <c r="Q143">
        <v>30089</v>
      </c>
    </row>
    <row r="144" spans="3:19" x14ac:dyDescent="0.25">
      <c r="C144">
        <v>10</v>
      </c>
      <c r="D144">
        <v>30</v>
      </c>
      <c r="E144">
        <v>1</v>
      </c>
      <c r="I144">
        <v>160</v>
      </c>
      <c r="L144">
        <v>80</v>
      </c>
      <c r="Q144">
        <v>30089</v>
      </c>
    </row>
    <row r="145" spans="3:19" x14ac:dyDescent="0.25">
      <c r="C145" t="s">
        <v>1715</v>
      </c>
      <c r="E145">
        <v>33.5</v>
      </c>
      <c r="I145">
        <v>4738.2000000000007</v>
      </c>
      <c r="J145">
        <v>54</v>
      </c>
      <c r="K145">
        <v>34</v>
      </c>
      <c r="L145">
        <v>240</v>
      </c>
      <c r="O145">
        <v>750</v>
      </c>
      <c r="P145">
        <v>750</v>
      </c>
      <c r="Q145">
        <v>1428064</v>
      </c>
      <c r="R145">
        <v>12600</v>
      </c>
      <c r="S145">
        <v>5842.9697547391834</v>
      </c>
    </row>
    <row r="146" spans="3:19" x14ac:dyDescent="0.25">
      <c r="C146">
        <v>11</v>
      </c>
      <c r="D146" t="s">
        <v>210</v>
      </c>
      <c r="E146">
        <v>2.1</v>
      </c>
      <c r="I146">
        <v>357.6</v>
      </c>
      <c r="O146">
        <v>23838</v>
      </c>
      <c r="P146">
        <v>23838</v>
      </c>
      <c r="Q146">
        <v>215595</v>
      </c>
      <c r="S146">
        <v>568.91495601173017</v>
      </c>
    </row>
    <row r="147" spans="3:19" x14ac:dyDescent="0.25">
      <c r="C147">
        <v>11</v>
      </c>
      <c r="D147">
        <v>99</v>
      </c>
      <c r="S147">
        <v>568.91495601173017</v>
      </c>
    </row>
    <row r="148" spans="3:19" x14ac:dyDescent="0.25">
      <c r="C148">
        <v>11</v>
      </c>
      <c r="D148">
        <v>101</v>
      </c>
      <c r="E148">
        <v>2.1</v>
      </c>
      <c r="I148">
        <v>357.6</v>
      </c>
      <c r="O148">
        <v>23838</v>
      </c>
      <c r="P148">
        <v>23838</v>
      </c>
      <c r="Q148">
        <v>215595</v>
      </c>
    </row>
    <row r="149" spans="3:19" x14ac:dyDescent="0.25">
      <c r="C149">
        <v>11</v>
      </c>
      <c r="D149" t="s">
        <v>1702</v>
      </c>
      <c r="E149">
        <v>12.2</v>
      </c>
      <c r="I149">
        <v>1832</v>
      </c>
      <c r="J149">
        <v>21</v>
      </c>
      <c r="K149">
        <v>100.4</v>
      </c>
      <c r="L149">
        <v>80</v>
      </c>
      <c r="N149">
        <v>412000</v>
      </c>
      <c r="O149">
        <v>135987</v>
      </c>
      <c r="P149">
        <v>547987</v>
      </c>
      <c r="Q149">
        <v>1137417</v>
      </c>
      <c r="R149">
        <v>13300</v>
      </c>
      <c r="S149">
        <v>4107.3881320607861</v>
      </c>
    </row>
    <row r="150" spans="3:19" x14ac:dyDescent="0.25">
      <c r="C150">
        <v>11</v>
      </c>
      <c r="D150">
        <v>526</v>
      </c>
      <c r="E150">
        <v>8.6</v>
      </c>
      <c r="I150">
        <v>1279.5999999999999</v>
      </c>
      <c r="J150">
        <v>7</v>
      </c>
      <c r="K150">
        <v>60</v>
      </c>
      <c r="N150">
        <v>412000</v>
      </c>
      <c r="O150">
        <v>113115</v>
      </c>
      <c r="P150">
        <v>525115</v>
      </c>
      <c r="Q150">
        <v>1005175</v>
      </c>
      <c r="R150">
        <v>13300</v>
      </c>
      <c r="S150">
        <v>4107.3881320607861</v>
      </c>
    </row>
    <row r="151" spans="3:19" x14ac:dyDescent="0.25">
      <c r="C151">
        <v>11</v>
      </c>
      <c r="D151">
        <v>746</v>
      </c>
      <c r="E151">
        <v>3.6</v>
      </c>
      <c r="I151">
        <v>552.4</v>
      </c>
      <c r="J151">
        <v>14</v>
      </c>
      <c r="K151">
        <v>40.4</v>
      </c>
      <c r="L151">
        <v>80</v>
      </c>
      <c r="O151">
        <v>22872</v>
      </c>
      <c r="P151">
        <v>22872</v>
      </c>
      <c r="Q151">
        <v>132242</v>
      </c>
    </row>
    <row r="152" spans="3:19" x14ac:dyDescent="0.25">
      <c r="C152">
        <v>11</v>
      </c>
      <c r="D152" t="s">
        <v>1703</v>
      </c>
      <c r="E152">
        <v>17.2</v>
      </c>
      <c r="I152">
        <v>2383.1999999999998</v>
      </c>
      <c r="J152">
        <v>57.5</v>
      </c>
      <c r="O152">
        <v>228201</v>
      </c>
      <c r="P152">
        <v>228201</v>
      </c>
      <c r="Q152">
        <v>857013</v>
      </c>
      <c r="R152">
        <v>5500</v>
      </c>
      <c r="S152">
        <v>1166.6666666666667</v>
      </c>
    </row>
    <row r="153" spans="3:19" x14ac:dyDescent="0.25">
      <c r="C153">
        <v>11</v>
      </c>
      <c r="D153">
        <v>303</v>
      </c>
      <c r="E153">
        <v>1</v>
      </c>
      <c r="I153">
        <v>40</v>
      </c>
      <c r="O153">
        <v>14188</v>
      </c>
      <c r="P153">
        <v>14188</v>
      </c>
      <c r="Q153">
        <v>34707</v>
      </c>
      <c r="R153">
        <v>5500</v>
      </c>
      <c r="S153">
        <v>1166.6666666666667</v>
      </c>
    </row>
    <row r="154" spans="3:19" x14ac:dyDescent="0.25">
      <c r="C154">
        <v>11</v>
      </c>
      <c r="D154">
        <v>409</v>
      </c>
      <c r="E154">
        <v>12.7</v>
      </c>
      <c r="I154">
        <v>1819.2</v>
      </c>
      <c r="J154">
        <v>57.5</v>
      </c>
      <c r="O154">
        <v>184174</v>
      </c>
      <c r="P154">
        <v>184174</v>
      </c>
      <c r="Q154">
        <v>695827</v>
      </c>
    </row>
    <row r="155" spans="3:19" x14ac:dyDescent="0.25">
      <c r="C155">
        <v>11</v>
      </c>
      <c r="D155">
        <v>630</v>
      </c>
      <c r="E155">
        <v>1</v>
      </c>
      <c r="I155">
        <v>144</v>
      </c>
      <c r="O155">
        <v>9119</v>
      </c>
      <c r="P155">
        <v>9119</v>
      </c>
      <c r="Q155">
        <v>37250</v>
      </c>
    </row>
    <row r="156" spans="3:19" x14ac:dyDescent="0.25">
      <c r="C156">
        <v>11</v>
      </c>
      <c r="D156">
        <v>642</v>
      </c>
      <c r="E156">
        <v>2.5</v>
      </c>
      <c r="I156">
        <v>380</v>
      </c>
      <c r="O156">
        <v>20720</v>
      </c>
      <c r="P156">
        <v>20720</v>
      </c>
      <c r="Q156">
        <v>89229</v>
      </c>
    </row>
    <row r="157" spans="3:19" x14ac:dyDescent="0.25">
      <c r="C157">
        <v>11</v>
      </c>
      <c r="D157" t="s">
        <v>1704</v>
      </c>
      <c r="E157">
        <v>1</v>
      </c>
      <c r="I157">
        <v>168</v>
      </c>
      <c r="L157">
        <v>80</v>
      </c>
      <c r="O157">
        <v>13488</v>
      </c>
      <c r="P157">
        <v>13488</v>
      </c>
      <c r="Q157">
        <v>43642</v>
      </c>
    </row>
    <row r="158" spans="3:19" x14ac:dyDescent="0.25">
      <c r="C158">
        <v>11</v>
      </c>
      <c r="D158">
        <v>30</v>
      </c>
      <c r="E158">
        <v>1</v>
      </c>
      <c r="I158">
        <v>168</v>
      </c>
      <c r="L158">
        <v>80</v>
      </c>
      <c r="O158">
        <v>13488</v>
      </c>
      <c r="P158">
        <v>13488</v>
      </c>
      <c r="Q158">
        <v>43642</v>
      </c>
    </row>
    <row r="159" spans="3:19" x14ac:dyDescent="0.25">
      <c r="C159" t="s">
        <v>1716</v>
      </c>
      <c r="E159">
        <v>32.5</v>
      </c>
      <c r="I159">
        <v>4740.8</v>
      </c>
      <c r="J159">
        <v>78.5</v>
      </c>
      <c r="K159">
        <v>100.4</v>
      </c>
      <c r="L159">
        <v>160</v>
      </c>
      <c r="N159">
        <v>412000</v>
      </c>
      <c r="O159">
        <v>401514</v>
      </c>
      <c r="P159">
        <v>813514</v>
      </c>
      <c r="Q159">
        <v>2253667</v>
      </c>
      <c r="R159">
        <v>18800</v>
      </c>
      <c r="S159">
        <v>5842.9697547391834</v>
      </c>
    </row>
  </sheetData>
  <hyperlinks>
    <hyperlink ref="A2" location="Obsah!A1" display="Zpět na Obsah  KL 01  1.-4.měsíc" xr:uid="{D1206D40-286B-41EB-9275-63C983E7DD7F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1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1734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72198104</v>
      </c>
      <c r="C3" s="221">
        <f t="shared" ref="C3:Z3" si="0">SUBTOTAL(9,C6:C1048576)</f>
        <v>0</v>
      </c>
      <c r="D3" s="221"/>
      <c r="E3" s="221">
        <f>SUBTOTAL(9,E6:E1048576)/4</f>
        <v>65268960</v>
      </c>
      <c r="F3" s="221"/>
      <c r="G3" s="221">
        <f t="shared" si="0"/>
        <v>0</v>
      </c>
      <c r="H3" s="221">
        <f>SUBTOTAL(9,H6:H1048576)/4</f>
        <v>120553417.05999997</v>
      </c>
      <c r="I3" s="224">
        <f>IF(B3&lt;&gt;0,H3/B3,"")</f>
        <v>1.6697587662412849</v>
      </c>
      <c r="J3" s="222">
        <f>IF(E3&lt;&gt;0,H3/E3,"")</f>
        <v>1.8470252484488794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2019</v>
      </c>
      <c r="C5" s="587"/>
      <c r="D5" s="587"/>
      <c r="E5" s="587">
        <v>2020</v>
      </c>
      <c r="F5" s="587"/>
      <c r="G5" s="587"/>
      <c r="H5" s="587">
        <v>2021</v>
      </c>
      <c r="I5" s="588" t="s">
        <v>264</v>
      </c>
      <c r="J5" s="589" t="s">
        <v>2</v>
      </c>
      <c r="K5" s="586">
        <v>2015</v>
      </c>
      <c r="L5" s="587"/>
      <c r="M5" s="587"/>
      <c r="N5" s="587">
        <v>2020</v>
      </c>
      <c r="O5" s="587"/>
      <c r="P5" s="587"/>
      <c r="Q5" s="587">
        <v>2021</v>
      </c>
      <c r="R5" s="588" t="s">
        <v>264</v>
      </c>
      <c r="S5" s="589" t="s">
        <v>2</v>
      </c>
      <c r="T5" s="586">
        <v>2015</v>
      </c>
      <c r="U5" s="587"/>
      <c r="V5" s="587"/>
      <c r="W5" s="587">
        <v>2020</v>
      </c>
      <c r="X5" s="587"/>
      <c r="Y5" s="587"/>
      <c r="Z5" s="587">
        <v>2021</v>
      </c>
      <c r="AA5" s="588" t="s">
        <v>264</v>
      </c>
      <c r="AB5" s="589" t="s">
        <v>2</v>
      </c>
    </row>
    <row r="6" spans="1:28" ht="14.45" customHeight="1" x14ac:dyDescent="0.25">
      <c r="A6" s="590" t="s">
        <v>1728</v>
      </c>
      <c r="B6" s="591">
        <v>8560625</v>
      </c>
      <c r="C6" s="592"/>
      <c r="D6" s="592"/>
      <c r="E6" s="591">
        <v>2905646</v>
      </c>
      <c r="F6" s="592"/>
      <c r="G6" s="592"/>
      <c r="H6" s="591">
        <v>33927886.5</v>
      </c>
      <c r="I6" s="592"/>
      <c r="J6" s="592"/>
      <c r="K6" s="591"/>
      <c r="L6" s="592"/>
      <c r="M6" s="592"/>
      <c r="N6" s="591"/>
      <c r="O6" s="592"/>
      <c r="P6" s="592"/>
      <c r="Q6" s="591"/>
      <c r="R6" s="592"/>
      <c r="S6" s="592"/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4" t="s">
        <v>1729</v>
      </c>
      <c r="B7" s="594">
        <v>8560625</v>
      </c>
      <c r="C7" s="595"/>
      <c r="D7" s="595"/>
      <c r="E7" s="594">
        <v>2905646</v>
      </c>
      <c r="F7" s="595"/>
      <c r="G7" s="595"/>
      <c r="H7" s="594">
        <v>33927886.5</v>
      </c>
      <c r="I7" s="595"/>
      <c r="J7" s="595"/>
      <c r="K7" s="594"/>
      <c r="L7" s="595"/>
      <c r="M7" s="595"/>
      <c r="N7" s="594"/>
      <c r="O7" s="595"/>
      <c r="P7" s="595"/>
      <c r="Q7" s="594"/>
      <c r="R7" s="595"/>
      <c r="S7" s="595"/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x14ac:dyDescent="0.25">
      <c r="A8" s="604" t="s">
        <v>1730</v>
      </c>
      <c r="B8" s="594"/>
      <c r="C8" s="595"/>
      <c r="D8" s="595"/>
      <c r="E8" s="594"/>
      <c r="F8" s="595"/>
      <c r="G8" s="595"/>
      <c r="H8" s="594">
        <v>0</v>
      </c>
      <c r="I8" s="595"/>
      <c r="J8" s="595"/>
      <c r="K8" s="594"/>
      <c r="L8" s="595"/>
      <c r="M8" s="595"/>
      <c r="N8" s="594"/>
      <c r="O8" s="595"/>
      <c r="P8" s="595"/>
      <c r="Q8" s="594"/>
      <c r="R8" s="595"/>
      <c r="S8" s="595"/>
      <c r="T8" s="594"/>
      <c r="U8" s="595"/>
      <c r="V8" s="595"/>
      <c r="W8" s="594"/>
      <c r="X8" s="595"/>
      <c r="Y8" s="595"/>
      <c r="Z8" s="594"/>
      <c r="AA8" s="595"/>
      <c r="AB8" s="596"/>
    </row>
    <row r="9" spans="1:28" ht="14.45" customHeight="1" x14ac:dyDescent="0.25">
      <c r="A9" s="597" t="s">
        <v>1731</v>
      </c>
      <c r="B9" s="598">
        <v>63637479</v>
      </c>
      <c r="C9" s="599"/>
      <c r="D9" s="599"/>
      <c r="E9" s="598">
        <v>62363314</v>
      </c>
      <c r="F9" s="599"/>
      <c r="G9" s="599"/>
      <c r="H9" s="598">
        <v>86625530.560000002</v>
      </c>
      <c r="I9" s="599"/>
      <c r="J9" s="599"/>
      <c r="K9" s="598"/>
      <c r="L9" s="599"/>
      <c r="M9" s="599"/>
      <c r="N9" s="598"/>
      <c r="O9" s="599"/>
      <c r="P9" s="599"/>
      <c r="Q9" s="598"/>
      <c r="R9" s="599"/>
      <c r="S9" s="599"/>
      <c r="T9" s="598"/>
      <c r="U9" s="599"/>
      <c r="V9" s="599"/>
      <c r="W9" s="598"/>
      <c r="X9" s="599"/>
      <c r="Y9" s="599"/>
      <c r="Z9" s="598"/>
      <c r="AA9" s="599"/>
      <c r="AB9" s="600"/>
    </row>
    <row r="10" spans="1:28" ht="14.45" customHeight="1" x14ac:dyDescent="0.25">
      <c r="A10" s="604" t="s">
        <v>1732</v>
      </c>
      <c r="B10" s="594"/>
      <c r="C10" s="595"/>
      <c r="D10" s="595"/>
      <c r="E10" s="594"/>
      <c r="F10" s="595"/>
      <c r="G10" s="595"/>
      <c r="H10" s="594">
        <v>4544050.67</v>
      </c>
      <c r="I10" s="595"/>
      <c r="J10" s="595"/>
      <c r="K10" s="594"/>
      <c r="L10" s="595"/>
      <c r="M10" s="595"/>
      <c r="N10" s="594"/>
      <c r="O10" s="595"/>
      <c r="P10" s="595"/>
      <c r="Q10" s="594"/>
      <c r="R10" s="595"/>
      <c r="S10" s="595"/>
      <c r="T10" s="594"/>
      <c r="U10" s="595"/>
      <c r="V10" s="595"/>
      <c r="W10" s="594"/>
      <c r="X10" s="595"/>
      <c r="Y10" s="595"/>
      <c r="Z10" s="594"/>
      <c r="AA10" s="595"/>
      <c r="AB10" s="596"/>
    </row>
    <row r="11" spans="1:28" ht="14.45" customHeight="1" thickBot="1" x14ac:dyDescent="0.3">
      <c r="A11" s="605" t="s">
        <v>1733</v>
      </c>
      <c r="B11" s="601">
        <v>63637479</v>
      </c>
      <c r="C11" s="602"/>
      <c r="D11" s="602"/>
      <c r="E11" s="601">
        <v>62363314</v>
      </c>
      <c r="F11" s="602"/>
      <c r="G11" s="602"/>
      <c r="H11" s="601">
        <v>82081479.890000001</v>
      </c>
      <c r="I11" s="602"/>
      <c r="J11" s="602"/>
      <c r="K11" s="601"/>
      <c r="L11" s="602"/>
      <c r="M11" s="602"/>
      <c r="N11" s="601"/>
      <c r="O11" s="602"/>
      <c r="P11" s="602"/>
      <c r="Q11" s="601"/>
      <c r="R11" s="602"/>
      <c r="S11" s="602"/>
      <c r="T11" s="601"/>
      <c r="U11" s="602"/>
      <c r="V11" s="602"/>
      <c r="W11" s="601"/>
      <c r="X11" s="602"/>
      <c r="Y11" s="602"/>
      <c r="Z11" s="601"/>
      <c r="AA11" s="602"/>
      <c r="AB11" s="603"/>
    </row>
    <row r="12" spans="1:28" ht="14.45" customHeight="1" thickBot="1" x14ac:dyDescent="0.25"/>
    <row r="13" spans="1:28" ht="14.45" customHeight="1" x14ac:dyDescent="0.25">
      <c r="A13" s="590" t="s">
        <v>487</v>
      </c>
      <c r="B13" s="591">
        <v>71612611</v>
      </c>
      <c r="C13" s="592"/>
      <c r="D13" s="592"/>
      <c r="E13" s="591">
        <v>64685824</v>
      </c>
      <c r="F13" s="592"/>
      <c r="G13" s="592"/>
      <c r="H13" s="591">
        <v>120199834.05999997</v>
      </c>
      <c r="I13" s="592"/>
      <c r="J13" s="593"/>
    </row>
    <row r="14" spans="1:28" ht="14.45" customHeight="1" x14ac:dyDescent="0.25">
      <c r="A14" s="604" t="s">
        <v>1735</v>
      </c>
      <c r="B14" s="594">
        <v>71612611</v>
      </c>
      <c r="C14" s="595"/>
      <c r="D14" s="595"/>
      <c r="E14" s="594">
        <v>64685824</v>
      </c>
      <c r="F14" s="595"/>
      <c r="G14" s="595"/>
      <c r="H14" s="594">
        <v>120199834.05999997</v>
      </c>
      <c r="I14" s="595"/>
      <c r="J14" s="596"/>
    </row>
    <row r="15" spans="1:28" ht="14.45" customHeight="1" x14ac:dyDescent="0.25">
      <c r="A15" s="597" t="s">
        <v>1736</v>
      </c>
      <c r="B15" s="598">
        <v>585493</v>
      </c>
      <c r="C15" s="599"/>
      <c r="D15" s="599"/>
      <c r="E15" s="598">
        <v>583136</v>
      </c>
      <c r="F15" s="599"/>
      <c r="G15" s="599"/>
      <c r="H15" s="598">
        <v>353583</v>
      </c>
      <c r="I15" s="599"/>
      <c r="J15" s="600"/>
    </row>
    <row r="16" spans="1:28" ht="14.45" customHeight="1" x14ac:dyDescent="0.25">
      <c r="A16" s="604" t="s">
        <v>1735</v>
      </c>
      <c r="B16" s="594">
        <v>294528</v>
      </c>
      <c r="C16" s="595"/>
      <c r="D16" s="595"/>
      <c r="E16" s="594">
        <v>583136</v>
      </c>
      <c r="F16" s="595"/>
      <c r="G16" s="595"/>
      <c r="H16" s="594">
        <v>353583</v>
      </c>
      <c r="I16" s="595"/>
      <c r="J16" s="596"/>
    </row>
    <row r="17" spans="1:10" ht="14.45" customHeight="1" thickBot="1" x14ac:dyDescent="0.3">
      <c r="A17" s="605" t="s">
        <v>1737</v>
      </c>
      <c r="B17" s="601">
        <v>290965</v>
      </c>
      <c r="C17" s="602"/>
      <c r="D17" s="602"/>
      <c r="E17" s="601"/>
      <c r="F17" s="602"/>
      <c r="G17" s="602"/>
      <c r="H17" s="601"/>
      <c r="I17" s="602"/>
      <c r="J17" s="603"/>
    </row>
    <row r="18" spans="1:10" ht="14.45" customHeight="1" x14ac:dyDescent="0.2">
      <c r="A18" s="516" t="s">
        <v>239</v>
      </c>
    </row>
    <row r="19" spans="1:10" ht="14.45" customHeight="1" x14ac:dyDescent="0.2">
      <c r="A19" s="517" t="s">
        <v>521</v>
      </c>
    </row>
    <row r="20" spans="1:10" ht="14.45" customHeight="1" x14ac:dyDescent="0.2">
      <c r="A20" s="516" t="s">
        <v>1738</v>
      </c>
    </row>
    <row r="21" spans="1:10" ht="14.45" customHeight="1" x14ac:dyDescent="0.2">
      <c r="A21" s="516" t="s">
        <v>1739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7CB37B6-5E26-42E9-9AAB-2C99495C0859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51620.945260000015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27.019550000000002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</v>
      </c>
      <c r="E8" s="165">
        <f>IF(C8=0,0,D8/C8)</f>
        <v>0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0.81468223955536823</v>
      </c>
      <c r="E10" s="165">
        <f t="shared" si="0"/>
        <v>1.3578037325922805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1</v>
      </c>
      <c r="E11" s="165">
        <f t="shared" si="0"/>
        <v>1.25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25166.657830000018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22720.117130000002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120553.41705999998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120553.41705999998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1.8470252484488794</v>
      </c>
      <c r="E19" s="165">
        <f t="shared" si="1"/>
        <v>1.8470252484488794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1.4000615378373937</v>
      </c>
      <c r="E22" s="165">
        <f t="shared" si="1"/>
        <v>1.6471312209851692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97F6BC0-C635-4857-8E98-EFE85FE753B6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1741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135296</v>
      </c>
      <c r="C3" s="259">
        <f t="shared" si="0"/>
        <v>131637</v>
      </c>
      <c r="D3" s="271">
        <f t="shared" si="0"/>
        <v>183380</v>
      </c>
      <c r="E3" s="223">
        <f t="shared" si="0"/>
        <v>72198104</v>
      </c>
      <c r="F3" s="221">
        <f t="shared" si="0"/>
        <v>65268960</v>
      </c>
      <c r="G3" s="260">
        <f t="shared" si="0"/>
        <v>120553417.05999997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2019</v>
      </c>
      <c r="C5" s="587">
        <v>2020</v>
      </c>
      <c r="D5" s="606">
        <v>2021</v>
      </c>
      <c r="E5" s="586">
        <v>2019</v>
      </c>
      <c r="F5" s="587">
        <v>2020</v>
      </c>
      <c r="G5" s="606">
        <v>2021</v>
      </c>
    </row>
    <row r="6" spans="1:7" ht="14.45" customHeight="1" x14ac:dyDescent="0.2">
      <c r="A6" s="611" t="s">
        <v>1735</v>
      </c>
      <c r="B6" s="116">
        <v>134917</v>
      </c>
      <c r="C6" s="116">
        <v>131637</v>
      </c>
      <c r="D6" s="116">
        <v>183380</v>
      </c>
      <c r="E6" s="607">
        <v>71907139</v>
      </c>
      <c r="F6" s="607">
        <v>65268960</v>
      </c>
      <c r="G6" s="608">
        <v>120553417.05999997</v>
      </c>
    </row>
    <row r="7" spans="1:7" ht="14.45" customHeight="1" thickBot="1" x14ac:dyDescent="0.25">
      <c r="A7" s="612" t="s">
        <v>1740</v>
      </c>
      <c r="B7" s="563">
        <v>379</v>
      </c>
      <c r="C7" s="563"/>
      <c r="D7" s="563"/>
      <c r="E7" s="609">
        <v>290965</v>
      </c>
      <c r="F7" s="609"/>
      <c r="G7" s="610"/>
    </row>
    <row r="8" spans="1:7" ht="14.45" customHeight="1" x14ac:dyDescent="0.2">
      <c r="A8" s="516" t="s">
        <v>239</v>
      </c>
    </row>
    <row r="9" spans="1:7" ht="14.45" customHeight="1" x14ac:dyDescent="0.2">
      <c r="A9" s="517" t="s">
        <v>521</v>
      </c>
    </row>
    <row r="10" spans="1:7" ht="14.45" customHeight="1" x14ac:dyDescent="0.2">
      <c r="A10" s="516" t="s">
        <v>1738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424AFAD-9BE9-47FA-BC07-164CBC5D7DA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1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1949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135296</v>
      </c>
      <c r="H3" s="103">
        <f t="shared" si="0"/>
        <v>72198104</v>
      </c>
      <c r="I3" s="74"/>
      <c r="J3" s="74"/>
      <c r="K3" s="103">
        <f t="shared" si="0"/>
        <v>131637</v>
      </c>
      <c r="L3" s="103">
        <f t="shared" si="0"/>
        <v>65268960</v>
      </c>
      <c r="M3" s="74"/>
      <c r="N3" s="74"/>
      <c r="O3" s="103">
        <f t="shared" si="0"/>
        <v>183380</v>
      </c>
      <c r="P3" s="103">
        <f t="shared" si="0"/>
        <v>120553417.06</v>
      </c>
      <c r="Q3" s="75">
        <f>IF(L3=0,0,P3/L3)</f>
        <v>1.8470252484488798</v>
      </c>
      <c r="R3" s="104">
        <f>IF(O3=0,0,P3/O3)</f>
        <v>657.39675569854944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33"/>
      <c r="B6" s="534" t="s">
        <v>1742</v>
      </c>
      <c r="C6" s="534" t="s">
        <v>487</v>
      </c>
      <c r="D6" s="534" t="s">
        <v>1743</v>
      </c>
      <c r="E6" s="534" t="s">
        <v>1744</v>
      </c>
      <c r="F6" s="534" t="s">
        <v>1745</v>
      </c>
      <c r="G6" s="116"/>
      <c r="H6" s="116"/>
      <c r="I6" s="534"/>
      <c r="J6" s="534"/>
      <c r="K6" s="116"/>
      <c r="L6" s="116"/>
      <c r="M6" s="534"/>
      <c r="N6" s="534"/>
      <c r="O6" s="116">
        <v>0</v>
      </c>
      <c r="P6" s="116">
        <v>0</v>
      </c>
      <c r="Q6" s="539"/>
      <c r="R6" s="562"/>
    </row>
    <row r="7" spans="1:18" ht="14.45" customHeight="1" x14ac:dyDescent="0.2">
      <c r="A7" s="540"/>
      <c r="B7" s="541" t="s">
        <v>1742</v>
      </c>
      <c r="C7" s="541" t="s">
        <v>487</v>
      </c>
      <c r="D7" s="541" t="s">
        <v>1743</v>
      </c>
      <c r="E7" s="541" t="s">
        <v>1746</v>
      </c>
      <c r="F7" s="541" t="s">
        <v>1747</v>
      </c>
      <c r="G7" s="582"/>
      <c r="H7" s="582"/>
      <c r="I7" s="541"/>
      <c r="J7" s="541"/>
      <c r="K7" s="582"/>
      <c r="L7" s="582"/>
      <c r="M7" s="541"/>
      <c r="N7" s="541"/>
      <c r="O7" s="582">
        <v>0</v>
      </c>
      <c r="P7" s="582">
        <v>0</v>
      </c>
      <c r="Q7" s="546"/>
      <c r="R7" s="583"/>
    </row>
    <row r="8" spans="1:18" ht="14.45" customHeight="1" x14ac:dyDescent="0.2">
      <c r="A8" s="540" t="s">
        <v>1748</v>
      </c>
      <c r="B8" s="541" t="s">
        <v>1749</v>
      </c>
      <c r="C8" s="541" t="s">
        <v>487</v>
      </c>
      <c r="D8" s="541" t="s">
        <v>1743</v>
      </c>
      <c r="E8" s="541" t="s">
        <v>1750</v>
      </c>
      <c r="F8" s="541" t="s">
        <v>1751</v>
      </c>
      <c r="G8" s="582"/>
      <c r="H8" s="582"/>
      <c r="I8" s="541"/>
      <c r="J8" s="541"/>
      <c r="K8" s="582"/>
      <c r="L8" s="582"/>
      <c r="M8" s="541"/>
      <c r="N8" s="541"/>
      <c r="O8" s="582">
        <v>3</v>
      </c>
      <c r="P8" s="582">
        <v>3930</v>
      </c>
      <c r="Q8" s="546"/>
      <c r="R8" s="583">
        <v>1310</v>
      </c>
    </row>
    <row r="9" spans="1:18" ht="14.45" customHeight="1" x14ac:dyDescent="0.2">
      <c r="A9" s="540" t="s">
        <v>1748</v>
      </c>
      <c r="B9" s="541" t="s">
        <v>1749</v>
      </c>
      <c r="C9" s="541" t="s">
        <v>487</v>
      </c>
      <c r="D9" s="541" t="s">
        <v>1743</v>
      </c>
      <c r="E9" s="541" t="s">
        <v>1744</v>
      </c>
      <c r="F9" s="541" t="s">
        <v>1745</v>
      </c>
      <c r="G9" s="582"/>
      <c r="H9" s="582"/>
      <c r="I9" s="541"/>
      <c r="J9" s="541"/>
      <c r="K9" s="582"/>
      <c r="L9" s="582"/>
      <c r="M9" s="541"/>
      <c r="N9" s="541"/>
      <c r="O9" s="582">
        <v>2951</v>
      </c>
      <c r="P9" s="582">
        <v>1811914</v>
      </c>
      <c r="Q9" s="546"/>
      <c r="R9" s="583">
        <v>614</v>
      </c>
    </row>
    <row r="10" spans="1:18" ht="14.45" customHeight="1" x14ac:dyDescent="0.2">
      <c r="A10" s="540" t="s">
        <v>1748</v>
      </c>
      <c r="B10" s="541" t="s">
        <v>1749</v>
      </c>
      <c r="C10" s="541" t="s">
        <v>487</v>
      </c>
      <c r="D10" s="541" t="s">
        <v>1743</v>
      </c>
      <c r="E10" s="541" t="s">
        <v>1752</v>
      </c>
      <c r="F10" s="541" t="s">
        <v>1753</v>
      </c>
      <c r="G10" s="582"/>
      <c r="H10" s="582"/>
      <c r="I10" s="541"/>
      <c r="J10" s="541"/>
      <c r="K10" s="582"/>
      <c r="L10" s="582"/>
      <c r="M10" s="541"/>
      <c r="N10" s="541"/>
      <c r="O10" s="582">
        <v>7</v>
      </c>
      <c r="P10" s="582">
        <v>4298</v>
      </c>
      <c r="Q10" s="546"/>
      <c r="R10" s="583">
        <v>614</v>
      </c>
    </row>
    <row r="11" spans="1:18" ht="14.45" customHeight="1" x14ac:dyDescent="0.2">
      <c r="A11" s="540" t="s">
        <v>1748</v>
      </c>
      <c r="B11" s="541" t="s">
        <v>1749</v>
      </c>
      <c r="C11" s="541" t="s">
        <v>487</v>
      </c>
      <c r="D11" s="541" t="s">
        <v>1743</v>
      </c>
      <c r="E11" s="541" t="s">
        <v>1746</v>
      </c>
      <c r="F11" s="541" t="s">
        <v>1747</v>
      </c>
      <c r="G11" s="582"/>
      <c r="H11" s="582"/>
      <c r="I11" s="541"/>
      <c r="J11" s="541"/>
      <c r="K11" s="582"/>
      <c r="L11" s="582"/>
      <c r="M11" s="541"/>
      <c r="N11" s="541"/>
      <c r="O11" s="582">
        <v>4416</v>
      </c>
      <c r="P11" s="582">
        <v>2718996.67</v>
      </c>
      <c r="Q11" s="546"/>
      <c r="R11" s="583">
        <v>615.714825634058</v>
      </c>
    </row>
    <row r="12" spans="1:18" ht="14.45" customHeight="1" x14ac:dyDescent="0.2">
      <c r="A12" s="540" t="s">
        <v>1748</v>
      </c>
      <c r="B12" s="541" t="s">
        <v>1749</v>
      </c>
      <c r="C12" s="541" t="s">
        <v>487</v>
      </c>
      <c r="D12" s="541" t="s">
        <v>1743</v>
      </c>
      <c r="E12" s="541" t="s">
        <v>1754</v>
      </c>
      <c r="F12" s="541" t="s">
        <v>1747</v>
      </c>
      <c r="G12" s="582"/>
      <c r="H12" s="582"/>
      <c r="I12" s="541"/>
      <c r="J12" s="541"/>
      <c r="K12" s="582"/>
      <c r="L12" s="582"/>
      <c r="M12" s="541"/>
      <c r="N12" s="541"/>
      <c r="O12" s="582">
        <v>8</v>
      </c>
      <c r="P12" s="582">
        <v>4912</v>
      </c>
      <c r="Q12" s="546"/>
      <c r="R12" s="583">
        <v>614</v>
      </c>
    </row>
    <row r="13" spans="1:18" ht="14.45" customHeight="1" x14ac:dyDescent="0.2">
      <c r="A13" s="540" t="s">
        <v>1748</v>
      </c>
      <c r="B13" s="541" t="s">
        <v>1755</v>
      </c>
      <c r="C13" s="541" t="s">
        <v>487</v>
      </c>
      <c r="D13" s="541" t="s">
        <v>1743</v>
      </c>
      <c r="E13" s="541" t="s">
        <v>1756</v>
      </c>
      <c r="F13" s="541" t="s">
        <v>1757</v>
      </c>
      <c r="G13" s="582"/>
      <c r="H13" s="582"/>
      <c r="I13" s="541"/>
      <c r="J13" s="541"/>
      <c r="K13" s="582"/>
      <c r="L13" s="582"/>
      <c r="M13" s="541"/>
      <c r="N13" s="541"/>
      <c r="O13" s="582">
        <v>3</v>
      </c>
      <c r="P13" s="582">
        <v>216</v>
      </c>
      <c r="Q13" s="546"/>
      <c r="R13" s="583">
        <v>72</v>
      </c>
    </row>
    <row r="14" spans="1:18" ht="14.45" customHeight="1" x14ac:dyDescent="0.2">
      <c r="A14" s="540" t="s">
        <v>1748</v>
      </c>
      <c r="B14" s="541" t="s">
        <v>1755</v>
      </c>
      <c r="C14" s="541" t="s">
        <v>487</v>
      </c>
      <c r="D14" s="541" t="s">
        <v>1743</v>
      </c>
      <c r="E14" s="541" t="s">
        <v>1758</v>
      </c>
      <c r="F14" s="541" t="s">
        <v>1759</v>
      </c>
      <c r="G14" s="582">
        <v>419</v>
      </c>
      <c r="H14" s="582">
        <v>622634</v>
      </c>
      <c r="I14" s="541"/>
      <c r="J14" s="541">
        <v>1486</v>
      </c>
      <c r="K14" s="582">
        <v>536</v>
      </c>
      <c r="L14" s="582">
        <v>797568</v>
      </c>
      <c r="M14" s="541"/>
      <c r="N14" s="541">
        <v>1488</v>
      </c>
      <c r="O14" s="582">
        <v>660</v>
      </c>
      <c r="P14" s="582">
        <v>985380</v>
      </c>
      <c r="Q14" s="546"/>
      <c r="R14" s="583">
        <v>1493</v>
      </c>
    </row>
    <row r="15" spans="1:18" ht="14.45" customHeight="1" x14ac:dyDescent="0.2">
      <c r="A15" s="540" t="s">
        <v>1748</v>
      </c>
      <c r="B15" s="541" t="s">
        <v>1755</v>
      </c>
      <c r="C15" s="541" t="s">
        <v>487</v>
      </c>
      <c r="D15" s="541" t="s">
        <v>1743</v>
      </c>
      <c r="E15" s="541" t="s">
        <v>1760</v>
      </c>
      <c r="F15" s="541" t="s">
        <v>1761</v>
      </c>
      <c r="G15" s="582">
        <v>93</v>
      </c>
      <c r="H15" s="582">
        <v>365211</v>
      </c>
      <c r="I15" s="541"/>
      <c r="J15" s="541">
        <v>3927</v>
      </c>
      <c r="K15" s="582">
        <v>66</v>
      </c>
      <c r="L15" s="582">
        <v>259776</v>
      </c>
      <c r="M15" s="541"/>
      <c r="N15" s="541">
        <v>3936</v>
      </c>
      <c r="O15" s="582">
        <v>53</v>
      </c>
      <c r="P15" s="582">
        <v>210993</v>
      </c>
      <c r="Q15" s="546"/>
      <c r="R15" s="583">
        <v>3981</v>
      </c>
    </row>
    <row r="16" spans="1:18" ht="14.45" customHeight="1" x14ac:dyDescent="0.2">
      <c r="A16" s="540" t="s">
        <v>1748</v>
      </c>
      <c r="B16" s="541" t="s">
        <v>1755</v>
      </c>
      <c r="C16" s="541" t="s">
        <v>487</v>
      </c>
      <c r="D16" s="541" t="s">
        <v>1743</v>
      </c>
      <c r="E16" s="541" t="s">
        <v>1762</v>
      </c>
      <c r="F16" s="541" t="s">
        <v>1763</v>
      </c>
      <c r="G16" s="582">
        <v>383</v>
      </c>
      <c r="H16" s="582">
        <v>253163</v>
      </c>
      <c r="I16" s="541"/>
      <c r="J16" s="541">
        <v>661</v>
      </c>
      <c r="K16" s="582">
        <v>319</v>
      </c>
      <c r="L16" s="582">
        <v>211497</v>
      </c>
      <c r="M16" s="541"/>
      <c r="N16" s="541">
        <v>663</v>
      </c>
      <c r="O16" s="582">
        <v>364</v>
      </c>
      <c r="P16" s="582">
        <v>243516</v>
      </c>
      <c r="Q16" s="546"/>
      <c r="R16" s="583">
        <v>669</v>
      </c>
    </row>
    <row r="17" spans="1:18" ht="14.45" customHeight="1" x14ac:dyDescent="0.2">
      <c r="A17" s="540" t="s">
        <v>1748</v>
      </c>
      <c r="B17" s="541" t="s">
        <v>1755</v>
      </c>
      <c r="C17" s="541" t="s">
        <v>487</v>
      </c>
      <c r="D17" s="541" t="s">
        <v>1743</v>
      </c>
      <c r="E17" s="541" t="s">
        <v>1764</v>
      </c>
      <c r="F17" s="541" t="s">
        <v>1765</v>
      </c>
      <c r="G17" s="582">
        <v>90</v>
      </c>
      <c r="H17" s="582">
        <v>94500</v>
      </c>
      <c r="I17" s="541"/>
      <c r="J17" s="541">
        <v>1050</v>
      </c>
      <c r="K17" s="582">
        <v>60</v>
      </c>
      <c r="L17" s="582">
        <v>63840</v>
      </c>
      <c r="M17" s="541"/>
      <c r="N17" s="541">
        <v>1064</v>
      </c>
      <c r="O17" s="582">
        <v>78</v>
      </c>
      <c r="P17" s="582">
        <v>85332</v>
      </c>
      <c r="Q17" s="546"/>
      <c r="R17" s="583">
        <v>1094</v>
      </c>
    </row>
    <row r="18" spans="1:18" ht="14.45" customHeight="1" x14ac:dyDescent="0.2">
      <c r="A18" s="540" t="s">
        <v>1748</v>
      </c>
      <c r="B18" s="541" t="s">
        <v>1755</v>
      </c>
      <c r="C18" s="541" t="s">
        <v>487</v>
      </c>
      <c r="D18" s="541" t="s">
        <v>1743</v>
      </c>
      <c r="E18" s="541" t="s">
        <v>1766</v>
      </c>
      <c r="F18" s="541" t="s">
        <v>1767</v>
      </c>
      <c r="G18" s="582">
        <v>1</v>
      </c>
      <c r="H18" s="582">
        <v>1102</v>
      </c>
      <c r="I18" s="541"/>
      <c r="J18" s="541">
        <v>1102</v>
      </c>
      <c r="K18" s="582">
        <v>7</v>
      </c>
      <c r="L18" s="582">
        <v>7798</v>
      </c>
      <c r="M18" s="541"/>
      <c r="N18" s="541">
        <v>1114</v>
      </c>
      <c r="O18" s="582">
        <v>1</v>
      </c>
      <c r="P18" s="582">
        <v>1173</v>
      </c>
      <c r="Q18" s="546"/>
      <c r="R18" s="583">
        <v>1173</v>
      </c>
    </row>
    <row r="19" spans="1:18" ht="14.45" customHeight="1" x14ac:dyDescent="0.2">
      <c r="A19" s="540" t="s">
        <v>1748</v>
      </c>
      <c r="B19" s="541" t="s">
        <v>1755</v>
      </c>
      <c r="C19" s="541" t="s">
        <v>487</v>
      </c>
      <c r="D19" s="541" t="s">
        <v>1743</v>
      </c>
      <c r="E19" s="541" t="s">
        <v>1768</v>
      </c>
      <c r="F19" s="541" t="s">
        <v>1769</v>
      </c>
      <c r="G19" s="582">
        <v>842</v>
      </c>
      <c r="H19" s="582">
        <v>712332</v>
      </c>
      <c r="I19" s="541"/>
      <c r="J19" s="541">
        <v>846</v>
      </c>
      <c r="K19" s="582">
        <v>601</v>
      </c>
      <c r="L19" s="582">
        <v>510249</v>
      </c>
      <c r="M19" s="541"/>
      <c r="N19" s="541">
        <v>849</v>
      </c>
      <c r="O19" s="582">
        <v>721</v>
      </c>
      <c r="P19" s="582">
        <v>622944</v>
      </c>
      <c r="Q19" s="546"/>
      <c r="R19" s="583">
        <v>864</v>
      </c>
    </row>
    <row r="20" spans="1:18" ht="14.45" customHeight="1" x14ac:dyDescent="0.2">
      <c r="A20" s="540" t="s">
        <v>1748</v>
      </c>
      <c r="B20" s="541" t="s">
        <v>1755</v>
      </c>
      <c r="C20" s="541" t="s">
        <v>487</v>
      </c>
      <c r="D20" s="541" t="s">
        <v>1743</v>
      </c>
      <c r="E20" s="541" t="s">
        <v>1770</v>
      </c>
      <c r="F20" s="541" t="s">
        <v>1771</v>
      </c>
      <c r="G20" s="582">
        <v>786</v>
      </c>
      <c r="H20" s="582">
        <v>633516</v>
      </c>
      <c r="I20" s="541"/>
      <c r="J20" s="541">
        <v>806</v>
      </c>
      <c r="K20" s="582">
        <v>858</v>
      </c>
      <c r="L20" s="582">
        <v>693264</v>
      </c>
      <c r="M20" s="541"/>
      <c r="N20" s="541">
        <v>808</v>
      </c>
      <c r="O20" s="582">
        <v>1173</v>
      </c>
      <c r="P20" s="582">
        <v>951303</v>
      </c>
      <c r="Q20" s="546"/>
      <c r="R20" s="583">
        <v>811</v>
      </c>
    </row>
    <row r="21" spans="1:18" ht="14.45" customHeight="1" x14ac:dyDescent="0.2">
      <c r="A21" s="540" t="s">
        <v>1748</v>
      </c>
      <c r="B21" s="541" t="s">
        <v>1755</v>
      </c>
      <c r="C21" s="541" t="s">
        <v>487</v>
      </c>
      <c r="D21" s="541" t="s">
        <v>1743</v>
      </c>
      <c r="E21" s="541" t="s">
        <v>1772</v>
      </c>
      <c r="F21" s="541" t="s">
        <v>1773</v>
      </c>
      <c r="G21" s="582">
        <v>783</v>
      </c>
      <c r="H21" s="582">
        <v>631098</v>
      </c>
      <c r="I21" s="541"/>
      <c r="J21" s="541">
        <v>806</v>
      </c>
      <c r="K21" s="582">
        <v>856</v>
      </c>
      <c r="L21" s="582">
        <v>691648</v>
      </c>
      <c r="M21" s="541"/>
      <c r="N21" s="541">
        <v>808</v>
      </c>
      <c r="O21" s="582">
        <v>1172</v>
      </c>
      <c r="P21" s="582">
        <v>950492</v>
      </c>
      <c r="Q21" s="546"/>
      <c r="R21" s="583">
        <v>811</v>
      </c>
    </row>
    <row r="22" spans="1:18" ht="14.45" customHeight="1" x14ac:dyDescent="0.2">
      <c r="A22" s="540" t="s">
        <v>1748</v>
      </c>
      <c r="B22" s="541" t="s">
        <v>1755</v>
      </c>
      <c r="C22" s="541" t="s">
        <v>487</v>
      </c>
      <c r="D22" s="541" t="s">
        <v>1743</v>
      </c>
      <c r="E22" s="541" t="s">
        <v>1774</v>
      </c>
      <c r="F22" s="541" t="s">
        <v>1775</v>
      </c>
      <c r="G22" s="582">
        <v>4948</v>
      </c>
      <c r="H22" s="582">
        <v>831264</v>
      </c>
      <c r="I22" s="541"/>
      <c r="J22" s="541">
        <v>168</v>
      </c>
      <c r="K22" s="582">
        <v>4521</v>
      </c>
      <c r="L22" s="582">
        <v>759528</v>
      </c>
      <c r="M22" s="541"/>
      <c r="N22" s="541">
        <v>168</v>
      </c>
      <c r="O22" s="582">
        <v>4874</v>
      </c>
      <c r="P22" s="582">
        <v>823706</v>
      </c>
      <c r="Q22" s="546"/>
      <c r="R22" s="583">
        <v>169</v>
      </c>
    </row>
    <row r="23" spans="1:18" ht="14.45" customHeight="1" x14ac:dyDescent="0.2">
      <c r="A23" s="540" t="s">
        <v>1748</v>
      </c>
      <c r="B23" s="541" t="s">
        <v>1755</v>
      </c>
      <c r="C23" s="541" t="s">
        <v>487</v>
      </c>
      <c r="D23" s="541" t="s">
        <v>1743</v>
      </c>
      <c r="E23" s="541" t="s">
        <v>1776</v>
      </c>
      <c r="F23" s="541" t="s">
        <v>1777</v>
      </c>
      <c r="G23" s="582">
        <v>4382</v>
      </c>
      <c r="H23" s="582">
        <v>766850</v>
      </c>
      <c r="I23" s="541"/>
      <c r="J23" s="541">
        <v>175</v>
      </c>
      <c r="K23" s="582">
        <v>3989</v>
      </c>
      <c r="L23" s="582">
        <v>698075</v>
      </c>
      <c r="M23" s="541"/>
      <c r="N23" s="541">
        <v>175</v>
      </c>
      <c r="O23" s="582">
        <v>4463</v>
      </c>
      <c r="P23" s="582">
        <v>785488</v>
      </c>
      <c r="Q23" s="546"/>
      <c r="R23" s="583">
        <v>176</v>
      </c>
    </row>
    <row r="24" spans="1:18" ht="14.45" customHeight="1" x14ac:dyDescent="0.2">
      <c r="A24" s="540" t="s">
        <v>1748</v>
      </c>
      <c r="B24" s="541" t="s">
        <v>1755</v>
      </c>
      <c r="C24" s="541" t="s">
        <v>487</v>
      </c>
      <c r="D24" s="541" t="s">
        <v>1743</v>
      </c>
      <c r="E24" s="541" t="s">
        <v>1778</v>
      </c>
      <c r="F24" s="541" t="s">
        <v>1779</v>
      </c>
      <c r="G24" s="582">
        <v>4422</v>
      </c>
      <c r="H24" s="582">
        <v>1560966</v>
      </c>
      <c r="I24" s="541"/>
      <c r="J24" s="541">
        <v>353</v>
      </c>
      <c r="K24" s="582">
        <v>4043</v>
      </c>
      <c r="L24" s="582">
        <v>1431222</v>
      </c>
      <c r="M24" s="541"/>
      <c r="N24" s="541">
        <v>354</v>
      </c>
      <c r="O24" s="582">
        <v>4421</v>
      </c>
      <c r="P24" s="582">
        <v>1573876</v>
      </c>
      <c r="Q24" s="546"/>
      <c r="R24" s="583">
        <v>356</v>
      </c>
    </row>
    <row r="25" spans="1:18" ht="14.45" customHeight="1" x14ac:dyDescent="0.2">
      <c r="A25" s="540" t="s">
        <v>1748</v>
      </c>
      <c r="B25" s="541" t="s">
        <v>1755</v>
      </c>
      <c r="C25" s="541" t="s">
        <v>487</v>
      </c>
      <c r="D25" s="541" t="s">
        <v>1743</v>
      </c>
      <c r="E25" s="541" t="s">
        <v>1780</v>
      </c>
      <c r="F25" s="541" t="s">
        <v>1781</v>
      </c>
      <c r="G25" s="582"/>
      <c r="H25" s="582"/>
      <c r="I25" s="541"/>
      <c r="J25" s="541"/>
      <c r="K25" s="582"/>
      <c r="L25" s="582"/>
      <c r="M25" s="541"/>
      <c r="N25" s="541"/>
      <c r="O25" s="582">
        <v>244</v>
      </c>
      <c r="P25" s="582">
        <v>254248</v>
      </c>
      <c r="Q25" s="546"/>
      <c r="R25" s="583">
        <v>1042</v>
      </c>
    </row>
    <row r="26" spans="1:18" ht="14.45" customHeight="1" x14ac:dyDescent="0.2">
      <c r="A26" s="540" t="s">
        <v>1748</v>
      </c>
      <c r="B26" s="541" t="s">
        <v>1755</v>
      </c>
      <c r="C26" s="541" t="s">
        <v>487</v>
      </c>
      <c r="D26" s="541" t="s">
        <v>1743</v>
      </c>
      <c r="E26" s="541" t="s">
        <v>1782</v>
      </c>
      <c r="F26" s="541" t="s">
        <v>1783</v>
      </c>
      <c r="G26" s="582">
        <v>1038</v>
      </c>
      <c r="H26" s="582">
        <v>198258</v>
      </c>
      <c r="I26" s="541"/>
      <c r="J26" s="541">
        <v>191</v>
      </c>
      <c r="K26" s="582">
        <v>803</v>
      </c>
      <c r="L26" s="582">
        <v>153373</v>
      </c>
      <c r="M26" s="541"/>
      <c r="N26" s="541">
        <v>191</v>
      </c>
      <c r="O26" s="582">
        <v>885</v>
      </c>
      <c r="P26" s="582">
        <v>170805</v>
      </c>
      <c r="Q26" s="546"/>
      <c r="R26" s="583">
        <v>193</v>
      </c>
    </row>
    <row r="27" spans="1:18" ht="14.45" customHeight="1" x14ac:dyDescent="0.2">
      <c r="A27" s="540" t="s">
        <v>1748</v>
      </c>
      <c r="B27" s="541" t="s">
        <v>1755</v>
      </c>
      <c r="C27" s="541" t="s">
        <v>487</v>
      </c>
      <c r="D27" s="541" t="s">
        <v>1743</v>
      </c>
      <c r="E27" s="541" t="s">
        <v>1784</v>
      </c>
      <c r="F27" s="541" t="s">
        <v>1785</v>
      </c>
      <c r="G27" s="582">
        <v>5150</v>
      </c>
      <c r="H27" s="582">
        <v>4238450</v>
      </c>
      <c r="I27" s="541"/>
      <c r="J27" s="541">
        <v>823</v>
      </c>
      <c r="K27" s="582">
        <v>3616</v>
      </c>
      <c r="L27" s="582">
        <v>2975968</v>
      </c>
      <c r="M27" s="541"/>
      <c r="N27" s="541">
        <v>823</v>
      </c>
      <c r="O27" s="582">
        <v>3622</v>
      </c>
      <c r="P27" s="582">
        <v>2988150</v>
      </c>
      <c r="Q27" s="546"/>
      <c r="R27" s="583">
        <v>825</v>
      </c>
    </row>
    <row r="28" spans="1:18" ht="14.45" customHeight="1" x14ac:dyDescent="0.2">
      <c r="A28" s="540" t="s">
        <v>1748</v>
      </c>
      <c r="B28" s="541" t="s">
        <v>1755</v>
      </c>
      <c r="C28" s="541" t="s">
        <v>487</v>
      </c>
      <c r="D28" s="541" t="s">
        <v>1743</v>
      </c>
      <c r="E28" s="541" t="s">
        <v>1786</v>
      </c>
      <c r="F28" s="541" t="s">
        <v>1787</v>
      </c>
      <c r="G28" s="582">
        <v>97</v>
      </c>
      <c r="H28" s="582">
        <v>134636</v>
      </c>
      <c r="I28" s="541"/>
      <c r="J28" s="541">
        <v>1388</v>
      </c>
      <c r="K28" s="582">
        <v>84</v>
      </c>
      <c r="L28" s="582">
        <v>116592</v>
      </c>
      <c r="M28" s="541"/>
      <c r="N28" s="541">
        <v>1388</v>
      </c>
      <c r="O28" s="582">
        <v>61</v>
      </c>
      <c r="P28" s="582">
        <v>84790</v>
      </c>
      <c r="Q28" s="546"/>
      <c r="R28" s="583">
        <v>1390</v>
      </c>
    </row>
    <row r="29" spans="1:18" ht="14.45" customHeight="1" x14ac:dyDescent="0.2">
      <c r="A29" s="540" t="s">
        <v>1748</v>
      </c>
      <c r="B29" s="541" t="s">
        <v>1755</v>
      </c>
      <c r="C29" s="541" t="s">
        <v>487</v>
      </c>
      <c r="D29" s="541" t="s">
        <v>1743</v>
      </c>
      <c r="E29" s="541" t="s">
        <v>1788</v>
      </c>
      <c r="F29" s="541" t="s">
        <v>1789</v>
      </c>
      <c r="G29" s="582">
        <v>3361</v>
      </c>
      <c r="H29" s="582">
        <v>1851911</v>
      </c>
      <c r="I29" s="541"/>
      <c r="J29" s="541">
        <v>551</v>
      </c>
      <c r="K29" s="582">
        <v>3030</v>
      </c>
      <c r="L29" s="582">
        <v>1672560</v>
      </c>
      <c r="M29" s="541"/>
      <c r="N29" s="541">
        <v>552</v>
      </c>
      <c r="O29" s="582">
        <v>3425</v>
      </c>
      <c r="P29" s="582">
        <v>1900875</v>
      </c>
      <c r="Q29" s="546"/>
      <c r="R29" s="583">
        <v>555</v>
      </c>
    </row>
    <row r="30" spans="1:18" ht="14.45" customHeight="1" x14ac:dyDescent="0.2">
      <c r="A30" s="540" t="s">
        <v>1748</v>
      </c>
      <c r="B30" s="541" t="s">
        <v>1755</v>
      </c>
      <c r="C30" s="541" t="s">
        <v>487</v>
      </c>
      <c r="D30" s="541" t="s">
        <v>1743</v>
      </c>
      <c r="E30" s="541" t="s">
        <v>1790</v>
      </c>
      <c r="F30" s="541" t="s">
        <v>1791</v>
      </c>
      <c r="G30" s="582">
        <v>715</v>
      </c>
      <c r="H30" s="582">
        <v>469040</v>
      </c>
      <c r="I30" s="541"/>
      <c r="J30" s="541">
        <v>656</v>
      </c>
      <c r="K30" s="582">
        <v>664</v>
      </c>
      <c r="L30" s="582">
        <v>436248</v>
      </c>
      <c r="M30" s="541"/>
      <c r="N30" s="541">
        <v>657</v>
      </c>
      <c r="O30" s="582">
        <v>668</v>
      </c>
      <c r="P30" s="582">
        <v>440880</v>
      </c>
      <c r="Q30" s="546"/>
      <c r="R30" s="583">
        <v>660</v>
      </c>
    </row>
    <row r="31" spans="1:18" ht="14.45" customHeight="1" x14ac:dyDescent="0.2">
      <c r="A31" s="540" t="s">
        <v>1748</v>
      </c>
      <c r="B31" s="541" t="s">
        <v>1755</v>
      </c>
      <c r="C31" s="541" t="s">
        <v>487</v>
      </c>
      <c r="D31" s="541" t="s">
        <v>1743</v>
      </c>
      <c r="E31" s="541" t="s">
        <v>1792</v>
      </c>
      <c r="F31" s="541" t="s">
        <v>1793</v>
      </c>
      <c r="G31" s="582">
        <v>715</v>
      </c>
      <c r="H31" s="582">
        <v>469040</v>
      </c>
      <c r="I31" s="541"/>
      <c r="J31" s="541">
        <v>656</v>
      </c>
      <c r="K31" s="582">
        <v>664</v>
      </c>
      <c r="L31" s="582">
        <v>436248</v>
      </c>
      <c r="M31" s="541"/>
      <c r="N31" s="541">
        <v>657</v>
      </c>
      <c r="O31" s="582">
        <v>668</v>
      </c>
      <c r="P31" s="582">
        <v>440880</v>
      </c>
      <c r="Q31" s="546"/>
      <c r="R31" s="583">
        <v>660</v>
      </c>
    </row>
    <row r="32" spans="1:18" ht="14.45" customHeight="1" x14ac:dyDescent="0.2">
      <c r="A32" s="540" t="s">
        <v>1748</v>
      </c>
      <c r="B32" s="541" t="s">
        <v>1755</v>
      </c>
      <c r="C32" s="541" t="s">
        <v>487</v>
      </c>
      <c r="D32" s="541" t="s">
        <v>1743</v>
      </c>
      <c r="E32" s="541" t="s">
        <v>1794</v>
      </c>
      <c r="F32" s="541" t="s">
        <v>1795</v>
      </c>
      <c r="G32" s="582">
        <v>592</v>
      </c>
      <c r="H32" s="582">
        <v>401968</v>
      </c>
      <c r="I32" s="541"/>
      <c r="J32" s="541">
        <v>679</v>
      </c>
      <c r="K32" s="582">
        <v>750</v>
      </c>
      <c r="L32" s="582">
        <v>510000</v>
      </c>
      <c r="M32" s="541"/>
      <c r="N32" s="541">
        <v>680</v>
      </c>
      <c r="O32" s="582">
        <v>828</v>
      </c>
      <c r="P32" s="582">
        <v>565524</v>
      </c>
      <c r="Q32" s="546"/>
      <c r="R32" s="583">
        <v>683</v>
      </c>
    </row>
    <row r="33" spans="1:18" ht="14.45" customHeight="1" x14ac:dyDescent="0.2">
      <c r="A33" s="540" t="s">
        <v>1748</v>
      </c>
      <c r="B33" s="541" t="s">
        <v>1755</v>
      </c>
      <c r="C33" s="541" t="s">
        <v>487</v>
      </c>
      <c r="D33" s="541" t="s">
        <v>1743</v>
      </c>
      <c r="E33" s="541" t="s">
        <v>1796</v>
      </c>
      <c r="F33" s="541" t="s">
        <v>1797</v>
      </c>
      <c r="G33" s="582">
        <v>741</v>
      </c>
      <c r="H33" s="582">
        <v>381615</v>
      </c>
      <c r="I33" s="541"/>
      <c r="J33" s="541">
        <v>515</v>
      </c>
      <c r="K33" s="582">
        <v>759</v>
      </c>
      <c r="L33" s="582">
        <v>391644</v>
      </c>
      <c r="M33" s="541"/>
      <c r="N33" s="541">
        <v>516</v>
      </c>
      <c r="O33" s="582">
        <v>889</v>
      </c>
      <c r="P33" s="582">
        <v>461391</v>
      </c>
      <c r="Q33" s="546"/>
      <c r="R33" s="583">
        <v>519</v>
      </c>
    </row>
    <row r="34" spans="1:18" ht="14.45" customHeight="1" x14ac:dyDescent="0.2">
      <c r="A34" s="540" t="s">
        <v>1748</v>
      </c>
      <c r="B34" s="541" t="s">
        <v>1755</v>
      </c>
      <c r="C34" s="541" t="s">
        <v>487</v>
      </c>
      <c r="D34" s="541" t="s">
        <v>1743</v>
      </c>
      <c r="E34" s="541" t="s">
        <v>1798</v>
      </c>
      <c r="F34" s="541" t="s">
        <v>1799</v>
      </c>
      <c r="G34" s="582">
        <v>742</v>
      </c>
      <c r="H34" s="582">
        <v>315350</v>
      </c>
      <c r="I34" s="541"/>
      <c r="J34" s="541">
        <v>425</v>
      </c>
      <c r="K34" s="582">
        <v>759</v>
      </c>
      <c r="L34" s="582">
        <v>323334</v>
      </c>
      <c r="M34" s="541"/>
      <c r="N34" s="541">
        <v>426</v>
      </c>
      <c r="O34" s="582">
        <v>889</v>
      </c>
      <c r="P34" s="582">
        <v>381381</v>
      </c>
      <c r="Q34" s="546"/>
      <c r="R34" s="583">
        <v>429</v>
      </c>
    </row>
    <row r="35" spans="1:18" ht="14.45" customHeight="1" x14ac:dyDescent="0.2">
      <c r="A35" s="540" t="s">
        <v>1748</v>
      </c>
      <c r="B35" s="541" t="s">
        <v>1755</v>
      </c>
      <c r="C35" s="541" t="s">
        <v>487</v>
      </c>
      <c r="D35" s="541" t="s">
        <v>1743</v>
      </c>
      <c r="E35" s="541" t="s">
        <v>1800</v>
      </c>
      <c r="F35" s="541" t="s">
        <v>1801</v>
      </c>
      <c r="G35" s="582">
        <v>4300</v>
      </c>
      <c r="H35" s="582">
        <v>1509300</v>
      </c>
      <c r="I35" s="541"/>
      <c r="J35" s="541">
        <v>351</v>
      </c>
      <c r="K35" s="582">
        <v>3868</v>
      </c>
      <c r="L35" s="582">
        <v>1365404</v>
      </c>
      <c r="M35" s="541"/>
      <c r="N35" s="541">
        <v>353</v>
      </c>
      <c r="O35" s="582">
        <v>4773</v>
      </c>
      <c r="P35" s="582">
        <v>1703961</v>
      </c>
      <c r="Q35" s="546"/>
      <c r="R35" s="583">
        <v>357</v>
      </c>
    </row>
    <row r="36" spans="1:18" ht="14.45" customHeight="1" x14ac:dyDescent="0.2">
      <c r="A36" s="540" t="s">
        <v>1748</v>
      </c>
      <c r="B36" s="541" t="s">
        <v>1755</v>
      </c>
      <c r="C36" s="541" t="s">
        <v>487</v>
      </c>
      <c r="D36" s="541" t="s">
        <v>1743</v>
      </c>
      <c r="E36" s="541" t="s">
        <v>1802</v>
      </c>
      <c r="F36" s="541" t="s">
        <v>1803</v>
      </c>
      <c r="G36" s="582">
        <v>899</v>
      </c>
      <c r="H36" s="582">
        <v>200477</v>
      </c>
      <c r="I36" s="541"/>
      <c r="J36" s="541">
        <v>223</v>
      </c>
      <c r="K36" s="582">
        <v>908</v>
      </c>
      <c r="L36" s="582">
        <v>203392</v>
      </c>
      <c r="M36" s="541"/>
      <c r="N36" s="541">
        <v>224</v>
      </c>
      <c r="O36" s="582">
        <v>1411</v>
      </c>
      <c r="P36" s="582">
        <v>320297</v>
      </c>
      <c r="Q36" s="546"/>
      <c r="R36" s="583">
        <v>227</v>
      </c>
    </row>
    <row r="37" spans="1:18" ht="14.45" customHeight="1" x14ac:dyDescent="0.2">
      <c r="A37" s="540" t="s">
        <v>1748</v>
      </c>
      <c r="B37" s="541" t="s">
        <v>1755</v>
      </c>
      <c r="C37" s="541" t="s">
        <v>487</v>
      </c>
      <c r="D37" s="541" t="s">
        <v>1743</v>
      </c>
      <c r="E37" s="541" t="s">
        <v>1804</v>
      </c>
      <c r="F37" s="541" t="s">
        <v>1805</v>
      </c>
      <c r="G37" s="582">
        <v>244</v>
      </c>
      <c r="H37" s="582">
        <v>125172</v>
      </c>
      <c r="I37" s="541"/>
      <c r="J37" s="541">
        <v>513</v>
      </c>
      <c r="K37" s="582">
        <v>350</v>
      </c>
      <c r="L37" s="582">
        <v>180950</v>
      </c>
      <c r="M37" s="541"/>
      <c r="N37" s="541">
        <v>517</v>
      </c>
      <c r="O37" s="582">
        <v>483</v>
      </c>
      <c r="P37" s="582">
        <v>253575</v>
      </c>
      <c r="Q37" s="546"/>
      <c r="R37" s="583">
        <v>525</v>
      </c>
    </row>
    <row r="38" spans="1:18" ht="14.45" customHeight="1" x14ac:dyDescent="0.2">
      <c r="A38" s="540" t="s">
        <v>1748</v>
      </c>
      <c r="B38" s="541" t="s">
        <v>1755</v>
      </c>
      <c r="C38" s="541" t="s">
        <v>487</v>
      </c>
      <c r="D38" s="541" t="s">
        <v>1743</v>
      </c>
      <c r="E38" s="541" t="s">
        <v>1806</v>
      </c>
      <c r="F38" s="541" t="s">
        <v>1807</v>
      </c>
      <c r="G38" s="582">
        <v>108</v>
      </c>
      <c r="H38" s="582">
        <v>16416</v>
      </c>
      <c r="I38" s="541"/>
      <c r="J38" s="541">
        <v>152</v>
      </c>
      <c r="K38" s="582">
        <v>66</v>
      </c>
      <c r="L38" s="582">
        <v>10164</v>
      </c>
      <c r="M38" s="541"/>
      <c r="N38" s="541">
        <v>154</v>
      </c>
      <c r="O38" s="582">
        <v>59</v>
      </c>
      <c r="P38" s="582">
        <v>9322</v>
      </c>
      <c r="Q38" s="546"/>
      <c r="R38" s="583">
        <v>158</v>
      </c>
    </row>
    <row r="39" spans="1:18" ht="14.45" customHeight="1" x14ac:dyDescent="0.2">
      <c r="A39" s="540" t="s">
        <v>1748</v>
      </c>
      <c r="B39" s="541" t="s">
        <v>1755</v>
      </c>
      <c r="C39" s="541" t="s">
        <v>487</v>
      </c>
      <c r="D39" s="541" t="s">
        <v>1743</v>
      </c>
      <c r="E39" s="541" t="s">
        <v>1808</v>
      </c>
      <c r="F39" s="541" t="s">
        <v>1809</v>
      </c>
      <c r="G39" s="582">
        <v>2352</v>
      </c>
      <c r="H39" s="582">
        <v>564480</v>
      </c>
      <c r="I39" s="541"/>
      <c r="J39" s="541">
        <v>240</v>
      </c>
      <c r="K39" s="582">
        <v>2057</v>
      </c>
      <c r="L39" s="582">
        <v>493680</v>
      </c>
      <c r="M39" s="541"/>
      <c r="N39" s="541">
        <v>240</v>
      </c>
      <c r="O39" s="582">
        <v>2344</v>
      </c>
      <c r="P39" s="582">
        <v>567248</v>
      </c>
      <c r="Q39" s="546"/>
      <c r="R39" s="583">
        <v>242</v>
      </c>
    </row>
    <row r="40" spans="1:18" ht="14.45" customHeight="1" x14ac:dyDescent="0.2">
      <c r="A40" s="540" t="s">
        <v>1748</v>
      </c>
      <c r="B40" s="541" t="s">
        <v>1755</v>
      </c>
      <c r="C40" s="541" t="s">
        <v>487</v>
      </c>
      <c r="D40" s="541" t="s">
        <v>1743</v>
      </c>
      <c r="E40" s="541" t="s">
        <v>1810</v>
      </c>
      <c r="F40" s="541" t="s">
        <v>1811</v>
      </c>
      <c r="G40" s="582">
        <v>2924</v>
      </c>
      <c r="H40" s="582">
        <v>324564</v>
      </c>
      <c r="I40" s="541"/>
      <c r="J40" s="541">
        <v>111</v>
      </c>
      <c r="K40" s="582">
        <v>2575</v>
      </c>
      <c r="L40" s="582">
        <v>288400</v>
      </c>
      <c r="M40" s="541"/>
      <c r="N40" s="541">
        <v>112</v>
      </c>
      <c r="O40" s="582">
        <v>2722</v>
      </c>
      <c r="P40" s="582">
        <v>304864</v>
      </c>
      <c r="Q40" s="546"/>
      <c r="R40" s="583">
        <v>112</v>
      </c>
    </row>
    <row r="41" spans="1:18" ht="14.45" customHeight="1" x14ac:dyDescent="0.2">
      <c r="A41" s="540" t="s">
        <v>1748</v>
      </c>
      <c r="B41" s="541" t="s">
        <v>1755</v>
      </c>
      <c r="C41" s="541" t="s">
        <v>487</v>
      </c>
      <c r="D41" s="541" t="s">
        <v>1743</v>
      </c>
      <c r="E41" s="541" t="s">
        <v>1812</v>
      </c>
      <c r="F41" s="541" t="s">
        <v>1813</v>
      </c>
      <c r="G41" s="582">
        <v>2436</v>
      </c>
      <c r="H41" s="582">
        <v>760032</v>
      </c>
      <c r="I41" s="541"/>
      <c r="J41" s="541">
        <v>312</v>
      </c>
      <c r="K41" s="582">
        <v>2141</v>
      </c>
      <c r="L41" s="582">
        <v>670133</v>
      </c>
      <c r="M41" s="541"/>
      <c r="N41" s="541">
        <v>313</v>
      </c>
      <c r="O41" s="582">
        <v>2160</v>
      </c>
      <c r="P41" s="582">
        <v>678240</v>
      </c>
      <c r="Q41" s="546"/>
      <c r="R41" s="583">
        <v>314</v>
      </c>
    </row>
    <row r="42" spans="1:18" ht="14.45" customHeight="1" x14ac:dyDescent="0.2">
      <c r="A42" s="540" t="s">
        <v>1748</v>
      </c>
      <c r="B42" s="541" t="s">
        <v>1755</v>
      </c>
      <c r="C42" s="541" t="s">
        <v>487</v>
      </c>
      <c r="D42" s="541" t="s">
        <v>1743</v>
      </c>
      <c r="E42" s="541" t="s">
        <v>1814</v>
      </c>
      <c r="F42" s="541" t="s">
        <v>1815</v>
      </c>
      <c r="G42" s="582">
        <v>11651</v>
      </c>
      <c r="H42" s="582">
        <v>198067</v>
      </c>
      <c r="I42" s="541"/>
      <c r="J42" s="541">
        <v>17</v>
      </c>
      <c r="K42" s="582">
        <v>10597</v>
      </c>
      <c r="L42" s="582">
        <v>180149</v>
      </c>
      <c r="M42" s="541"/>
      <c r="N42" s="541">
        <v>17</v>
      </c>
      <c r="O42" s="582">
        <v>12278</v>
      </c>
      <c r="P42" s="582">
        <v>233282</v>
      </c>
      <c r="Q42" s="546"/>
      <c r="R42" s="583">
        <v>19</v>
      </c>
    </row>
    <row r="43" spans="1:18" ht="14.45" customHeight="1" x14ac:dyDescent="0.2">
      <c r="A43" s="540" t="s">
        <v>1748</v>
      </c>
      <c r="B43" s="541" t="s">
        <v>1755</v>
      </c>
      <c r="C43" s="541" t="s">
        <v>487</v>
      </c>
      <c r="D43" s="541" t="s">
        <v>1743</v>
      </c>
      <c r="E43" s="541" t="s">
        <v>1816</v>
      </c>
      <c r="F43" s="541" t="s">
        <v>1817</v>
      </c>
      <c r="G43" s="582">
        <v>2</v>
      </c>
      <c r="H43" s="582">
        <v>3134</v>
      </c>
      <c r="I43" s="541"/>
      <c r="J43" s="541">
        <v>1567</v>
      </c>
      <c r="K43" s="582">
        <v>2</v>
      </c>
      <c r="L43" s="582">
        <v>3154</v>
      </c>
      <c r="M43" s="541"/>
      <c r="N43" s="541">
        <v>1577</v>
      </c>
      <c r="O43" s="582">
        <v>2</v>
      </c>
      <c r="P43" s="582">
        <v>3276</v>
      </c>
      <c r="Q43" s="546"/>
      <c r="R43" s="583">
        <v>1638</v>
      </c>
    </row>
    <row r="44" spans="1:18" ht="14.45" customHeight="1" x14ac:dyDescent="0.2">
      <c r="A44" s="540" t="s">
        <v>1748</v>
      </c>
      <c r="B44" s="541" t="s">
        <v>1755</v>
      </c>
      <c r="C44" s="541" t="s">
        <v>487</v>
      </c>
      <c r="D44" s="541" t="s">
        <v>1743</v>
      </c>
      <c r="E44" s="541" t="s">
        <v>1818</v>
      </c>
      <c r="F44" s="541" t="s">
        <v>1819</v>
      </c>
      <c r="G44" s="582">
        <v>11875</v>
      </c>
      <c r="H44" s="582">
        <v>4168125</v>
      </c>
      <c r="I44" s="541"/>
      <c r="J44" s="541">
        <v>351</v>
      </c>
      <c r="K44" s="582">
        <v>20913</v>
      </c>
      <c r="L44" s="582">
        <v>7361376</v>
      </c>
      <c r="M44" s="541"/>
      <c r="N44" s="541">
        <v>352</v>
      </c>
      <c r="O44" s="582">
        <v>34729</v>
      </c>
      <c r="P44" s="582">
        <v>12294066</v>
      </c>
      <c r="Q44" s="546"/>
      <c r="R44" s="583">
        <v>354</v>
      </c>
    </row>
    <row r="45" spans="1:18" ht="14.45" customHeight="1" x14ac:dyDescent="0.2">
      <c r="A45" s="540" t="s">
        <v>1748</v>
      </c>
      <c r="B45" s="541" t="s">
        <v>1755</v>
      </c>
      <c r="C45" s="541" t="s">
        <v>487</v>
      </c>
      <c r="D45" s="541" t="s">
        <v>1743</v>
      </c>
      <c r="E45" s="541" t="s">
        <v>1820</v>
      </c>
      <c r="F45" s="541" t="s">
        <v>1821</v>
      </c>
      <c r="G45" s="582">
        <v>2403</v>
      </c>
      <c r="H45" s="582">
        <v>360450</v>
      </c>
      <c r="I45" s="541"/>
      <c r="J45" s="541">
        <v>150</v>
      </c>
      <c r="K45" s="582">
        <v>2188</v>
      </c>
      <c r="L45" s="582">
        <v>328200</v>
      </c>
      <c r="M45" s="541"/>
      <c r="N45" s="541">
        <v>150</v>
      </c>
      <c r="O45" s="582">
        <v>2285</v>
      </c>
      <c r="P45" s="582">
        <v>345035</v>
      </c>
      <c r="Q45" s="546"/>
      <c r="R45" s="583">
        <v>151</v>
      </c>
    </row>
    <row r="46" spans="1:18" ht="14.45" customHeight="1" x14ac:dyDescent="0.2">
      <c r="A46" s="540" t="s">
        <v>1748</v>
      </c>
      <c r="B46" s="541" t="s">
        <v>1755</v>
      </c>
      <c r="C46" s="541" t="s">
        <v>487</v>
      </c>
      <c r="D46" s="541" t="s">
        <v>1743</v>
      </c>
      <c r="E46" s="541" t="s">
        <v>1822</v>
      </c>
      <c r="F46" s="541" t="s">
        <v>1823</v>
      </c>
      <c r="G46" s="582">
        <v>20</v>
      </c>
      <c r="H46" s="582">
        <v>760</v>
      </c>
      <c r="I46" s="541"/>
      <c r="J46" s="541">
        <v>38</v>
      </c>
      <c r="K46" s="582">
        <v>9</v>
      </c>
      <c r="L46" s="582">
        <v>342</v>
      </c>
      <c r="M46" s="541"/>
      <c r="N46" s="541">
        <v>38</v>
      </c>
      <c r="O46" s="582">
        <v>13</v>
      </c>
      <c r="P46" s="582">
        <v>507</v>
      </c>
      <c r="Q46" s="546"/>
      <c r="R46" s="583">
        <v>39</v>
      </c>
    </row>
    <row r="47" spans="1:18" ht="14.45" customHeight="1" x14ac:dyDescent="0.2">
      <c r="A47" s="540" t="s">
        <v>1748</v>
      </c>
      <c r="B47" s="541" t="s">
        <v>1755</v>
      </c>
      <c r="C47" s="541" t="s">
        <v>487</v>
      </c>
      <c r="D47" s="541" t="s">
        <v>1743</v>
      </c>
      <c r="E47" s="541" t="s">
        <v>1824</v>
      </c>
      <c r="F47" s="541" t="s">
        <v>1825</v>
      </c>
      <c r="G47" s="582">
        <v>2577</v>
      </c>
      <c r="H47" s="582">
        <v>762792</v>
      </c>
      <c r="I47" s="541"/>
      <c r="J47" s="541">
        <v>296</v>
      </c>
      <c r="K47" s="582">
        <v>2279</v>
      </c>
      <c r="L47" s="582">
        <v>676863</v>
      </c>
      <c r="M47" s="541"/>
      <c r="N47" s="541">
        <v>297</v>
      </c>
      <c r="O47" s="582">
        <v>2552</v>
      </c>
      <c r="P47" s="582">
        <v>760496</v>
      </c>
      <c r="Q47" s="546"/>
      <c r="R47" s="583">
        <v>298</v>
      </c>
    </row>
    <row r="48" spans="1:18" ht="14.45" customHeight="1" x14ac:dyDescent="0.2">
      <c r="A48" s="540" t="s">
        <v>1748</v>
      </c>
      <c r="B48" s="541" t="s">
        <v>1755</v>
      </c>
      <c r="C48" s="541" t="s">
        <v>487</v>
      </c>
      <c r="D48" s="541" t="s">
        <v>1743</v>
      </c>
      <c r="E48" s="541" t="s">
        <v>1826</v>
      </c>
      <c r="F48" s="541" t="s">
        <v>1827</v>
      </c>
      <c r="G48" s="582">
        <v>2375</v>
      </c>
      <c r="H48" s="582">
        <v>501125</v>
      </c>
      <c r="I48" s="541"/>
      <c r="J48" s="541">
        <v>211</v>
      </c>
      <c r="K48" s="582">
        <v>2228</v>
      </c>
      <c r="L48" s="582">
        <v>474564</v>
      </c>
      <c r="M48" s="541"/>
      <c r="N48" s="541">
        <v>213</v>
      </c>
      <c r="O48" s="582">
        <v>2585</v>
      </c>
      <c r="P48" s="582">
        <v>560945</v>
      </c>
      <c r="Q48" s="546"/>
      <c r="R48" s="583">
        <v>217</v>
      </c>
    </row>
    <row r="49" spans="1:18" ht="14.45" customHeight="1" x14ac:dyDescent="0.2">
      <c r="A49" s="540" t="s">
        <v>1748</v>
      </c>
      <c r="B49" s="541" t="s">
        <v>1755</v>
      </c>
      <c r="C49" s="541" t="s">
        <v>487</v>
      </c>
      <c r="D49" s="541" t="s">
        <v>1743</v>
      </c>
      <c r="E49" s="541" t="s">
        <v>1828</v>
      </c>
      <c r="F49" s="541" t="s">
        <v>1829</v>
      </c>
      <c r="G49" s="582">
        <v>3242</v>
      </c>
      <c r="H49" s="582">
        <v>129680</v>
      </c>
      <c r="I49" s="541"/>
      <c r="J49" s="541">
        <v>40</v>
      </c>
      <c r="K49" s="582">
        <v>2844</v>
      </c>
      <c r="L49" s="582">
        <v>113760</v>
      </c>
      <c r="M49" s="541"/>
      <c r="N49" s="541">
        <v>40</v>
      </c>
      <c r="O49" s="582">
        <v>3012</v>
      </c>
      <c r="P49" s="582">
        <v>126504</v>
      </c>
      <c r="Q49" s="546"/>
      <c r="R49" s="583">
        <v>42</v>
      </c>
    </row>
    <row r="50" spans="1:18" ht="14.45" customHeight="1" x14ac:dyDescent="0.2">
      <c r="A50" s="540" t="s">
        <v>1748</v>
      </c>
      <c r="B50" s="541" t="s">
        <v>1755</v>
      </c>
      <c r="C50" s="541" t="s">
        <v>487</v>
      </c>
      <c r="D50" s="541" t="s">
        <v>1743</v>
      </c>
      <c r="E50" s="541" t="s">
        <v>1830</v>
      </c>
      <c r="F50" s="541" t="s">
        <v>1831</v>
      </c>
      <c r="G50" s="582">
        <v>350</v>
      </c>
      <c r="H50" s="582">
        <v>1760500</v>
      </c>
      <c r="I50" s="541"/>
      <c r="J50" s="541">
        <v>5030</v>
      </c>
      <c r="K50" s="582">
        <v>295</v>
      </c>
      <c r="L50" s="582">
        <v>1485325</v>
      </c>
      <c r="M50" s="541"/>
      <c r="N50" s="541">
        <v>5035</v>
      </c>
      <c r="O50" s="582">
        <v>295</v>
      </c>
      <c r="P50" s="582">
        <v>1493290</v>
      </c>
      <c r="Q50" s="546"/>
      <c r="R50" s="583">
        <v>5062</v>
      </c>
    </row>
    <row r="51" spans="1:18" ht="14.45" customHeight="1" x14ac:dyDescent="0.2">
      <c r="A51" s="540" t="s">
        <v>1748</v>
      </c>
      <c r="B51" s="541" t="s">
        <v>1755</v>
      </c>
      <c r="C51" s="541" t="s">
        <v>487</v>
      </c>
      <c r="D51" s="541" t="s">
        <v>1743</v>
      </c>
      <c r="E51" s="541" t="s">
        <v>1832</v>
      </c>
      <c r="F51" s="541" t="s">
        <v>1833</v>
      </c>
      <c r="G51" s="582">
        <v>4030</v>
      </c>
      <c r="H51" s="582">
        <v>689130</v>
      </c>
      <c r="I51" s="541"/>
      <c r="J51" s="541">
        <v>171</v>
      </c>
      <c r="K51" s="582">
        <v>3651</v>
      </c>
      <c r="L51" s="582">
        <v>624321</v>
      </c>
      <c r="M51" s="541"/>
      <c r="N51" s="541">
        <v>171</v>
      </c>
      <c r="O51" s="582">
        <v>4130</v>
      </c>
      <c r="P51" s="582">
        <v>710360</v>
      </c>
      <c r="Q51" s="546"/>
      <c r="R51" s="583">
        <v>172</v>
      </c>
    </row>
    <row r="52" spans="1:18" ht="14.45" customHeight="1" x14ac:dyDescent="0.2">
      <c r="A52" s="540" t="s">
        <v>1748</v>
      </c>
      <c r="B52" s="541" t="s">
        <v>1755</v>
      </c>
      <c r="C52" s="541" t="s">
        <v>487</v>
      </c>
      <c r="D52" s="541" t="s">
        <v>1743</v>
      </c>
      <c r="E52" s="541" t="s">
        <v>1834</v>
      </c>
      <c r="F52" s="541" t="s">
        <v>1835</v>
      </c>
      <c r="G52" s="582">
        <v>442</v>
      </c>
      <c r="H52" s="582">
        <v>144976</v>
      </c>
      <c r="I52" s="541"/>
      <c r="J52" s="541">
        <v>328</v>
      </c>
      <c r="K52" s="582">
        <v>594</v>
      </c>
      <c r="L52" s="582">
        <v>195426</v>
      </c>
      <c r="M52" s="541"/>
      <c r="N52" s="541">
        <v>329</v>
      </c>
      <c r="O52" s="582">
        <v>717</v>
      </c>
      <c r="P52" s="582">
        <v>237327</v>
      </c>
      <c r="Q52" s="546"/>
      <c r="R52" s="583">
        <v>331</v>
      </c>
    </row>
    <row r="53" spans="1:18" ht="14.45" customHeight="1" x14ac:dyDescent="0.2">
      <c r="A53" s="540" t="s">
        <v>1748</v>
      </c>
      <c r="B53" s="541" t="s">
        <v>1755</v>
      </c>
      <c r="C53" s="541" t="s">
        <v>487</v>
      </c>
      <c r="D53" s="541" t="s">
        <v>1743</v>
      </c>
      <c r="E53" s="541" t="s">
        <v>1836</v>
      </c>
      <c r="F53" s="541" t="s">
        <v>1837</v>
      </c>
      <c r="G53" s="582">
        <v>1274</v>
      </c>
      <c r="H53" s="582">
        <v>881608</v>
      </c>
      <c r="I53" s="541"/>
      <c r="J53" s="541">
        <v>692</v>
      </c>
      <c r="K53" s="582">
        <v>1151</v>
      </c>
      <c r="L53" s="582">
        <v>797643</v>
      </c>
      <c r="M53" s="541"/>
      <c r="N53" s="541">
        <v>693</v>
      </c>
      <c r="O53" s="582">
        <v>1368</v>
      </c>
      <c r="P53" s="582">
        <v>952128</v>
      </c>
      <c r="Q53" s="546"/>
      <c r="R53" s="583">
        <v>696</v>
      </c>
    </row>
    <row r="54" spans="1:18" ht="14.45" customHeight="1" x14ac:dyDescent="0.2">
      <c r="A54" s="540" t="s">
        <v>1748</v>
      </c>
      <c r="B54" s="541" t="s">
        <v>1755</v>
      </c>
      <c r="C54" s="541" t="s">
        <v>487</v>
      </c>
      <c r="D54" s="541" t="s">
        <v>1743</v>
      </c>
      <c r="E54" s="541" t="s">
        <v>1838</v>
      </c>
      <c r="F54" s="541" t="s">
        <v>1839</v>
      </c>
      <c r="G54" s="582">
        <v>3782</v>
      </c>
      <c r="H54" s="582">
        <v>1327482</v>
      </c>
      <c r="I54" s="541"/>
      <c r="J54" s="541">
        <v>351</v>
      </c>
      <c r="K54" s="582">
        <v>3428</v>
      </c>
      <c r="L54" s="582">
        <v>1203228</v>
      </c>
      <c r="M54" s="541"/>
      <c r="N54" s="541">
        <v>351</v>
      </c>
      <c r="O54" s="582">
        <v>3732</v>
      </c>
      <c r="P54" s="582">
        <v>1321128</v>
      </c>
      <c r="Q54" s="546"/>
      <c r="R54" s="583">
        <v>354</v>
      </c>
    </row>
    <row r="55" spans="1:18" ht="14.45" customHeight="1" x14ac:dyDescent="0.2">
      <c r="A55" s="540" t="s">
        <v>1748</v>
      </c>
      <c r="B55" s="541" t="s">
        <v>1755</v>
      </c>
      <c r="C55" s="541" t="s">
        <v>487</v>
      </c>
      <c r="D55" s="541" t="s">
        <v>1743</v>
      </c>
      <c r="E55" s="541" t="s">
        <v>1840</v>
      </c>
      <c r="F55" s="541" t="s">
        <v>1841</v>
      </c>
      <c r="G55" s="582">
        <v>3508</v>
      </c>
      <c r="H55" s="582">
        <v>610392</v>
      </c>
      <c r="I55" s="541"/>
      <c r="J55" s="541">
        <v>174</v>
      </c>
      <c r="K55" s="582">
        <v>3232</v>
      </c>
      <c r="L55" s="582">
        <v>562368</v>
      </c>
      <c r="M55" s="541"/>
      <c r="N55" s="541">
        <v>174</v>
      </c>
      <c r="O55" s="582">
        <v>3484</v>
      </c>
      <c r="P55" s="582">
        <v>609700</v>
      </c>
      <c r="Q55" s="546"/>
      <c r="R55" s="583">
        <v>175</v>
      </c>
    </row>
    <row r="56" spans="1:18" ht="14.45" customHeight="1" x14ac:dyDescent="0.2">
      <c r="A56" s="540" t="s">
        <v>1748</v>
      </c>
      <c r="B56" s="541" t="s">
        <v>1755</v>
      </c>
      <c r="C56" s="541" t="s">
        <v>487</v>
      </c>
      <c r="D56" s="541" t="s">
        <v>1743</v>
      </c>
      <c r="E56" s="541" t="s">
        <v>1842</v>
      </c>
      <c r="F56" s="541" t="s">
        <v>1843</v>
      </c>
      <c r="G56" s="582">
        <v>2178</v>
      </c>
      <c r="H56" s="582">
        <v>873378</v>
      </c>
      <c r="I56" s="541"/>
      <c r="J56" s="541">
        <v>401</v>
      </c>
      <c r="K56" s="582">
        <v>1966</v>
      </c>
      <c r="L56" s="582">
        <v>790332</v>
      </c>
      <c r="M56" s="541"/>
      <c r="N56" s="541">
        <v>402</v>
      </c>
      <c r="O56" s="582">
        <v>2386</v>
      </c>
      <c r="P56" s="582">
        <v>961558</v>
      </c>
      <c r="Q56" s="546"/>
      <c r="R56" s="583">
        <v>403</v>
      </c>
    </row>
    <row r="57" spans="1:18" ht="14.45" customHeight="1" x14ac:dyDescent="0.2">
      <c r="A57" s="540" t="s">
        <v>1748</v>
      </c>
      <c r="B57" s="541" t="s">
        <v>1755</v>
      </c>
      <c r="C57" s="541" t="s">
        <v>487</v>
      </c>
      <c r="D57" s="541" t="s">
        <v>1743</v>
      </c>
      <c r="E57" s="541" t="s">
        <v>1844</v>
      </c>
      <c r="F57" s="541" t="s">
        <v>1845</v>
      </c>
      <c r="G57" s="582">
        <v>715</v>
      </c>
      <c r="H57" s="582">
        <v>469040</v>
      </c>
      <c r="I57" s="541"/>
      <c r="J57" s="541">
        <v>656</v>
      </c>
      <c r="K57" s="582">
        <v>664</v>
      </c>
      <c r="L57" s="582">
        <v>436248</v>
      </c>
      <c r="M57" s="541"/>
      <c r="N57" s="541">
        <v>657</v>
      </c>
      <c r="O57" s="582">
        <v>668</v>
      </c>
      <c r="P57" s="582">
        <v>440880</v>
      </c>
      <c r="Q57" s="546"/>
      <c r="R57" s="583">
        <v>660</v>
      </c>
    </row>
    <row r="58" spans="1:18" ht="14.45" customHeight="1" x14ac:dyDescent="0.2">
      <c r="A58" s="540" t="s">
        <v>1748</v>
      </c>
      <c r="B58" s="541" t="s">
        <v>1755</v>
      </c>
      <c r="C58" s="541" t="s">
        <v>487</v>
      </c>
      <c r="D58" s="541" t="s">
        <v>1743</v>
      </c>
      <c r="E58" s="541" t="s">
        <v>1846</v>
      </c>
      <c r="F58" s="541" t="s">
        <v>1847</v>
      </c>
      <c r="G58" s="582">
        <v>715</v>
      </c>
      <c r="H58" s="582">
        <v>469040</v>
      </c>
      <c r="I58" s="541"/>
      <c r="J58" s="541">
        <v>656</v>
      </c>
      <c r="K58" s="582">
        <v>664</v>
      </c>
      <c r="L58" s="582">
        <v>436248</v>
      </c>
      <c r="M58" s="541"/>
      <c r="N58" s="541">
        <v>657</v>
      </c>
      <c r="O58" s="582">
        <v>668</v>
      </c>
      <c r="P58" s="582">
        <v>440880</v>
      </c>
      <c r="Q58" s="546"/>
      <c r="R58" s="583">
        <v>660</v>
      </c>
    </row>
    <row r="59" spans="1:18" ht="14.45" customHeight="1" x14ac:dyDescent="0.2">
      <c r="A59" s="540" t="s">
        <v>1748</v>
      </c>
      <c r="B59" s="541" t="s">
        <v>1755</v>
      </c>
      <c r="C59" s="541" t="s">
        <v>487</v>
      </c>
      <c r="D59" s="541" t="s">
        <v>1743</v>
      </c>
      <c r="E59" s="541" t="s">
        <v>1848</v>
      </c>
      <c r="F59" s="541" t="s">
        <v>1849</v>
      </c>
      <c r="G59" s="582">
        <v>323</v>
      </c>
      <c r="H59" s="582">
        <v>224808</v>
      </c>
      <c r="I59" s="541"/>
      <c r="J59" s="541">
        <v>696</v>
      </c>
      <c r="K59" s="582">
        <v>311</v>
      </c>
      <c r="L59" s="582">
        <v>216767</v>
      </c>
      <c r="M59" s="541"/>
      <c r="N59" s="541">
        <v>697</v>
      </c>
      <c r="O59" s="582">
        <v>325</v>
      </c>
      <c r="P59" s="582">
        <v>227500</v>
      </c>
      <c r="Q59" s="546"/>
      <c r="R59" s="583">
        <v>700</v>
      </c>
    </row>
    <row r="60" spans="1:18" ht="14.45" customHeight="1" x14ac:dyDescent="0.2">
      <c r="A60" s="540" t="s">
        <v>1748</v>
      </c>
      <c r="B60" s="541" t="s">
        <v>1755</v>
      </c>
      <c r="C60" s="541" t="s">
        <v>487</v>
      </c>
      <c r="D60" s="541" t="s">
        <v>1743</v>
      </c>
      <c r="E60" s="541" t="s">
        <v>1850</v>
      </c>
      <c r="F60" s="541" t="s">
        <v>1851</v>
      </c>
      <c r="G60" s="582">
        <v>592</v>
      </c>
      <c r="H60" s="582">
        <v>401968</v>
      </c>
      <c r="I60" s="541"/>
      <c r="J60" s="541">
        <v>679</v>
      </c>
      <c r="K60" s="582">
        <v>749</v>
      </c>
      <c r="L60" s="582">
        <v>509320</v>
      </c>
      <c r="M60" s="541"/>
      <c r="N60" s="541">
        <v>680</v>
      </c>
      <c r="O60" s="582">
        <v>828</v>
      </c>
      <c r="P60" s="582">
        <v>565524</v>
      </c>
      <c r="Q60" s="546"/>
      <c r="R60" s="583">
        <v>683</v>
      </c>
    </row>
    <row r="61" spans="1:18" ht="14.45" customHeight="1" x14ac:dyDescent="0.2">
      <c r="A61" s="540" t="s">
        <v>1748</v>
      </c>
      <c r="B61" s="541" t="s">
        <v>1755</v>
      </c>
      <c r="C61" s="541" t="s">
        <v>487</v>
      </c>
      <c r="D61" s="541" t="s">
        <v>1743</v>
      </c>
      <c r="E61" s="541" t="s">
        <v>1852</v>
      </c>
      <c r="F61" s="541" t="s">
        <v>1853</v>
      </c>
      <c r="G61" s="582">
        <v>2440</v>
      </c>
      <c r="H61" s="582">
        <v>1166320</v>
      </c>
      <c r="I61" s="541"/>
      <c r="J61" s="541">
        <v>478</v>
      </c>
      <c r="K61" s="582">
        <v>2189</v>
      </c>
      <c r="L61" s="582">
        <v>1048531</v>
      </c>
      <c r="M61" s="541"/>
      <c r="N61" s="541">
        <v>479</v>
      </c>
      <c r="O61" s="582">
        <v>2632</v>
      </c>
      <c r="P61" s="582">
        <v>1268624</v>
      </c>
      <c r="Q61" s="546"/>
      <c r="R61" s="583">
        <v>482</v>
      </c>
    </row>
    <row r="62" spans="1:18" ht="14.45" customHeight="1" x14ac:dyDescent="0.2">
      <c r="A62" s="540" t="s">
        <v>1748</v>
      </c>
      <c r="B62" s="541" t="s">
        <v>1755</v>
      </c>
      <c r="C62" s="541" t="s">
        <v>487</v>
      </c>
      <c r="D62" s="541" t="s">
        <v>1743</v>
      </c>
      <c r="E62" s="541" t="s">
        <v>1854</v>
      </c>
      <c r="F62" s="541" t="s">
        <v>1855</v>
      </c>
      <c r="G62" s="582">
        <v>741</v>
      </c>
      <c r="H62" s="582">
        <v>217113</v>
      </c>
      <c r="I62" s="541"/>
      <c r="J62" s="541">
        <v>293</v>
      </c>
      <c r="K62" s="582">
        <v>759</v>
      </c>
      <c r="L62" s="582">
        <v>223146</v>
      </c>
      <c r="M62" s="541"/>
      <c r="N62" s="541">
        <v>294</v>
      </c>
      <c r="O62" s="582">
        <v>889</v>
      </c>
      <c r="P62" s="582">
        <v>264033</v>
      </c>
      <c r="Q62" s="546"/>
      <c r="R62" s="583">
        <v>297</v>
      </c>
    </row>
    <row r="63" spans="1:18" ht="14.45" customHeight="1" x14ac:dyDescent="0.2">
      <c r="A63" s="540" t="s">
        <v>1748</v>
      </c>
      <c r="B63" s="541" t="s">
        <v>1755</v>
      </c>
      <c r="C63" s="541" t="s">
        <v>487</v>
      </c>
      <c r="D63" s="541" t="s">
        <v>1743</v>
      </c>
      <c r="E63" s="541" t="s">
        <v>1856</v>
      </c>
      <c r="F63" s="541" t="s">
        <v>1857</v>
      </c>
      <c r="G63" s="582">
        <v>785</v>
      </c>
      <c r="H63" s="582">
        <v>632710</v>
      </c>
      <c r="I63" s="541"/>
      <c r="J63" s="541">
        <v>806</v>
      </c>
      <c r="K63" s="582">
        <v>858</v>
      </c>
      <c r="L63" s="582">
        <v>693264</v>
      </c>
      <c r="M63" s="541"/>
      <c r="N63" s="541">
        <v>808</v>
      </c>
      <c r="O63" s="582">
        <v>1173</v>
      </c>
      <c r="P63" s="582">
        <v>951303</v>
      </c>
      <c r="Q63" s="546"/>
      <c r="R63" s="583">
        <v>811</v>
      </c>
    </row>
    <row r="64" spans="1:18" ht="14.45" customHeight="1" x14ac:dyDescent="0.2">
      <c r="A64" s="540" t="s">
        <v>1748</v>
      </c>
      <c r="B64" s="541" t="s">
        <v>1755</v>
      </c>
      <c r="C64" s="541" t="s">
        <v>487</v>
      </c>
      <c r="D64" s="541" t="s">
        <v>1743</v>
      </c>
      <c r="E64" s="541" t="s">
        <v>1858</v>
      </c>
      <c r="F64" s="541" t="s">
        <v>1859</v>
      </c>
      <c r="G64" s="582">
        <v>4359</v>
      </c>
      <c r="H64" s="582">
        <v>732312</v>
      </c>
      <c r="I64" s="541"/>
      <c r="J64" s="541">
        <v>168</v>
      </c>
      <c r="K64" s="582">
        <v>3974</v>
      </c>
      <c r="L64" s="582">
        <v>667632</v>
      </c>
      <c r="M64" s="541"/>
      <c r="N64" s="541">
        <v>168</v>
      </c>
      <c r="O64" s="582">
        <v>4441</v>
      </c>
      <c r="P64" s="582">
        <v>750529</v>
      </c>
      <c r="Q64" s="546"/>
      <c r="R64" s="583">
        <v>169</v>
      </c>
    </row>
    <row r="65" spans="1:18" ht="14.45" customHeight="1" x14ac:dyDescent="0.2">
      <c r="A65" s="540" t="s">
        <v>1748</v>
      </c>
      <c r="B65" s="541" t="s">
        <v>1755</v>
      </c>
      <c r="C65" s="541" t="s">
        <v>487</v>
      </c>
      <c r="D65" s="541" t="s">
        <v>1743</v>
      </c>
      <c r="E65" s="541" t="s">
        <v>1860</v>
      </c>
      <c r="F65" s="541" t="s">
        <v>1861</v>
      </c>
      <c r="G65" s="582">
        <v>375</v>
      </c>
      <c r="H65" s="582">
        <v>320625</v>
      </c>
      <c r="I65" s="541"/>
      <c r="J65" s="541">
        <v>855</v>
      </c>
      <c r="K65" s="582">
        <v>553</v>
      </c>
      <c r="L65" s="582">
        <v>472815</v>
      </c>
      <c r="M65" s="541"/>
      <c r="N65" s="541">
        <v>855</v>
      </c>
      <c r="O65" s="582">
        <v>676</v>
      </c>
      <c r="P65" s="582">
        <v>579332</v>
      </c>
      <c r="Q65" s="546"/>
      <c r="R65" s="583">
        <v>857</v>
      </c>
    </row>
    <row r="66" spans="1:18" ht="14.45" customHeight="1" x14ac:dyDescent="0.2">
      <c r="A66" s="540" t="s">
        <v>1748</v>
      </c>
      <c r="B66" s="541" t="s">
        <v>1755</v>
      </c>
      <c r="C66" s="541" t="s">
        <v>487</v>
      </c>
      <c r="D66" s="541" t="s">
        <v>1743</v>
      </c>
      <c r="E66" s="541" t="s">
        <v>1862</v>
      </c>
      <c r="F66" s="541" t="s">
        <v>1863</v>
      </c>
      <c r="G66" s="582">
        <v>355</v>
      </c>
      <c r="H66" s="582">
        <v>203770</v>
      </c>
      <c r="I66" s="541"/>
      <c r="J66" s="541">
        <v>574</v>
      </c>
      <c r="K66" s="582">
        <v>325</v>
      </c>
      <c r="L66" s="582">
        <v>186875</v>
      </c>
      <c r="M66" s="541"/>
      <c r="N66" s="541">
        <v>575</v>
      </c>
      <c r="O66" s="582">
        <v>399</v>
      </c>
      <c r="P66" s="582">
        <v>229824</v>
      </c>
      <c r="Q66" s="546"/>
      <c r="R66" s="583">
        <v>576</v>
      </c>
    </row>
    <row r="67" spans="1:18" ht="14.45" customHeight="1" x14ac:dyDescent="0.2">
      <c r="A67" s="540" t="s">
        <v>1748</v>
      </c>
      <c r="B67" s="541" t="s">
        <v>1755</v>
      </c>
      <c r="C67" s="541" t="s">
        <v>487</v>
      </c>
      <c r="D67" s="541" t="s">
        <v>1743</v>
      </c>
      <c r="E67" s="541" t="s">
        <v>1864</v>
      </c>
      <c r="F67" s="541" t="s">
        <v>1865</v>
      </c>
      <c r="G67" s="582">
        <v>1039</v>
      </c>
      <c r="H67" s="582">
        <v>195332</v>
      </c>
      <c r="I67" s="541"/>
      <c r="J67" s="541">
        <v>188</v>
      </c>
      <c r="K67" s="582">
        <v>803</v>
      </c>
      <c r="L67" s="582">
        <v>150964</v>
      </c>
      <c r="M67" s="541"/>
      <c r="N67" s="541">
        <v>188</v>
      </c>
      <c r="O67" s="582">
        <v>885</v>
      </c>
      <c r="P67" s="582">
        <v>168150</v>
      </c>
      <c r="Q67" s="546"/>
      <c r="R67" s="583">
        <v>190</v>
      </c>
    </row>
    <row r="68" spans="1:18" ht="14.45" customHeight="1" x14ac:dyDescent="0.2">
      <c r="A68" s="540" t="s">
        <v>1748</v>
      </c>
      <c r="B68" s="541" t="s">
        <v>1755</v>
      </c>
      <c r="C68" s="541" t="s">
        <v>487</v>
      </c>
      <c r="D68" s="541" t="s">
        <v>1743</v>
      </c>
      <c r="E68" s="541" t="s">
        <v>1866</v>
      </c>
      <c r="F68" s="541" t="s">
        <v>1867</v>
      </c>
      <c r="G68" s="582">
        <v>20057</v>
      </c>
      <c r="H68" s="582">
        <v>11552832</v>
      </c>
      <c r="I68" s="541"/>
      <c r="J68" s="541">
        <v>576</v>
      </c>
      <c r="K68" s="582">
        <v>18363</v>
      </c>
      <c r="L68" s="582">
        <v>10577088</v>
      </c>
      <c r="M68" s="541"/>
      <c r="N68" s="541">
        <v>576</v>
      </c>
      <c r="O68" s="582">
        <v>18904</v>
      </c>
      <c r="P68" s="582">
        <v>10926512</v>
      </c>
      <c r="Q68" s="546"/>
      <c r="R68" s="583">
        <v>578</v>
      </c>
    </row>
    <row r="69" spans="1:18" ht="14.45" customHeight="1" x14ac:dyDescent="0.2">
      <c r="A69" s="540" t="s">
        <v>1748</v>
      </c>
      <c r="B69" s="541" t="s">
        <v>1755</v>
      </c>
      <c r="C69" s="541" t="s">
        <v>487</v>
      </c>
      <c r="D69" s="541" t="s">
        <v>1743</v>
      </c>
      <c r="E69" s="541" t="s">
        <v>1868</v>
      </c>
      <c r="F69" s="541" t="s">
        <v>1869</v>
      </c>
      <c r="G69" s="582">
        <v>715</v>
      </c>
      <c r="H69" s="582">
        <v>1001000</v>
      </c>
      <c r="I69" s="541"/>
      <c r="J69" s="541">
        <v>1400</v>
      </c>
      <c r="K69" s="582">
        <v>664</v>
      </c>
      <c r="L69" s="582">
        <v>930264</v>
      </c>
      <c r="M69" s="541"/>
      <c r="N69" s="541">
        <v>1401</v>
      </c>
      <c r="O69" s="582">
        <v>668</v>
      </c>
      <c r="P69" s="582">
        <v>937872</v>
      </c>
      <c r="Q69" s="546"/>
      <c r="R69" s="583">
        <v>1404</v>
      </c>
    </row>
    <row r="70" spans="1:18" ht="14.45" customHeight="1" x14ac:dyDescent="0.2">
      <c r="A70" s="540" t="s">
        <v>1748</v>
      </c>
      <c r="B70" s="541" t="s">
        <v>1755</v>
      </c>
      <c r="C70" s="541" t="s">
        <v>487</v>
      </c>
      <c r="D70" s="541" t="s">
        <v>1743</v>
      </c>
      <c r="E70" s="541" t="s">
        <v>1870</v>
      </c>
      <c r="F70" s="541" t="s">
        <v>1871</v>
      </c>
      <c r="G70" s="582">
        <v>35</v>
      </c>
      <c r="H70" s="582">
        <v>35805</v>
      </c>
      <c r="I70" s="541"/>
      <c r="J70" s="541">
        <v>1023</v>
      </c>
      <c r="K70" s="582">
        <v>25</v>
      </c>
      <c r="L70" s="582">
        <v>25600</v>
      </c>
      <c r="M70" s="541"/>
      <c r="N70" s="541">
        <v>1024</v>
      </c>
      <c r="O70" s="582">
        <v>38</v>
      </c>
      <c r="P70" s="582">
        <v>39102</v>
      </c>
      <c r="Q70" s="546"/>
      <c r="R70" s="583">
        <v>1029</v>
      </c>
    </row>
    <row r="71" spans="1:18" ht="14.45" customHeight="1" x14ac:dyDescent="0.2">
      <c r="A71" s="540" t="s">
        <v>1748</v>
      </c>
      <c r="B71" s="541" t="s">
        <v>1755</v>
      </c>
      <c r="C71" s="541" t="s">
        <v>487</v>
      </c>
      <c r="D71" s="541" t="s">
        <v>1743</v>
      </c>
      <c r="E71" s="541" t="s">
        <v>1872</v>
      </c>
      <c r="F71" s="541" t="s">
        <v>1873</v>
      </c>
      <c r="G71" s="582">
        <v>439</v>
      </c>
      <c r="H71" s="582">
        <v>83410</v>
      </c>
      <c r="I71" s="541"/>
      <c r="J71" s="541">
        <v>190</v>
      </c>
      <c r="K71" s="582">
        <v>504</v>
      </c>
      <c r="L71" s="582">
        <v>95760</v>
      </c>
      <c r="M71" s="541"/>
      <c r="N71" s="541">
        <v>190</v>
      </c>
      <c r="O71" s="582">
        <v>451</v>
      </c>
      <c r="P71" s="582">
        <v>86141</v>
      </c>
      <c r="Q71" s="546"/>
      <c r="R71" s="583">
        <v>191</v>
      </c>
    </row>
    <row r="72" spans="1:18" ht="14.45" customHeight="1" x14ac:dyDescent="0.2">
      <c r="A72" s="540" t="s">
        <v>1748</v>
      </c>
      <c r="B72" s="541" t="s">
        <v>1755</v>
      </c>
      <c r="C72" s="541" t="s">
        <v>487</v>
      </c>
      <c r="D72" s="541" t="s">
        <v>1743</v>
      </c>
      <c r="E72" s="541" t="s">
        <v>1874</v>
      </c>
      <c r="F72" s="541" t="s">
        <v>1875</v>
      </c>
      <c r="G72" s="582">
        <v>786</v>
      </c>
      <c r="H72" s="582">
        <v>633516</v>
      </c>
      <c r="I72" s="541"/>
      <c r="J72" s="541">
        <v>806</v>
      </c>
      <c r="K72" s="582">
        <v>858</v>
      </c>
      <c r="L72" s="582">
        <v>693264</v>
      </c>
      <c r="M72" s="541"/>
      <c r="N72" s="541">
        <v>808</v>
      </c>
      <c r="O72" s="582">
        <v>1172</v>
      </c>
      <c r="P72" s="582">
        <v>950492</v>
      </c>
      <c r="Q72" s="546"/>
      <c r="R72" s="583">
        <v>811</v>
      </c>
    </row>
    <row r="73" spans="1:18" ht="14.45" customHeight="1" x14ac:dyDescent="0.2">
      <c r="A73" s="540" t="s">
        <v>1748</v>
      </c>
      <c r="B73" s="541" t="s">
        <v>1755</v>
      </c>
      <c r="C73" s="541" t="s">
        <v>487</v>
      </c>
      <c r="D73" s="541" t="s">
        <v>1743</v>
      </c>
      <c r="E73" s="541" t="s">
        <v>1876</v>
      </c>
      <c r="F73" s="541" t="s">
        <v>1877</v>
      </c>
      <c r="G73" s="582">
        <v>2</v>
      </c>
      <c r="H73" s="582">
        <v>690</v>
      </c>
      <c r="I73" s="541"/>
      <c r="J73" s="541">
        <v>345</v>
      </c>
      <c r="K73" s="582">
        <v>5</v>
      </c>
      <c r="L73" s="582">
        <v>1750</v>
      </c>
      <c r="M73" s="541"/>
      <c r="N73" s="541">
        <v>350</v>
      </c>
      <c r="O73" s="582">
        <v>4</v>
      </c>
      <c r="P73" s="582">
        <v>1464</v>
      </c>
      <c r="Q73" s="546"/>
      <c r="R73" s="583">
        <v>366</v>
      </c>
    </row>
    <row r="74" spans="1:18" ht="14.45" customHeight="1" x14ac:dyDescent="0.2">
      <c r="A74" s="540" t="s">
        <v>1748</v>
      </c>
      <c r="B74" s="541" t="s">
        <v>1755</v>
      </c>
      <c r="C74" s="541" t="s">
        <v>487</v>
      </c>
      <c r="D74" s="541" t="s">
        <v>1743</v>
      </c>
      <c r="E74" s="541" t="s">
        <v>1878</v>
      </c>
      <c r="F74" s="541" t="s">
        <v>1879</v>
      </c>
      <c r="G74" s="582">
        <v>34</v>
      </c>
      <c r="H74" s="582">
        <v>8908</v>
      </c>
      <c r="I74" s="541"/>
      <c r="J74" s="541">
        <v>262</v>
      </c>
      <c r="K74" s="582">
        <v>37</v>
      </c>
      <c r="L74" s="582">
        <v>9731</v>
      </c>
      <c r="M74" s="541"/>
      <c r="N74" s="541">
        <v>263</v>
      </c>
      <c r="O74" s="582">
        <v>51</v>
      </c>
      <c r="P74" s="582">
        <v>13566</v>
      </c>
      <c r="Q74" s="546"/>
      <c r="R74" s="583">
        <v>266</v>
      </c>
    </row>
    <row r="75" spans="1:18" ht="14.45" customHeight="1" x14ac:dyDescent="0.2">
      <c r="A75" s="540" t="s">
        <v>1748</v>
      </c>
      <c r="B75" s="541" t="s">
        <v>1755</v>
      </c>
      <c r="C75" s="541" t="s">
        <v>487</v>
      </c>
      <c r="D75" s="541" t="s">
        <v>1743</v>
      </c>
      <c r="E75" s="541" t="s">
        <v>1880</v>
      </c>
      <c r="F75" s="541" t="s">
        <v>1881</v>
      </c>
      <c r="G75" s="582">
        <v>232</v>
      </c>
      <c r="H75" s="582">
        <v>951664</v>
      </c>
      <c r="I75" s="541"/>
      <c r="J75" s="541">
        <v>4102</v>
      </c>
      <c r="K75" s="582">
        <v>158</v>
      </c>
      <c r="L75" s="582">
        <v>650012</v>
      </c>
      <c r="M75" s="541"/>
      <c r="N75" s="541">
        <v>4114</v>
      </c>
      <c r="O75" s="582">
        <v>136</v>
      </c>
      <c r="P75" s="582">
        <v>564672</v>
      </c>
      <c r="Q75" s="546"/>
      <c r="R75" s="583">
        <v>4152</v>
      </c>
    </row>
    <row r="76" spans="1:18" ht="14.45" customHeight="1" x14ac:dyDescent="0.2">
      <c r="A76" s="540" t="s">
        <v>1748</v>
      </c>
      <c r="B76" s="541" t="s">
        <v>1755</v>
      </c>
      <c r="C76" s="541" t="s">
        <v>487</v>
      </c>
      <c r="D76" s="541" t="s">
        <v>1743</v>
      </c>
      <c r="E76" s="541" t="s">
        <v>1882</v>
      </c>
      <c r="F76" s="541" t="s">
        <v>1883</v>
      </c>
      <c r="G76" s="582">
        <v>44</v>
      </c>
      <c r="H76" s="582">
        <v>153252</v>
      </c>
      <c r="I76" s="541"/>
      <c r="J76" s="541">
        <v>3483</v>
      </c>
      <c r="K76" s="582">
        <v>42</v>
      </c>
      <c r="L76" s="582">
        <v>147000</v>
      </c>
      <c r="M76" s="541"/>
      <c r="N76" s="541">
        <v>3500</v>
      </c>
      <c r="O76" s="582">
        <v>37</v>
      </c>
      <c r="P76" s="582">
        <v>132534</v>
      </c>
      <c r="Q76" s="546"/>
      <c r="R76" s="583">
        <v>3582</v>
      </c>
    </row>
    <row r="77" spans="1:18" ht="14.45" customHeight="1" x14ac:dyDescent="0.2">
      <c r="A77" s="540" t="s">
        <v>1748</v>
      </c>
      <c r="B77" s="541" t="s">
        <v>1755</v>
      </c>
      <c r="C77" s="541" t="s">
        <v>487</v>
      </c>
      <c r="D77" s="541" t="s">
        <v>1743</v>
      </c>
      <c r="E77" s="541" t="s">
        <v>1884</v>
      </c>
      <c r="F77" s="541" t="s">
        <v>1885</v>
      </c>
      <c r="G77" s="582">
        <v>151</v>
      </c>
      <c r="H77" s="582">
        <v>37146</v>
      </c>
      <c r="I77" s="541"/>
      <c r="J77" s="541">
        <v>246</v>
      </c>
      <c r="K77" s="582">
        <v>157</v>
      </c>
      <c r="L77" s="582">
        <v>38936</v>
      </c>
      <c r="M77" s="541"/>
      <c r="N77" s="541">
        <v>248</v>
      </c>
      <c r="O77" s="582">
        <v>199</v>
      </c>
      <c r="P77" s="582">
        <v>49949</v>
      </c>
      <c r="Q77" s="546"/>
      <c r="R77" s="583">
        <v>251</v>
      </c>
    </row>
    <row r="78" spans="1:18" ht="14.45" customHeight="1" x14ac:dyDescent="0.2">
      <c r="A78" s="540" t="s">
        <v>1748</v>
      </c>
      <c r="B78" s="541" t="s">
        <v>1755</v>
      </c>
      <c r="C78" s="541" t="s">
        <v>487</v>
      </c>
      <c r="D78" s="541" t="s">
        <v>1743</v>
      </c>
      <c r="E78" s="541" t="s">
        <v>1886</v>
      </c>
      <c r="F78" s="541" t="s">
        <v>1887</v>
      </c>
      <c r="G78" s="582">
        <v>152</v>
      </c>
      <c r="H78" s="582">
        <v>63992</v>
      </c>
      <c r="I78" s="541"/>
      <c r="J78" s="541">
        <v>421</v>
      </c>
      <c r="K78" s="582">
        <v>157</v>
      </c>
      <c r="L78" s="582">
        <v>66254</v>
      </c>
      <c r="M78" s="541"/>
      <c r="N78" s="541">
        <v>422</v>
      </c>
      <c r="O78" s="582">
        <v>199</v>
      </c>
      <c r="P78" s="582">
        <v>84177</v>
      </c>
      <c r="Q78" s="546"/>
      <c r="R78" s="583">
        <v>423</v>
      </c>
    </row>
    <row r="79" spans="1:18" ht="14.45" customHeight="1" x14ac:dyDescent="0.2">
      <c r="A79" s="540" t="s">
        <v>1748</v>
      </c>
      <c r="B79" s="541" t="s">
        <v>1755</v>
      </c>
      <c r="C79" s="541" t="s">
        <v>487</v>
      </c>
      <c r="D79" s="541" t="s">
        <v>1743</v>
      </c>
      <c r="E79" s="541" t="s">
        <v>1888</v>
      </c>
      <c r="F79" s="541" t="s">
        <v>1889</v>
      </c>
      <c r="G79" s="582">
        <v>108</v>
      </c>
      <c r="H79" s="582">
        <v>20520</v>
      </c>
      <c r="I79" s="541"/>
      <c r="J79" s="541">
        <v>190</v>
      </c>
      <c r="K79" s="582"/>
      <c r="L79" s="582"/>
      <c r="M79" s="541"/>
      <c r="N79" s="541"/>
      <c r="O79" s="582"/>
      <c r="P79" s="582"/>
      <c r="Q79" s="546"/>
      <c r="R79" s="583"/>
    </row>
    <row r="80" spans="1:18" ht="14.45" customHeight="1" x14ac:dyDescent="0.2">
      <c r="A80" s="540" t="s">
        <v>1748</v>
      </c>
      <c r="B80" s="541" t="s">
        <v>1755</v>
      </c>
      <c r="C80" s="541" t="s">
        <v>487</v>
      </c>
      <c r="D80" s="541" t="s">
        <v>1743</v>
      </c>
      <c r="E80" s="541" t="s">
        <v>1890</v>
      </c>
      <c r="F80" s="541" t="s">
        <v>1891</v>
      </c>
      <c r="G80" s="582">
        <v>729</v>
      </c>
      <c r="H80" s="582">
        <v>5609655</v>
      </c>
      <c r="I80" s="541"/>
      <c r="J80" s="541">
        <v>7695</v>
      </c>
      <c r="K80" s="582">
        <v>600</v>
      </c>
      <c r="L80" s="582">
        <v>4628400</v>
      </c>
      <c r="M80" s="541"/>
      <c r="N80" s="541">
        <v>7714</v>
      </c>
      <c r="O80" s="582">
        <v>809</v>
      </c>
      <c r="P80" s="582">
        <v>6305346</v>
      </c>
      <c r="Q80" s="546"/>
      <c r="R80" s="583">
        <v>7794</v>
      </c>
    </row>
    <row r="81" spans="1:18" ht="14.45" customHeight="1" x14ac:dyDescent="0.2">
      <c r="A81" s="540" t="s">
        <v>1748</v>
      </c>
      <c r="B81" s="541" t="s">
        <v>1755</v>
      </c>
      <c r="C81" s="541" t="s">
        <v>487</v>
      </c>
      <c r="D81" s="541" t="s">
        <v>1743</v>
      </c>
      <c r="E81" s="541" t="s">
        <v>1892</v>
      </c>
      <c r="F81" s="541" t="s">
        <v>1893</v>
      </c>
      <c r="G81" s="582">
        <v>339</v>
      </c>
      <c r="H81" s="582">
        <v>5327385</v>
      </c>
      <c r="I81" s="541"/>
      <c r="J81" s="541">
        <v>15715</v>
      </c>
      <c r="K81" s="582">
        <v>378</v>
      </c>
      <c r="L81" s="582">
        <v>5946696</v>
      </c>
      <c r="M81" s="541"/>
      <c r="N81" s="541">
        <v>15732</v>
      </c>
      <c r="O81" s="582">
        <v>576</v>
      </c>
      <c r="P81" s="582">
        <v>9105408</v>
      </c>
      <c r="Q81" s="546"/>
      <c r="R81" s="583">
        <v>15808</v>
      </c>
    </row>
    <row r="82" spans="1:18" ht="14.45" customHeight="1" x14ac:dyDescent="0.2">
      <c r="A82" s="540" t="s">
        <v>1748</v>
      </c>
      <c r="B82" s="541" t="s">
        <v>1755</v>
      </c>
      <c r="C82" s="541" t="s">
        <v>487</v>
      </c>
      <c r="D82" s="541" t="s">
        <v>1743</v>
      </c>
      <c r="E82" s="541" t="s">
        <v>1894</v>
      </c>
      <c r="F82" s="541" t="s">
        <v>1895</v>
      </c>
      <c r="G82" s="582">
        <v>403</v>
      </c>
      <c r="H82" s="582">
        <v>957125</v>
      </c>
      <c r="I82" s="541"/>
      <c r="J82" s="541">
        <v>2375</v>
      </c>
      <c r="K82" s="582">
        <v>275</v>
      </c>
      <c r="L82" s="582">
        <v>656425</v>
      </c>
      <c r="M82" s="541"/>
      <c r="N82" s="541">
        <v>2387</v>
      </c>
      <c r="O82" s="582">
        <v>416</v>
      </c>
      <c r="P82" s="582">
        <v>1010880</v>
      </c>
      <c r="Q82" s="546"/>
      <c r="R82" s="583">
        <v>2430</v>
      </c>
    </row>
    <row r="83" spans="1:18" ht="14.45" customHeight="1" x14ac:dyDescent="0.2">
      <c r="A83" s="540" t="s">
        <v>1748</v>
      </c>
      <c r="B83" s="541" t="s">
        <v>1755</v>
      </c>
      <c r="C83" s="541" t="s">
        <v>487</v>
      </c>
      <c r="D83" s="541" t="s">
        <v>1743</v>
      </c>
      <c r="E83" s="541" t="s">
        <v>1896</v>
      </c>
      <c r="F83" s="541" t="s">
        <v>1897</v>
      </c>
      <c r="G83" s="582">
        <v>104</v>
      </c>
      <c r="H83" s="582">
        <v>643240</v>
      </c>
      <c r="I83" s="541"/>
      <c r="J83" s="541">
        <v>6185</v>
      </c>
      <c r="K83" s="582">
        <v>126</v>
      </c>
      <c r="L83" s="582">
        <v>780822</v>
      </c>
      <c r="M83" s="541"/>
      <c r="N83" s="541">
        <v>6197</v>
      </c>
      <c r="O83" s="582">
        <v>200</v>
      </c>
      <c r="P83" s="582">
        <v>1248000</v>
      </c>
      <c r="Q83" s="546"/>
      <c r="R83" s="583">
        <v>6240</v>
      </c>
    </row>
    <row r="84" spans="1:18" ht="14.45" customHeight="1" x14ac:dyDescent="0.2">
      <c r="A84" s="540" t="s">
        <v>1748</v>
      </c>
      <c r="B84" s="541" t="s">
        <v>1755</v>
      </c>
      <c r="C84" s="541" t="s">
        <v>487</v>
      </c>
      <c r="D84" s="541" t="s">
        <v>1743</v>
      </c>
      <c r="E84" s="541" t="s">
        <v>1898</v>
      </c>
      <c r="F84" s="541" t="s">
        <v>1899</v>
      </c>
      <c r="G84" s="582">
        <v>34</v>
      </c>
      <c r="H84" s="582">
        <v>23664</v>
      </c>
      <c r="I84" s="541"/>
      <c r="J84" s="541">
        <v>696</v>
      </c>
      <c r="K84" s="582">
        <v>176</v>
      </c>
      <c r="L84" s="582">
        <v>122672</v>
      </c>
      <c r="M84" s="541"/>
      <c r="N84" s="541">
        <v>697</v>
      </c>
      <c r="O84" s="582">
        <v>264</v>
      </c>
      <c r="P84" s="582">
        <v>184800</v>
      </c>
      <c r="Q84" s="546"/>
      <c r="R84" s="583">
        <v>700</v>
      </c>
    </row>
    <row r="85" spans="1:18" ht="14.45" customHeight="1" x14ac:dyDescent="0.2">
      <c r="A85" s="540" t="s">
        <v>1748</v>
      </c>
      <c r="B85" s="541" t="s">
        <v>1755</v>
      </c>
      <c r="C85" s="541" t="s">
        <v>487</v>
      </c>
      <c r="D85" s="541" t="s">
        <v>1743</v>
      </c>
      <c r="E85" s="541" t="s">
        <v>1900</v>
      </c>
      <c r="F85" s="541" t="s">
        <v>1901</v>
      </c>
      <c r="G85" s="582">
        <v>150</v>
      </c>
      <c r="H85" s="582">
        <v>70200</v>
      </c>
      <c r="I85" s="541"/>
      <c r="J85" s="541">
        <v>468</v>
      </c>
      <c r="K85" s="582">
        <v>466</v>
      </c>
      <c r="L85" s="582">
        <v>218088</v>
      </c>
      <c r="M85" s="541"/>
      <c r="N85" s="541">
        <v>468</v>
      </c>
      <c r="O85" s="582">
        <v>400</v>
      </c>
      <c r="P85" s="582">
        <v>187600</v>
      </c>
      <c r="Q85" s="546"/>
      <c r="R85" s="583">
        <v>469</v>
      </c>
    </row>
    <row r="86" spans="1:18" ht="14.45" customHeight="1" x14ac:dyDescent="0.2">
      <c r="A86" s="540" t="s">
        <v>1748</v>
      </c>
      <c r="B86" s="541" t="s">
        <v>1755</v>
      </c>
      <c r="C86" s="541" t="s">
        <v>487</v>
      </c>
      <c r="D86" s="541" t="s">
        <v>1743</v>
      </c>
      <c r="E86" s="541" t="s">
        <v>1750</v>
      </c>
      <c r="F86" s="541" t="s">
        <v>1751</v>
      </c>
      <c r="G86" s="582"/>
      <c r="H86" s="582"/>
      <c r="I86" s="541"/>
      <c r="J86" s="541"/>
      <c r="K86" s="582"/>
      <c r="L86" s="582"/>
      <c r="M86" s="541"/>
      <c r="N86" s="541"/>
      <c r="O86" s="582">
        <v>98</v>
      </c>
      <c r="P86" s="582">
        <v>128380</v>
      </c>
      <c r="Q86" s="546"/>
      <c r="R86" s="583">
        <v>1310</v>
      </c>
    </row>
    <row r="87" spans="1:18" ht="14.45" customHeight="1" x14ac:dyDescent="0.2">
      <c r="A87" s="540" t="s">
        <v>1748</v>
      </c>
      <c r="B87" s="541" t="s">
        <v>1755</v>
      </c>
      <c r="C87" s="541" t="s">
        <v>487</v>
      </c>
      <c r="D87" s="541" t="s">
        <v>1743</v>
      </c>
      <c r="E87" s="541" t="s">
        <v>1744</v>
      </c>
      <c r="F87" s="541" t="s">
        <v>1745</v>
      </c>
      <c r="G87" s="582"/>
      <c r="H87" s="582"/>
      <c r="I87" s="541"/>
      <c r="J87" s="541"/>
      <c r="K87" s="582"/>
      <c r="L87" s="582"/>
      <c r="M87" s="541"/>
      <c r="N87" s="541"/>
      <c r="O87" s="582">
        <v>1553</v>
      </c>
      <c r="P87" s="582">
        <v>953542</v>
      </c>
      <c r="Q87" s="546"/>
      <c r="R87" s="583">
        <v>614</v>
      </c>
    </row>
    <row r="88" spans="1:18" ht="14.45" customHeight="1" x14ac:dyDescent="0.2">
      <c r="A88" s="540" t="s">
        <v>1748</v>
      </c>
      <c r="B88" s="541" t="s">
        <v>1755</v>
      </c>
      <c r="C88" s="541" t="s">
        <v>487</v>
      </c>
      <c r="D88" s="541" t="s">
        <v>1743</v>
      </c>
      <c r="E88" s="541" t="s">
        <v>1902</v>
      </c>
      <c r="F88" s="541" t="s">
        <v>1903</v>
      </c>
      <c r="G88" s="582"/>
      <c r="H88" s="582"/>
      <c r="I88" s="541"/>
      <c r="J88" s="541"/>
      <c r="K88" s="582"/>
      <c r="L88" s="582"/>
      <c r="M88" s="541"/>
      <c r="N88" s="541"/>
      <c r="O88" s="582">
        <v>4037</v>
      </c>
      <c r="P88" s="582">
        <v>146588.88999999998</v>
      </c>
      <c r="Q88" s="546"/>
      <c r="R88" s="583">
        <v>36.311342581124592</v>
      </c>
    </row>
    <row r="89" spans="1:18" ht="14.45" customHeight="1" x14ac:dyDescent="0.2">
      <c r="A89" s="540" t="s">
        <v>1748</v>
      </c>
      <c r="B89" s="541" t="s">
        <v>1755</v>
      </c>
      <c r="C89" s="541" t="s">
        <v>487</v>
      </c>
      <c r="D89" s="541" t="s">
        <v>1743</v>
      </c>
      <c r="E89" s="541" t="s">
        <v>1752</v>
      </c>
      <c r="F89" s="541" t="s">
        <v>1753</v>
      </c>
      <c r="G89" s="582"/>
      <c r="H89" s="582"/>
      <c r="I89" s="541"/>
      <c r="J89" s="541"/>
      <c r="K89" s="582"/>
      <c r="L89" s="582"/>
      <c r="M89" s="541"/>
      <c r="N89" s="541"/>
      <c r="O89" s="582">
        <v>111</v>
      </c>
      <c r="P89" s="582">
        <v>68154</v>
      </c>
      <c r="Q89" s="546"/>
      <c r="R89" s="583">
        <v>614</v>
      </c>
    </row>
    <row r="90" spans="1:18" ht="14.45" customHeight="1" x14ac:dyDescent="0.2">
      <c r="A90" s="540" t="s">
        <v>1748</v>
      </c>
      <c r="B90" s="541" t="s">
        <v>1755</v>
      </c>
      <c r="C90" s="541" t="s">
        <v>487</v>
      </c>
      <c r="D90" s="541" t="s">
        <v>1743</v>
      </c>
      <c r="E90" s="541" t="s">
        <v>1746</v>
      </c>
      <c r="F90" s="541" t="s">
        <v>1747</v>
      </c>
      <c r="G90" s="582"/>
      <c r="H90" s="582"/>
      <c r="I90" s="541"/>
      <c r="J90" s="541"/>
      <c r="K90" s="582"/>
      <c r="L90" s="582"/>
      <c r="M90" s="541"/>
      <c r="N90" s="541"/>
      <c r="O90" s="582">
        <v>5238</v>
      </c>
      <c r="P90" s="582">
        <v>3216132</v>
      </c>
      <c r="Q90" s="546"/>
      <c r="R90" s="583">
        <v>614</v>
      </c>
    </row>
    <row r="91" spans="1:18" ht="14.45" customHeight="1" x14ac:dyDescent="0.2">
      <c r="A91" s="540" t="s">
        <v>1748</v>
      </c>
      <c r="B91" s="541" t="s">
        <v>1755</v>
      </c>
      <c r="C91" s="541" t="s">
        <v>487</v>
      </c>
      <c r="D91" s="541" t="s">
        <v>1743</v>
      </c>
      <c r="E91" s="541" t="s">
        <v>1754</v>
      </c>
      <c r="F91" s="541" t="s">
        <v>1747</v>
      </c>
      <c r="G91" s="582"/>
      <c r="H91" s="582"/>
      <c r="I91" s="541"/>
      <c r="J91" s="541"/>
      <c r="K91" s="582"/>
      <c r="L91" s="582"/>
      <c r="M91" s="541"/>
      <c r="N91" s="541"/>
      <c r="O91" s="582">
        <v>211</v>
      </c>
      <c r="P91" s="582">
        <v>129554</v>
      </c>
      <c r="Q91" s="546"/>
      <c r="R91" s="583">
        <v>614</v>
      </c>
    </row>
    <row r="92" spans="1:18" ht="14.45" customHeight="1" x14ac:dyDescent="0.2">
      <c r="A92" s="540" t="s">
        <v>1748</v>
      </c>
      <c r="B92" s="541" t="s">
        <v>1755</v>
      </c>
      <c r="C92" s="541" t="s">
        <v>1736</v>
      </c>
      <c r="D92" s="541" t="s">
        <v>1743</v>
      </c>
      <c r="E92" s="541" t="s">
        <v>1780</v>
      </c>
      <c r="F92" s="541" t="s">
        <v>1781</v>
      </c>
      <c r="G92" s="582">
        <v>509</v>
      </c>
      <c r="H92" s="582">
        <v>528851</v>
      </c>
      <c r="I92" s="541"/>
      <c r="J92" s="541">
        <v>1039</v>
      </c>
      <c r="K92" s="582">
        <v>506</v>
      </c>
      <c r="L92" s="582">
        <v>526240</v>
      </c>
      <c r="M92" s="541"/>
      <c r="N92" s="541">
        <v>1040</v>
      </c>
      <c r="O92" s="582">
        <v>306</v>
      </c>
      <c r="P92" s="582">
        <v>318852</v>
      </c>
      <c r="Q92" s="546"/>
      <c r="R92" s="583">
        <v>1042</v>
      </c>
    </row>
    <row r="93" spans="1:18" ht="14.45" customHeight="1" x14ac:dyDescent="0.2">
      <c r="A93" s="540" t="s">
        <v>1748</v>
      </c>
      <c r="B93" s="541" t="s">
        <v>1755</v>
      </c>
      <c r="C93" s="541" t="s">
        <v>1736</v>
      </c>
      <c r="D93" s="541" t="s">
        <v>1743</v>
      </c>
      <c r="E93" s="541" t="s">
        <v>1802</v>
      </c>
      <c r="F93" s="541" t="s">
        <v>1803</v>
      </c>
      <c r="G93" s="582">
        <v>254</v>
      </c>
      <c r="H93" s="582">
        <v>56642</v>
      </c>
      <c r="I93" s="541"/>
      <c r="J93" s="541">
        <v>223</v>
      </c>
      <c r="K93" s="582">
        <v>254</v>
      </c>
      <c r="L93" s="582">
        <v>56896</v>
      </c>
      <c r="M93" s="541"/>
      <c r="N93" s="541">
        <v>224</v>
      </c>
      <c r="O93" s="582">
        <v>153</v>
      </c>
      <c r="P93" s="582">
        <v>34731</v>
      </c>
      <c r="Q93" s="546"/>
      <c r="R93" s="583">
        <v>227</v>
      </c>
    </row>
    <row r="94" spans="1:18" ht="14.45" customHeight="1" x14ac:dyDescent="0.2">
      <c r="A94" s="540" t="s">
        <v>1748</v>
      </c>
      <c r="B94" s="541" t="s">
        <v>1904</v>
      </c>
      <c r="C94" s="541" t="s">
        <v>487</v>
      </c>
      <c r="D94" s="541" t="s">
        <v>1743</v>
      </c>
      <c r="E94" s="541" t="s">
        <v>1905</v>
      </c>
      <c r="F94" s="541" t="s">
        <v>1906</v>
      </c>
      <c r="G94" s="582"/>
      <c r="H94" s="582"/>
      <c r="I94" s="541"/>
      <c r="J94" s="541"/>
      <c r="K94" s="582"/>
      <c r="L94" s="582"/>
      <c r="M94" s="541"/>
      <c r="N94" s="541"/>
      <c r="O94" s="582">
        <v>31</v>
      </c>
      <c r="P94" s="582">
        <v>382075</v>
      </c>
      <c r="Q94" s="546"/>
      <c r="R94" s="583">
        <v>12325</v>
      </c>
    </row>
    <row r="95" spans="1:18" ht="14.45" customHeight="1" x14ac:dyDescent="0.2">
      <c r="A95" s="540" t="s">
        <v>1748</v>
      </c>
      <c r="B95" s="541" t="s">
        <v>1904</v>
      </c>
      <c r="C95" s="541" t="s">
        <v>487</v>
      </c>
      <c r="D95" s="541" t="s">
        <v>1743</v>
      </c>
      <c r="E95" s="541" t="s">
        <v>1907</v>
      </c>
      <c r="F95" s="541" t="s">
        <v>1908</v>
      </c>
      <c r="G95" s="582"/>
      <c r="H95" s="582"/>
      <c r="I95" s="541"/>
      <c r="J95" s="541"/>
      <c r="K95" s="582"/>
      <c r="L95" s="582"/>
      <c r="M95" s="541"/>
      <c r="N95" s="541"/>
      <c r="O95" s="582">
        <v>47</v>
      </c>
      <c r="P95" s="582">
        <v>14758</v>
      </c>
      <c r="Q95" s="546"/>
      <c r="R95" s="583">
        <v>314</v>
      </c>
    </row>
    <row r="96" spans="1:18" ht="14.45" customHeight="1" x14ac:dyDescent="0.2">
      <c r="A96" s="540" t="s">
        <v>1748</v>
      </c>
      <c r="B96" s="541" t="s">
        <v>1904</v>
      </c>
      <c r="C96" s="541" t="s">
        <v>487</v>
      </c>
      <c r="D96" s="541" t="s">
        <v>1743</v>
      </c>
      <c r="E96" s="541" t="s">
        <v>1909</v>
      </c>
      <c r="F96" s="541" t="s">
        <v>1910</v>
      </c>
      <c r="G96" s="582">
        <v>522</v>
      </c>
      <c r="H96" s="582">
        <v>6264</v>
      </c>
      <c r="I96" s="541"/>
      <c r="J96" s="541">
        <v>12</v>
      </c>
      <c r="K96" s="582">
        <v>449</v>
      </c>
      <c r="L96" s="582">
        <v>5388</v>
      </c>
      <c r="M96" s="541"/>
      <c r="N96" s="541">
        <v>12</v>
      </c>
      <c r="O96" s="582">
        <v>246</v>
      </c>
      <c r="P96" s="582">
        <v>3198</v>
      </c>
      <c r="Q96" s="546"/>
      <c r="R96" s="583">
        <v>13</v>
      </c>
    </row>
    <row r="97" spans="1:18" ht="14.45" customHeight="1" x14ac:dyDescent="0.2">
      <c r="A97" s="540" t="s">
        <v>1748</v>
      </c>
      <c r="B97" s="541" t="s">
        <v>1904</v>
      </c>
      <c r="C97" s="541" t="s">
        <v>487</v>
      </c>
      <c r="D97" s="541" t="s">
        <v>1743</v>
      </c>
      <c r="E97" s="541" t="s">
        <v>1911</v>
      </c>
      <c r="F97" s="541" t="s">
        <v>1912</v>
      </c>
      <c r="G97" s="582"/>
      <c r="H97" s="582"/>
      <c r="I97" s="541"/>
      <c r="J97" s="541"/>
      <c r="K97" s="582"/>
      <c r="L97" s="582"/>
      <c r="M97" s="541"/>
      <c r="N97" s="541"/>
      <c r="O97" s="582">
        <v>755</v>
      </c>
      <c r="P97" s="582">
        <v>8006775</v>
      </c>
      <c r="Q97" s="546"/>
      <c r="R97" s="583">
        <v>10605</v>
      </c>
    </row>
    <row r="98" spans="1:18" ht="14.45" customHeight="1" x14ac:dyDescent="0.2">
      <c r="A98" s="540" t="s">
        <v>1748</v>
      </c>
      <c r="B98" s="541" t="s">
        <v>1904</v>
      </c>
      <c r="C98" s="541" t="s">
        <v>487</v>
      </c>
      <c r="D98" s="541" t="s">
        <v>1743</v>
      </c>
      <c r="E98" s="541" t="s">
        <v>1913</v>
      </c>
      <c r="F98" s="541" t="s">
        <v>1914</v>
      </c>
      <c r="G98" s="582"/>
      <c r="H98" s="582"/>
      <c r="I98" s="541"/>
      <c r="J98" s="541"/>
      <c r="K98" s="582"/>
      <c r="L98" s="582"/>
      <c r="M98" s="541"/>
      <c r="N98" s="541"/>
      <c r="O98" s="582">
        <v>76</v>
      </c>
      <c r="P98" s="582">
        <v>907972</v>
      </c>
      <c r="Q98" s="546"/>
      <c r="R98" s="583">
        <v>11947</v>
      </c>
    </row>
    <row r="99" spans="1:18" ht="14.45" customHeight="1" x14ac:dyDescent="0.2">
      <c r="A99" s="540" t="s">
        <v>1748</v>
      </c>
      <c r="B99" s="541" t="s">
        <v>1904</v>
      </c>
      <c r="C99" s="541" t="s">
        <v>487</v>
      </c>
      <c r="D99" s="541" t="s">
        <v>1743</v>
      </c>
      <c r="E99" s="541" t="s">
        <v>1915</v>
      </c>
      <c r="F99" s="541" t="s">
        <v>1916</v>
      </c>
      <c r="G99" s="582">
        <v>8</v>
      </c>
      <c r="H99" s="582">
        <v>3808</v>
      </c>
      <c r="I99" s="541"/>
      <c r="J99" s="541">
        <v>476</v>
      </c>
      <c r="K99" s="582"/>
      <c r="L99" s="582"/>
      <c r="M99" s="541"/>
      <c r="N99" s="541"/>
      <c r="O99" s="582"/>
      <c r="P99" s="582"/>
      <c r="Q99" s="546"/>
      <c r="R99" s="583"/>
    </row>
    <row r="100" spans="1:18" ht="14.45" customHeight="1" x14ac:dyDescent="0.2">
      <c r="A100" s="540" t="s">
        <v>1748</v>
      </c>
      <c r="B100" s="541" t="s">
        <v>1904</v>
      </c>
      <c r="C100" s="541" t="s">
        <v>487</v>
      </c>
      <c r="D100" s="541" t="s">
        <v>1743</v>
      </c>
      <c r="E100" s="541" t="s">
        <v>1917</v>
      </c>
      <c r="F100" s="541" t="s">
        <v>1918</v>
      </c>
      <c r="G100" s="582"/>
      <c r="H100" s="582"/>
      <c r="I100" s="541"/>
      <c r="J100" s="541"/>
      <c r="K100" s="582"/>
      <c r="L100" s="582"/>
      <c r="M100" s="541"/>
      <c r="N100" s="541"/>
      <c r="O100" s="582">
        <v>407</v>
      </c>
      <c r="P100" s="582">
        <v>150997</v>
      </c>
      <c r="Q100" s="546"/>
      <c r="R100" s="583">
        <v>371</v>
      </c>
    </row>
    <row r="101" spans="1:18" ht="14.45" customHeight="1" x14ac:dyDescent="0.2">
      <c r="A101" s="540" t="s">
        <v>1748</v>
      </c>
      <c r="B101" s="541" t="s">
        <v>1904</v>
      </c>
      <c r="C101" s="541" t="s">
        <v>487</v>
      </c>
      <c r="D101" s="541" t="s">
        <v>1743</v>
      </c>
      <c r="E101" s="541" t="s">
        <v>1919</v>
      </c>
      <c r="F101" s="541" t="s">
        <v>1920</v>
      </c>
      <c r="G101" s="582"/>
      <c r="H101" s="582"/>
      <c r="I101" s="541"/>
      <c r="J101" s="541"/>
      <c r="K101" s="582"/>
      <c r="L101" s="582"/>
      <c r="M101" s="541"/>
      <c r="N101" s="541"/>
      <c r="O101" s="582">
        <v>4</v>
      </c>
      <c r="P101" s="582">
        <v>52172</v>
      </c>
      <c r="Q101" s="546"/>
      <c r="R101" s="583">
        <v>13043</v>
      </c>
    </row>
    <row r="102" spans="1:18" ht="14.45" customHeight="1" x14ac:dyDescent="0.2">
      <c r="A102" s="540" t="s">
        <v>1748</v>
      </c>
      <c r="B102" s="541" t="s">
        <v>1904</v>
      </c>
      <c r="C102" s="541" t="s">
        <v>487</v>
      </c>
      <c r="D102" s="541" t="s">
        <v>1743</v>
      </c>
      <c r="E102" s="541" t="s">
        <v>1921</v>
      </c>
      <c r="F102" s="541" t="s">
        <v>1922</v>
      </c>
      <c r="G102" s="582">
        <v>287</v>
      </c>
      <c r="H102" s="582">
        <v>175644</v>
      </c>
      <c r="I102" s="541"/>
      <c r="J102" s="541">
        <v>612</v>
      </c>
      <c r="K102" s="582">
        <v>72</v>
      </c>
      <c r="L102" s="582">
        <v>44280</v>
      </c>
      <c r="M102" s="541"/>
      <c r="N102" s="541">
        <v>615</v>
      </c>
      <c r="O102" s="582">
        <v>452</v>
      </c>
      <c r="P102" s="582">
        <v>290184</v>
      </c>
      <c r="Q102" s="546"/>
      <c r="R102" s="583">
        <v>642</v>
      </c>
    </row>
    <row r="103" spans="1:18" ht="14.45" customHeight="1" x14ac:dyDescent="0.2">
      <c r="A103" s="540" t="s">
        <v>1748</v>
      </c>
      <c r="B103" s="541" t="s">
        <v>1904</v>
      </c>
      <c r="C103" s="541" t="s">
        <v>487</v>
      </c>
      <c r="D103" s="541" t="s">
        <v>1743</v>
      </c>
      <c r="E103" s="541" t="s">
        <v>1923</v>
      </c>
      <c r="F103" s="541" t="s">
        <v>1924</v>
      </c>
      <c r="G103" s="582"/>
      <c r="H103" s="582"/>
      <c r="I103" s="541"/>
      <c r="J103" s="541"/>
      <c r="K103" s="582"/>
      <c r="L103" s="582"/>
      <c r="M103" s="541"/>
      <c r="N103" s="541"/>
      <c r="O103" s="582">
        <v>913</v>
      </c>
      <c r="P103" s="582">
        <v>1048124</v>
      </c>
      <c r="Q103" s="546"/>
      <c r="R103" s="583">
        <v>1148</v>
      </c>
    </row>
    <row r="104" spans="1:18" ht="14.45" customHeight="1" x14ac:dyDescent="0.2">
      <c r="A104" s="540" t="s">
        <v>1748</v>
      </c>
      <c r="B104" s="541" t="s">
        <v>1904</v>
      </c>
      <c r="C104" s="541" t="s">
        <v>487</v>
      </c>
      <c r="D104" s="541" t="s">
        <v>1743</v>
      </c>
      <c r="E104" s="541" t="s">
        <v>1925</v>
      </c>
      <c r="F104" s="541" t="s">
        <v>1926</v>
      </c>
      <c r="G104" s="582"/>
      <c r="H104" s="582"/>
      <c r="I104" s="541"/>
      <c r="J104" s="541"/>
      <c r="K104" s="582"/>
      <c r="L104" s="582"/>
      <c r="M104" s="541"/>
      <c r="N104" s="541"/>
      <c r="O104" s="582">
        <v>11</v>
      </c>
      <c r="P104" s="582">
        <v>83732</v>
      </c>
      <c r="Q104" s="546"/>
      <c r="R104" s="583">
        <v>7612</v>
      </c>
    </row>
    <row r="105" spans="1:18" ht="14.45" customHeight="1" x14ac:dyDescent="0.2">
      <c r="A105" s="540" t="s">
        <v>1748</v>
      </c>
      <c r="B105" s="541" t="s">
        <v>1904</v>
      </c>
      <c r="C105" s="541" t="s">
        <v>487</v>
      </c>
      <c r="D105" s="541" t="s">
        <v>1743</v>
      </c>
      <c r="E105" s="541" t="s">
        <v>1927</v>
      </c>
      <c r="F105" s="541" t="s">
        <v>1928</v>
      </c>
      <c r="G105" s="582"/>
      <c r="H105" s="582"/>
      <c r="I105" s="541"/>
      <c r="J105" s="541"/>
      <c r="K105" s="582"/>
      <c r="L105" s="582"/>
      <c r="M105" s="541"/>
      <c r="N105" s="541"/>
      <c r="O105" s="582">
        <v>8</v>
      </c>
      <c r="P105" s="582">
        <v>19408</v>
      </c>
      <c r="Q105" s="546"/>
      <c r="R105" s="583">
        <v>2426</v>
      </c>
    </row>
    <row r="106" spans="1:18" ht="14.45" customHeight="1" x14ac:dyDescent="0.2">
      <c r="A106" s="540" t="s">
        <v>1748</v>
      </c>
      <c r="B106" s="541" t="s">
        <v>1904</v>
      </c>
      <c r="C106" s="541" t="s">
        <v>487</v>
      </c>
      <c r="D106" s="541" t="s">
        <v>1743</v>
      </c>
      <c r="E106" s="541" t="s">
        <v>1929</v>
      </c>
      <c r="F106" s="541" t="s">
        <v>1930</v>
      </c>
      <c r="G106" s="582"/>
      <c r="H106" s="582"/>
      <c r="I106" s="541"/>
      <c r="J106" s="541"/>
      <c r="K106" s="582"/>
      <c r="L106" s="582"/>
      <c r="M106" s="541"/>
      <c r="N106" s="541"/>
      <c r="O106" s="582">
        <v>207</v>
      </c>
      <c r="P106" s="582">
        <v>1839609</v>
      </c>
      <c r="Q106" s="546"/>
      <c r="R106" s="583">
        <v>8887</v>
      </c>
    </row>
    <row r="107" spans="1:18" ht="14.45" customHeight="1" x14ac:dyDescent="0.2">
      <c r="A107" s="540" t="s">
        <v>1748</v>
      </c>
      <c r="B107" s="541" t="s">
        <v>1904</v>
      </c>
      <c r="C107" s="541" t="s">
        <v>487</v>
      </c>
      <c r="D107" s="541" t="s">
        <v>1743</v>
      </c>
      <c r="E107" s="541" t="s">
        <v>1931</v>
      </c>
      <c r="F107" s="541" t="s">
        <v>1932</v>
      </c>
      <c r="G107" s="582"/>
      <c r="H107" s="582"/>
      <c r="I107" s="541"/>
      <c r="J107" s="541"/>
      <c r="K107" s="582"/>
      <c r="L107" s="582"/>
      <c r="M107" s="541"/>
      <c r="N107" s="541"/>
      <c r="O107" s="582">
        <v>153</v>
      </c>
      <c r="P107" s="582">
        <v>246330</v>
      </c>
      <c r="Q107" s="546"/>
      <c r="R107" s="583">
        <v>1610</v>
      </c>
    </row>
    <row r="108" spans="1:18" ht="14.45" customHeight="1" x14ac:dyDescent="0.2">
      <c r="A108" s="540" t="s">
        <v>1748</v>
      </c>
      <c r="B108" s="541" t="s">
        <v>1904</v>
      </c>
      <c r="C108" s="541" t="s">
        <v>487</v>
      </c>
      <c r="D108" s="541" t="s">
        <v>1743</v>
      </c>
      <c r="E108" s="541" t="s">
        <v>1933</v>
      </c>
      <c r="F108" s="541" t="s">
        <v>1934</v>
      </c>
      <c r="G108" s="582"/>
      <c r="H108" s="582"/>
      <c r="I108" s="541"/>
      <c r="J108" s="541"/>
      <c r="K108" s="582"/>
      <c r="L108" s="582"/>
      <c r="M108" s="541"/>
      <c r="N108" s="541"/>
      <c r="O108" s="582">
        <v>677</v>
      </c>
      <c r="P108" s="582">
        <v>1130590</v>
      </c>
      <c r="Q108" s="546"/>
      <c r="R108" s="583">
        <v>1670</v>
      </c>
    </row>
    <row r="109" spans="1:18" ht="14.45" customHeight="1" x14ac:dyDescent="0.2">
      <c r="A109" s="540" t="s">
        <v>1748</v>
      </c>
      <c r="B109" s="541" t="s">
        <v>1904</v>
      </c>
      <c r="C109" s="541" t="s">
        <v>487</v>
      </c>
      <c r="D109" s="541" t="s">
        <v>1743</v>
      </c>
      <c r="E109" s="541" t="s">
        <v>1935</v>
      </c>
      <c r="F109" s="541" t="s">
        <v>1936</v>
      </c>
      <c r="G109" s="582"/>
      <c r="H109" s="582"/>
      <c r="I109" s="541"/>
      <c r="J109" s="541"/>
      <c r="K109" s="582"/>
      <c r="L109" s="582"/>
      <c r="M109" s="541"/>
      <c r="N109" s="541"/>
      <c r="O109" s="582">
        <v>209</v>
      </c>
      <c r="P109" s="582">
        <v>810293</v>
      </c>
      <c r="Q109" s="546"/>
      <c r="R109" s="583">
        <v>3877</v>
      </c>
    </row>
    <row r="110" spans="1:18" ht="14.45" customHeight="1" x14ac:dyDescent="0.2">
      <c r="A110" s="540" t="s">
        <v>1748</v>
      </c>
      <c r="B110" s="541" t="s">
        <v>1904</v>
      </c>
      <c r="C110" s="541" t="s">
        <v>487</v>
      </c>
      <c r="D110" s="541" t="s">
        <v>1743</v>
      </c>
      <c r="E110" s="541" t="s">
        <v>1937</v>
      </c>
      <c r="F110" s="541" t="s">
        <v>1938</v>
      </c>
      <c r="G110" s="582"/>
      <c r="H110" s="582"/>
      <c r="I110" s="541"/>
      <c r="J110" s="541"/>
      <c r="K110" s="582"/>
      <c r="L110" s="582"/>
      <c r="M110" s="541"/>
      <c r="N110" s="541"/>
      <c r="O110" s="582">
        <v>153</v>
      </c>
      <c r="P110" s="582">
        <v>246330</v>
      </c>
      <c r="Q110" s="546"/>
      <c r="R110" s="583">
        <v>1610</v>
      </c>
    </row>
    <row r="111" spans="1:18" ht="14.45" customHeight="1" x14ac:dyDescent="0.2">
      <c r="A111" s="540" t="s">
        <v>1748</v>
      </c>
      <c r="B111" s="541" t="s">
        <v>1904</v>
      </c>
      <c r="C111" s="541" t="s">
        <v>487</v>
      </c>
      <c r="D111" s="541" t="s">
        <v>1743</v>
      </c>
      <c r="E111" s="541" t="s">
        <v>1939</v>
      </c>
      <c r="F111" s="541" t="s">
        <v>1940</v>
      </c>
      <c r="G111" s="582"/>
      <c r="H111" s="582"/>
      <c r="I111" s="541"/>
      <c r="J111" s="541"/>
      <c r="K111" s="582"/>
      <c r="L111" s="582"/>
      <c r="M111" s="541"/>
      <c r="N111" s="541"/>
      <c r="O111" s="582">
        <v>23</v>
      </c>
      <c r="P111" s="582">
        <v>931247</v>
      </c>
      <c r="Q111" s="546"/>
      <c r="R111" s="583">
        <v>40489</v>
      </c>
    </row>
    <row r="112" spans="1:18" ht="14.45" customHeight="1" x14ac:dyDescent="0.2">
      <c r="A112" s="540" t="s">
        <v>1748</v>
      </c>
      <c r="B112" s="541" t="s">
        <v>1904</v>
      </c>
      <c r="C112" s="541" t="s">
        <v>487</v>
      </c>
      <c r="D112" s="541" t="s">
        <v>1743</v>
      </c>
      <c r="E112" s="541" t="s">
        <v>1941</v>
      </c>
      <c r="F112" s="541" t="s">
        <v>1942</v>
      </c>
      <c r="G112" s="582">
        <v>3491</v>
      </c>
      <c r="H112" s="582">
        <v>8374909</v>
      </c>
      <c r="I112" s="541"/>
      <c r="J112" s="541">
        <v>2399</v>
      </c>
      <c r="K112" s="582">
        <v>1189</v>
      </c>
      <c r="L112" s="582">
        <v>2855978</v>
      </c>
      <c r="M112" s="541"/>
      <c r="N112" s="541">
        <v>2402</v>
      </c>
      <c r="O112" s="582">
        <v>3850</v>
      </c>
      <c r="P112" s="582">
        <v>9340100</v>
      </c>
      <c r="Q112" s="546"/>
      <c r="R112" s="583">
        <v>2426</v>
      </c>
    </row>
    <row r="113" spans="1:18" ht="14.45" customHeight="1" x14ac:dyDescent="0.2">
      <c r="A113" s="540" t="s">
        <v>1748</v>
      </c>
      <c r="B113" s="541" t="s">
        <v>1904</v>
      </c>
      <c r="C113" s="541" t="s">
        <v>487</v>
      </c>
      <c r="D113" s="541" t="s">
        <v>1743</v>
      </c>
      <c r="E113" s="541" t="s">
        <v>1943</v>
      </c>
      <c r="F113" s="541" t="s">
        <v>1944</v>
      </c>
      <c r="G113" s="582"/>
      <c r="H113" s="582"/>
      <c r="I113" s="541"/>
      <c r="J113" s="541"/>
      <c r="K113" s="582"/>
      <c r="L113" s="582"/>
      <c r="M113" s="541"/>
      <c r="N113" s="541"/>
      <c r="O113" s="582">
        <v>14</v>
      </c>
      <c r="P113" s="582">
        <v>15182.19</v>
      </c>
      <c r="Q113" s="546"/>
      <c r="R113" s="583">
        <v>1084.4421428571429</v>
      </c>
    </row>
    <row r="114" spans="1:18" ht="14.45" customHeight="1" x14ac:dyDescent="0.2">
      <c r="A114" s="540" t="s">
        <v>1748</v>
      </c>
      <c r="B114" s="541" t="s">
        <v>1904</v>
      </c>
      <c r="C114" s="541" t="s">
        <v>487</v>
      </c>
      <c r="D114" s="541" t="s">
        <v>1743</v>
      </c>
      <c r="E114" s="541" t="s">
        <v>1945</v>
      </c>
      <c r="F114" s="541" t="s">
        <v>1946</v>
      </c>
      <c r="G114" s="582"/>
      <c r="H114" s="582"/>
      <c r="I114" s="541"/>
      <c r="J114" s="541"/>
      <c r="K114" s="582"/>
      <c r="L114" s="582"/>
      <c r="M114" s="541"/>
      <c r="N114" s="541"/>
      <c r="O114" s="582">
        <v>229</v>
      </c>
      <c r="P114" s="582">
        <v>8240107</v>
      </c>
      <c r="Q114" s="546"/>
      <c r="R114" s="583">
        <v>35983</v>
      </c>
    </row>
    <row r="115" spans="1:18" ht="14.45" customHeight="1" thickBot="1" x14ac:dyDescent="0.25">
      <c r="A115" s="548" t="s">
        <v>1748</v>
      </c>
      <c r="B115" s="549" t="s">
        <v>1904</v>
      </c>
      <c r="C115" s="549" t="s">
        <v>487</v>
      </c>
      <c r="D115" s="549" t="s">
        <v>1743</v>
      </c>
      <c r="E115" s="549" t="s">
        <v>1947</v>
      </c>
      <c r="F115" s="549" t="s">
        <v>1948</v>
      </c>
      <c r="G115" s="563"/>
      <c r="H115" s="563"/>
      <c r="I115" s="549"/>
      <c r="J115" s="549"/>
      <c r="K115" s="563"/>
      <c r="L115" s="563"/>
      <c r="M115" s="549"/>
      <c r="N115" s="549"/>
      <c r="O115" s="563">
        <v>33</v>
      </c>
      <c r="P115" s="563">
        <v>168703.31</v>
      </c>
      <c r="Q115" s="554"/>
      <c r="R115" s="564">
        <v>5112.2215151515147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B25A2B6-3E5E-44B8-8891-D48BA0BD527B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1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1950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135296</v>
      </c>
      <c r="I3" s="103">
        <f t="shared" si="0"/>
        <v>72198104</v>
      </c>
      <c r="J3" s="74"/>
      <c r="K3" s="74"/>
      <c r="L3" s="103">
        <f t="shared" si="0"/>
        <v>131637</v>
      </c>
      <c r="M3" s="103">
        <f t="shared" si="0"/>
        <v>65268960</v>
      </c>
      <c r="N3" s="74"/>
      <c r="O3" s="74"/>
      <c r="P3" s="103">
        <f t="shared" si="0"/>
        <v>183380</v>
      </c>
      <c r="Q3" s="103">
        <f t="shared" si="0"/>
        <v>120553417.06</v>
      </c>
      <c r="R3" s="75">
        <f>IF(M3=0,0,Q3/M3)</f>
        <v>1.8470252484488798</v>
      </c>
      <c r="S3" s="104">
        <f>IF(P3=0,0,Q3/P3)</f>
        <v>657.39675569854944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33"/>
      <c r="B6" s="534" t="s">
        <v>1742</v>
      </c>
      <c r="C6" s="534" t="s">
        <v>487</v>
      </c>
      <c r="D6" s="534" t="s">
        <v>1735</v>
      </c>
      <c r="E6" s="534" t="s">
        <v>1743</v>
      </c>
      <c r="F6" s="534" t="s">
        <v>1744</v>
      </c>
      <c r="G6" s="534" t="s">
        <v>1745</v>
      </c>
      <c r="H6" s="116"/>
      <c r="I6" s="116"/>
      <c r="J6" s="534"/>
      <c r="K6" s="534"/>
      <c r="L6" s="116"/>
      <c r="M6" s="116"/>
      <c r="N6" s="534"/>
      <c r="O6" s="534"/>
      <c r="P6" s="116">
        <v>0</v>
      </c>
      <c r="Q6" s="116">
        <v>0</v>
      </c>
      <c r="R6" s="539"/>
      <c r="S6" s="562"/>
    </row>
    <row r="7" spans="1:19" ht="14.45" customHeight="1" x14ac:dyDescent="0.2">
      <c r="A7" s="540"/>
      <c r="B7" s="541" t="s">
        <v>1742</v>
      </c>
      <c r="C7" s="541" t="s">
        <v>487</v>
      </c>
      <c r="D7" s="541" t="s">
        <v>1735</v>
      </c>
      <c r="E7" s="541" t="s">
        <v>1743</v>
      </c>
      <c r="F7" s="541" t="s">
        <v>1746</v>
      </c>
      <c r="G7" s="541" t="s">
        <v>1747</v>
      </c>
      <c r="H7" s="582"/>
      <c r="I7" s="582"/>
      <c r="J7" s="541"/>
      <c r="K7" s="541"/>
      <c r="L7" s="582"/>
      <c r="M7" s="582"/>
      <c r="N7" s="541"/>
      <c r="O7" s="541"/>
      <c r="P7" s="582">
        <v>0</v>
      </c>
      <c r="Q7" s="582">
        <v>0</v>
      </c>
      <c r="R7" s="546"/>
      <c r="S7" s="583"/>
    </row>
    <row r="8" spans="1:19" ht="14.45" customHeight="1" x14ac:dyDescent="0.2">
      <c r="A8" s="540" t="s">
        <v>1748</v>
      </c>
      <c r="B8" s="541" t="s">
        <v>1749</v>
      </c>
      <c r="C8" s="541" t="s">
        <v>487</v>
      </c>
      <c r="D8" s="541" t="s">
        <v>1735</v>
      </c>
      <c r="E8" s="541" t="s">
        <v>1743</v>
      </c>
      <c r="F8" s="541" t="s">
        <v>1750</v>
      </c>
      <c r="G8" s="541" t="s">
        <v>1751</v>
      </c>
      <c r="H8" s="582"/>
      <c r="I8" s="582"/>
      <c r="J8" s="541"/>
      <c r="K8" s="541"/>
      <c r="L8" s="582"/>
      <c r="M8" s="582"/>
      <c r="N8" s="541"/>
      <c r="O8" s="541"/>
      <c r="P8" s="582">
        <v>3</v>
      </c>
      <c r="Q8" s="582">
        <v>3930</v>
      </c>
      <c r="R8" s="546"/>
      <c r="S8" s="583">
        <v>1310</v>
      </c>
    </row>
    <row r="9" spans="1:19" ht="14.45" customHeight="1" x14ac:dyDescent="0.2">
      <c r="A9" s="540" t="s">
        <v>1748</v>
      </c>
      <c r="B9" s="541" t="s">
        <v>1749</v>
      </c>
      <c r="C9" s="541" t="s">
        <v>487</v>
      </c>
      <c r="D9" s="541" t="s">
        <v>1735</v>
      </c>
      <c r="E9" s="541" t="s">
        <v>1743</v>
      </c>
      <c r="F9" s="541" t="s">
        <v>1744</v>
      </c>
      <c r="G9" s="541" t="s">
        <v>1745</v>
      </c>
      <c r="H9" s="582"/>
      <c r="I9" s="582"/>
      <c r="J9" s="541"/>
      <c r="K9" s="541"/>
      <c r="L9" s="582"/>
      <c r="M9" s="582"/>
      <c r="N9" s="541"/>
      <c r="O9" s="541"/>
      <c r="P9" s="582">
        <v>2951</v>
      </c>
      <c r="Q9" s="582">
        <v>1811914</v>
      </c>
      <c r="R9" s="546"/>
      <c r="S9" s="583">
        <v>614</v>
      </c>
    </row>
    <row r="10" spans="1:19" ht="14.45" customHeight="1" x14ac:dyDescent="0.2">
      <c r="A10" s="540" t="s">
        <v>1748</v>
      </c>
      <c r="B10" s="541" t="s">
        <v>1749</v>
      </c>
      <c r="C10" s="541" t="s">
        <v>487</v>
      </c>
      <c r="D10" s="541" t="s">
        <v>1735</v>
      </c>
      <c r="E10" s="541" t="s">
        <v>1743</v>
      </c>
      <c r="F10" s="541" t="s">
        <v>1752</v>
      </c>
      <c r="G10" s="541" t="s">
        <v>1753</v>
      </c>
      <c r="H10" s="582"/>
      <c r="I10" s="582"/>
      <c r="J10" s="541"/>
      <c r="K10" s="541"/>
      <c r="L10" s="582"/>
      <c r="M10" s="582"/>
      <c r="N10" s="541"/>
      <c r="O10" s="541"/>
      <c r="P10" s="582">
        <v>7</v>
      </c>
      <c r="Q10" s="582">
        <v>4298</v>
      </c>
      <c r="R10" s="546"/>
      <c r="S10" s="583">
        <v>614</v>
      </c>
    </row>
    <row r="11" spans="1:19" ht="14.45" customHeight="1" x14ac:dyDescent="0.2">
      <c r="A11" s="540" t="s">
        <v>1748</v>
      </c>
      <c r="B11" s="541" t="s">
        <v>1749</v>
      </c>
      <c r="C11" s="541" t="s">
        <v>487</v>
      </c>
      <c r="D11" s="541" t="s">
        <v>1735</v>
      </c>
      <c r="E11" s="541" t="s">
        <v>1743</v>
      </c>
      <c r="F11" s="541" t="s">
        <v>1746</v>
      </c>
      <c r="G11" s="541" t="s">
        <v>1747</v>
      </c>
      <c r="H11" s="582"/>
      <c r="I11" s="582"/>
      <c r="J11" s="541"/>
      <c r="K11" s="541"/>
      <c r="L11" s="582"/>
      <c r="M11" s="582"/>
      <c r="N11" s="541"/>
      <c r="O11" s="541"/>
      <c r="P11" s="582">
        <v>4416</v>
      </c>
      <c r="Q11" s="582">
        <v>2718996.67</v>
      </c>
      <c r="R11" s="546"/>
      <c r="S11" s="583">
        <v>615.714825634058</v>
      </c>
    </row>
    <row r="12" spans="1:19" ht="14.45" customHeight="1" x14ac:dyDescent="0.2">
      <c r="A12" s="540" t="s">
        <v>1748</v>
      </c>
      <c r="B12" s="541" t="s">
        <v>1749</v>
      </c>
      <c r="C12" s="541" t="s">
        <v>487</v>
      </c>
      <c r="D12" s="541" t="s">
        <v>1735</v>
      </c>
      <c r="E12" s="541" t="s">
        <v>1743</v>
      </c>
      <c r="F12" s="541" t="s">
        <v>1754</v>
      </c>
      <c r="G12" s="541" t="s">
        <v>1747</v>
      </c>
      <c r="H12" s="582"/>
      <c r="I12" s="582"/>
      <c r="J12" s="541"/>
      <c r="K12" s="541"/>
      <c r="L12" s="582"/>
      <c r="M12" s="582"/>
      <c r="N12" s="541"/>
      <c r="O12" s="541"/>
      <c r="P12" s="582">
        <v>8</v>
      </c>
      <c r="Q12" s="582">
        <v>4912</v>
      </c>
      <c r="R12" s="546"/>
      <c r="S12" s="583">
        <v>614</v>
      </c>
    </row>
    <row r="13" spans="1:19" ht="14.45" customHeight="1" x14ac:dyDescent="0.2">
      <c r="A13" s="540" t="s">
        <v>1748</v>
      </c>
      <c r="B13" s="541" t="s">
        <v>1755</v>
      </c>
      <c r="C13" s="541" t="s">
        <v>487</v>
      </c>
      <c r="D13" s="541" t="s">
        <v>1735</v>
      </c>
      <c r="E13" s="541" t="s">
        <v>1743</v>
      </c>
      <c r="F13" s="541" t="s">
        <v>1756</v>
      </c>
      <c r="G13" s="541" t="s">
        <v>1757</v>
      </c>
      <c r="H13" s="582"/>
      <c r="I13" s="582"/>
      <c r="J13" s="541"/>
      <c r="K13" s="541"/>
      <c r="L13" s="582"/>
      <c r="M13" s="582"/>
      <c r="N13" s="541"/>
      <c r="O13" s="541"/>
      <c r="P13" s="582">
        <v>3</v>
      </c>
      <c r="Q13" s="582">
        <v>216</v>
      </c>
      <c r="R13" s="546"/>
      <c r="S13" s="583">
        <v>72</v>
      </c>
    </row>
    <row r="14" spans="1:19" ht="14.45" customHeight="1" x14ac:dyDescent="0.2">
      <c r="A14" s="540" t="s">
        <v>1748</v>
      </c>
      <c r="B14" s="541" t="s">
        <v>1755</v>
      </c>
      <c r="C14" s="541" t="s">
        <v>487</v>
      </c>
      <c r="D14" s="541" t="s">
        <v>1735</v>
      </c>
      <c r="E14" s="541" t="s">
        <v>1743</v>
      </c>
      <c r="F14" s="541" t="s">
        <v>1758</v>
      </c>
      <c r="G14" s="541" t="s">
        <v>1759</v>
      </c>
      <c r="H14" s="582">
        <v>419</v>
      </c>
      <c r="I14" s="582">
        <v>622634</v>
      </c>
      <c r="J14" s="541"/>
      <c r="K14" s="541">
        <v>1486</v>
      </c>
      <c r="L14" s="582">
        <v>536</v>
      </c>
      <c r="M14" s="582">
        <v>797568</v>
      </c>
      <c r="N14" s="541"/>
      <c r="O14" s="541">
        <v>1488</v>
      </c>
      <c r="P14" s="582">
        <v>660</v>
      </c>
      <c r="Q14" s="582">
        <v>985380</v>
      </c>
      <c r="R14" s="546"/>
      <c r="S14" s="583">
        <v>1493</v>
      </c>
    </row>
    <row r="15" spans="1:19" ht="14.45" customHeight="1" x14ac:dyDescent="0.2">
      <c r="A15" s="540" t="s">
        <v>1748</v>
      </c>
      <c r="B15" s="541" t="s">
        <v>1755</v>
      </c>
      <c r="C15" s="541" t="s">
        <v>487</v>
      </c>
      <c r="D15" s="541" t="s">
        <v>1735</v>
      </c>
      <c r="E15" s="541" t="s">
        <v>1743</v>
      </c>
      <c r="F15" s="541" t="s">
        <v>1760</v>
      </c>
      <c r="G15" s="541" t="s">
        <v>1761</v>
      </c>
      <c r="H15" s="582">
        <v>93</v>
      </c>
      <c r="I15" s="582">
        <v>365211</v>
      </c>
      <c r="J15" s="541"/>
      <c r="K15" s="541">
        <v>3927</v>
      </c>
      <c r="L15" s="582">
        <v>66</v>
      </c>
      <c r="M15" s="582">
        <v>259776</v>
      </c>
      <c r="N15" s="541"/>
      <c r="O15" s="541">
        <v>3936</v>
      </c>
      <c r="P15" s="582">
        <v>53</v>
      </c>
      <c r="Q15" s="582">
        <v>210993</v>
      </c>
      <c r="R15" s="546"/>
      <c r="S15" s="583">
        <v>3981</v>
      </c>
    </row>
    <row r="16" spans="1:19" ht="14.45" customHeight="1" x14ac:dyDescent="0.2">
      <c r="A16" s="540" t="s">
        <v>1748</v>
      </c>
      <c r="B16" s="541" t="s">
        <v>1755</v>
      </c>
      <c r="C16" s="541" t="s">
        <v>487</v>
      </c>
      <c r="D16" s="541" t="s">
        <v>1735</v>
      </c>
      <c r="E16" s="541" t="s">
        <v>1743</v>
      </c>
      <c r="F16" s="541" t="s">
        <v>1762</v>
      </c>
      <c r="G16" s="541" t="s">
        <v>1763</v>
      </c>
      <c r="H16" s="582">
        <v>383</v>
      </c>
      <c r="I16" s="582">
        <v>253163</v>
      </c>
      <c r="J16" s="541"/>
      <c r="K16" s="541">
        <v>661</v>
      </c>
      <c r="L16" s="582">
        <v>319</v>
      </c>
      <c r="M16" s="582">
        <v>211497</v>
      </c>
      <c r="N16" s="541"/>
      <c r="O16" s="541">
        <v>663</v>
      </c>
      <c r="P16" s="582">
        <v>364</v>
      </c>
      <c r="Q16" s="582">
        <v>243516</v>
      </c>
      <c r="R16" s="546"/>
      <c r="S16" s="583">
        <v>669</v>
      </c>
    </row>
    <row r="17" spans="1:19" ht="14.45" customHeight="1" x14ac:dyDescent="0.2">
      <c r="A17" s="540" t="s">
        <v>1748</v>
      </c>
      <c r="B17" s="541" t="s">
        <v>1755</v>
      </c>
      <c r="C17" s="541" t="s">
        <v>487</v>
      </c>
      <c r="D17" s="541" t="s">
        <v>1735</v>
      </c>
      <c r="E17" s="541" t="s">
        <v>1743</v>
      </c>
      <c r="F17" s="541" t="s">
        <v>1764</v>
      </c>
      <c r="G17" s="541" t="s">
        <v>1765</v>
      </c>
      <c r="H17" s="582">
        <v>90</v>
      </c>
      <c r="I17" s="582">
        <v>94500</v>
      </c>
      <c r="J17" s="541"/>
      <c r="K17" s="541">
        <v>1050</v>
      </c>
      <c r="L17" s="582">
        <v>60</v>
      </c>
      <c r="M17" s="582">
        <v>63840</v>
      </c>
      <c r="N17" s="541"/>
      <c r="O17" s="541">
        <v>1064</v>
      </c>
      <c r="P17" s="582">
        <v>78</v>
      </c>
      <c r="Q17" s="582">
        <v>85332</v>
      </c>
      <c r="R17" s="546"/>
      <c r="S17" s="583">
        <v>1094</v>
      </c>
    </row>
    <row r="18" spans="1:19" ht="14.45" customHeight="1" x14ac:dyDescent="0.2">
      <c r="A18" s="540" t="s">
        <v>1748</v>
      </c>
      <c r="B18" s="541" t="s">
        <v>1755</v>
      </c>
      <c r="C18" s="541" t="s">
        <v>487</v>
      </c>
      <c r="D18" s="541" t="s">
        <v>1735</v>
      </c>
      <c r="E18" s="541" t="s">
        <v>1743</v>
      </c>
      <c r="F18" s="541" t="s">
        <v>1766</v>
      </c>
      <c r="G18" s="541" t="s">
        <v>1767</v>
      </c>
      <c r="H18" s="582">
        <v>1</v>
      </c>
      <c r="I18" s="582">
        <v>1102</v>
      </c>
      <c r="J18" s="541"/>
      <c r="K18" s="541">
        <v>1102</v>
      </c>
      <c r="L18" s="582">
        <v>7</v>
      </c>
      <c r="M18" s="582">
        <v>7798</v>
      </c>
      <c r="N18" s="541"/>
      <c r="O18" s="541">
        <v>1114</v>
      </c>
      <c r="P18" s="582">
        <v>1</v>
      </c>
      <c r="Q18" s="582">
        <v>1173</v>
      </c>
      <c r="R18" s="546"/>
      <c r="S18" s="583">
        <v>1173</v>
      </c>
    </row>
    <row r="19" spans="1:19" ht="14.45" customHeight="1" x14ac:dyDescent="0.2">
      <c r="A19" s="540" t="s">
        <v>1748</v>
      </c>
      <c r="B19" s="541" t="s">
        <v>1755</v>
      </c>
      <c r="C19" s="541" t="s">
        <v>487</v>
      </c>
      <c r="D19" s="541" t="s">
        <v>1735</v>
      </c>
      <c r="E19" s="541" t="s">
        <v>1743</v>
      </c>
      <c r="F19" s="541" t="s">
        <v>1768</v>
      </c>
      <c r="G19" s="541" t="s">
        <v>1769</v>
      </c>
      <c r="H19" s="582">
        <v>842</v>
      </c>
      <c r="I19" s="582">
        <v>712332</v>
      </c>
      <c r="J19" s="541"/>
      <c r="K19" s="541">
        <v>846</v>
      </c>
      <c r="L19" s="582">
        <v>601</v>
      </c>
      <c r="M19" s="582">
        <v>510249</v>
      </c>
      <c r="N19" s="541"/>
      <c r="O19" s="541">
        <v>849</v>
      </c>
      <c r="P19" s="582">
        <v>721</v>
      </c>
      <c r="Q19" s="582">
        <v>622944</v>
      </c>
      <c r="R19" s="546"/>
      <c r="S19" s="583">
        <v>864</v>
      </c>
    </row>
    <row r="20" spans="1:19" ht="14.45" customHeight="1" x14ac:dyDescent="0.2">
      <c r="A20" s="540" t="s">
        <v>1748</v>
      </c>
      <c r="B20" s="541" t="s">
        <v>1755</v>
      </c>
      <c r="C20" s="541" t="s">
        <v>487</v>
      </c>
      <c r="D20" s="541" t="s">
        <v>1735</v>
      </c>
      <c r="E20" s="541" t="s">
        <v>1743</v>
      </c>
      <c r="F20" s="541" t="s">
        <v>1770</v>
      </c>
      <c r="G20" s="541" t="s">
        <v>1771</v>
      </c>
      <c r="H20" s="582">
        <v>786</v>
      </c>
      <c r="I20" s="582">
        <v>633516</v>
      </c>
      <c r="J20" s="541"/>
      <c r="K20" s="541">
        <v>806</v>
      </c>
      <c r="L20" s="582">
        <v>858</v>
      </c>
      <c r="M20" s="582">
        <v>693264</v>
      </c>
      <c r="N20" s="541"/>
      <c r="O20" s="541">
        <v>808</v>
      </c>
      <c r="P20" s="582">
        <v>1173</v>
      </c>
      <c r="Q20" s="582">
        <v>951303</v>
      </c>
      <c r="R20" s="546"/>
      <c r="S20" s="583">
        <v>811</v>
      </c>
    </row>
    <row r="21" spans="1:19" ht="14.45" customHeight="1" x14ac:dyDescent="0.2">
      <c r="A21" s="540" t="s">
        <v>1748</v>
      </c>
      <c r="B21" s="541" t="s">
        <v>1755</v>
      </c>
      <c r="C21" s="541" t="s">
        <v>487</v>
      </c>
      <c r="D21" s="541" t="s">
        <v>1735</v>
      </c>
      <c r="E21" s="541" t="s">
        <v>1743</v>
      </c>
      <c r="F21" s="541" t="s">
        <v>1772</v>
      </c>
      <c r="G21" s="541" t="s">
        <v>1773</v>
      </c>
      <c r="H21" s="582">
        <v>783</v>
      </c>
      <c r="I21" s="582">
        <v>631098</v>
      </c>
      <c r="J21" s="541"/>
      <c r="K21" s="541">
        <v>806</v>
      </c>
      <c r="L21" s="582">
        <v>856</v>
      </c>
      <c r="M21" s="582">
        <v>691648</v>
      </c>
      <c r="N21" s="541"/>
      <c r="O21" s="541">
        <v>808</v>
      </c>
      <c r="P21" s="582">
        <v>1172</v>
      </c>
      <c r="Q21" s="582">
        <v>950492</v>
      </c>
      <c r="R21" s="546"/>
      <c r="S21" s="583">
        <v>811</v>
      </c>
    </row>
    <row r="22" spans="1:19" ht="14.45" customHeight="1" x14ac:dyDescent="0.2">
      <c r="A22" s="540" t="s">
        <v>1748</v>
      </c>
      <c r="B22" s="541" t="s">
        <v>1755</v>
      </c>
      <c r="C22" s="541" t="s">
        <v>487</v>
      </c>
      <c r="D22" s="541" t="s">
        <v>1735</v>
      </c>
      <c r="E22" s="541" t="s">
        <v>1743</v>
      </c>
      <c r="F22" s="541" t="s">
        <v>1774</v>
      </c>
      <c r="G22" s="541" t="s">
        <v>1775</v>
      </c>
      <c r="H22" s="582">
        <v>4948</v>
      </c>
      <c r="I22" s="582">
        <v>831264</v>
      </c>
      <c r="J22" s="541"/>
      <c r="K22" s="541">
        <v>168</v>
      </c>
      <c r="L22" s="582">
        <v>4521</v>
      </c>
      <c r="M22" s="582">
        <v>759528</v>
      </c>
      <c r="N22" s="541"/>
      <c r="O22" s="541">
        <v>168</v>
      </c>
      <c r="P22" s="582">
        <v>4874</v>
      </c>
      <c r="Q22" s="582">
        <v>823706</v>
      </c>
      <c r="R22" s="546"/>
      <c r="S22" s="583">
        <v>169</v>
      </c>
    </row>
    <row r="23" spans="1:19" ht="14.45" customHeight="1" x14ac:dyDescent="0.2">
      <c r="A23" s="540" t="s">
        <v>1748</v>
      </c>
      <c r="B23" s="541" t="s">
        <v>1755</v>
      </c>
      <c r="C23" s="541" t="s">
        <v>487</v>
      </c>
      <c r="D23" s="541" t="s">
        <v>1735</v>
      </c>
      <c r="E23" s="541" t="s">
        <v>1743</v>
      </c>
      <c r="F23" s="541" t="s">
        <v>1776</v>
      </c>
      <c r="G23" s="541" t="s">
        <v>1777</v>
      </c>
      <c r="H23" s="582">
        <v>4382</v>
      </c>
      <c r="I23" s="582">
        <v>766850</v>
      </c>
      <c r="J23" s="541"/>
      <c r="K23" s="541">
        <v>175</v>
      </c>
      <c r="L23" s="582">
        <v>3989</v>
      </c>
      <c r="M23" s="582">
        <v>698075</v>
      </c>
      <c r="N23" s="541"/>
      <c r="O23" s="541">
        <v>175</v>
      </c>
      <c r="P23" s="582">
        <v>4463</v>
      </c>
      <c r="Q23" s="582">
        <v>785488</v>
      </c>
      <c r="R23" s="546"/>
      <c r="S23" s="583">
        <v>176</v>
      </c>
    </row>
    <row r="24" spans="1:19" ht="14.45" customHeight="1" x14ac:dyDescent="0.2">
      <c r="A24" s="540" t="s">
        <v>1748</v>
      </c>
      <c r="B24" s="541" t="s">
        <v>1755</v>
      </c>
      <c r="C24" s="541" t="s">
        <v>487</v>
      </c>
      <c r="D24" s="541" t="s">
        <v>1735</v>
      </c>
      <c r="E24" s="541" t="s">
        <v>1743</v>
      </c>
      <c r="F24" s="541" t="s">
        <v>1778</v>
      </c>
      <c r="G24" s="541" t="s">
        <v>1779</v>
      </c>
      <c r="H24" s="582">
        <v>4422</v>
      </c>
      <c r="I24" s="582">
        <v>1560966</v>
      </c>
      <c r="J24" s="541"/>
      <c r="K24" s="541">
        <v>353</v>
      </c>
      <c r="L24" s="582">
        <v>4043</v>
      </c>
      <c r="M24" s="582">
        <v>1431222</v>
      </c>
      <c r="N24" s="541"/>
      <c r="O24" s="541">
        <v>354</v>
      </c>
      <c r="P24" s="582">
        <v>4421</v>
      </c>
      <c r="Q24" s="582">
        <v>1573876</v>
      </c>
      <c r="R24" s="546"/>
      <c r="S24" s="583">
        <v>356</v>
      </c>
    </row>
    <row r="25" spans="1:19" ht="14.45" customHeight="1" x14ac:dyDescent="0.2">
      <c r="A25" s="540" t="s">
        <v>1748</v>
      </c>
      <c r="B25" s="541" t="s">
        <v>1755</v>
      </c>
      <c r="C25" s="541" t="s">
        <v>487</v>
      </c>
      <c r="D25" s="541" t="s">
        <v>1735</v>
      </c>
      <c r="E25" s="541" t="s">
        <v>1743</v>
      </c>
      <c r="F25" s="541" t="s">
        <v>1780</v>
      </c>
      <c r="G25" s="541" t="s">
        <v>1781</v>
      </c>
      <c r="H25" s="582"/>
      <c r="I25" s="582"/>
      <c r="J25" s="541"/>
      <c r="K25" s="541"/>
      <c r="L25" s="582"/>
      <c r="M25" s="582"/>
      <c r="N25" s="541"/>
      <c r="O25" s="541"/>
      <c r="P25" s="582">
        <v>244</v>
      </c>
      <c r="Q25" s="582">
        <v>254248</v>
      </c>
      <c r="R25" s="546"/>
      <c r="S25" s="583">
        <v>1042</v>
      </c>
    </row>
    <row r="26" spans="1:19" ht="14.45" customHeight="1" x14ac:dyDescent="0.2">
      <c r="A26" s="540" t="s">
        <v>1748</v>
      </c>
      <c r="B26" s="541" t="s">
        <v>1755</v>
      </c>
      <c r="C26" s="541" t="s">
        <v>487</v>
      </c>
      <c r="D26" s="541" t="s">
        <v>1735</v>
      </c>
      <c r="E26" s="541" t="s">
        <v>1743</v>
      </c>
      <c r="F26" s="541" t="s">
        <v>1782</v>
      </c>
      <c r="G26" s="541" t="s">
        <v>1783</v>
      </c>
      <c r="H26" s="582">
        <v>1038</v>
      </c>
      <c r="I26" s="582">
        <v>198258</v>
      </c>
      <c r="J26" s="541"/>
      <c r="K26" s="541">
        <v>191</v>
      </c>
      <c r="L26" s="582">
        <v>803</v>
      </c>
      <c r="M26" s="582">
        <v>153373</v>
      </c>
      <c r="N26" s="541"/>
      <c r="O26" s="541">
        <v>191</v>
      </c>
      <c r="P26" s="582">
        <v>885</v>
      </c>
      <c r="Q26" s="582">
        <v>170805</v>
      </c>
      <c r="R26" s="546"/>
      <c r="S26" s="583">
        <v>193</v>
      </c>
    </row>
    <row r="27" spans="1:19" ht="14.45" customHeight="1" x14ac:dyDescent="0.2">
      <c r="A27" s="540" t="s">
        <v>1748</v>
      </c>
      <c r="B27" s="541" t="s">
        <v>1755</v>
      </c>
      <c r="C27" s="541" t="s">
        <v>487</v>
      </c>
      <c r="D27" s="541" t="s">
        <v>1735</v>
      </c>
      <c r="E27" s="541" t="s">
        <v>1743</v>
      </c>
      <c r="F27" s="541" t="s">
        <v>1784</v>
      </c>
      <c r="G27" s="541" t="s">
        <v>1785</v>
      </c>
      <c r="H27" s="582">
        <v>5150</v>
      </c>
      <c r="I27" s="582">
        <v>4238450</v>
      </c>
      <c r="J27" s="541"/>
      <c r="K27" s="541">
        <v>823</v>
      </c>
      <c r="L27" s="582">
        <v>3616</v>
      </c>
      <c r="M27" s="582">
        <v>2975968</v>
      </c>
      <c r="N27" s="541"/>
      <c r="O27" s="541">
        <v>823</v>
      </c>
      <c r="P27" s="582">
        <v>3622</v>
      </c>
      <c r="Q27" s="582">
        <v>2988150</v>
      </c>
      <c r="R27" s="546"/>
      <c r="S27" s="583">
        <v>825</v>
      </c>
    </row>
    <row r="28" spans="1:19" ht="14.45" customHeight="1" x14ac:dyDescent="0.2">
      <c r="A28" s="540" t="s">
        <v>1748</v>
      </c>
      <c r="B28" s="541" t="s">
        <v>1755</v>
      </c>
      <c r="C28" s="541" t="s">
        <v>487</v>
      </c>
      <c r="D28" s="541" t="s">
        <v>1735</v>
      </c>
      <c r="E28" s="541" t="s">
        <v>1743</v>
      </c>
      <c r="F28" s="541" t="s">
        <v>1786</v>
      </c>
      <c r="G28" s="541" t="s">
        <v>1787</v>
      </c>
      <c r="H28" s="582">
        <v>97</v>
      </c>
      <c r="I28" s="582">
        <v>134636</v>
      </c>
      <c r="J28" s="541"/>
      <c r="K28" s="541">
        <v>1388</v>
      </c>
      <c r="L28" s="582">
        <v>84</v>
      </c>
      <c r="M28" s="582">
        <v>116592</v>
      </c>
      <c r="N28" s="541"/>
      <c r="O28" s="541">
        <v>1388</v>
      </c>
      <c r="P28" s="582">
        <v>61</v>
      </c>
      <c r="Q28" s="582">
        <v>84790</v>
      </c>
      <c r="R28" s="546"/>
      <c r="S28" s="583">
        <v>1390</v>
      </c>
    </row>
    <row r="29" spans="1:19" ht="14.45" customHeight="1" x14ac:dyDescent="0.2">
      <c r="A29" s="540" t="s">
        <v>1748</v>
      </c>
      <c r="B29" s="541" t="s">
        <v>1755</v>
      </c>
      <c r="C29" s="541" t="s">
        <v>487</v>
      </c>
      <c r="D29" s="541" t="s">
        <v>1735</v>
      </c>
      <c r="E29" s="541" t="s">
        <v>1743</v>
      </c>
      <c r="F29" s="541" t="s">
        <v>1788</v>
      </c>
      <c r="G29" s="541" t="s">
        <v>1789</v>
      </c>
      <c r="H29" s="582">
        <v>3361</v>
      </c>
      <c r="I29" s="582">
        <v>1851911</v>
      </c>
      <c r="J29" s="541"/>
      <c r="K29" s="541">
        <v>551</v>
      </c>
      <c r="L29" s="582">
        <v>3030</v>
      </c>
      <c r="M29" s="582">
        <v>1672560</v>
      </c>
      <c r="N29" s="541"/>
      <c r="O29" s="541">
        <v>552</v>
      </c>
      <c r="P29" s="582">
        <v>3425</v>
      </c>
      <c r="Q29" s="582">
        <v>1900875</v>
      </c>
      <c r="R29" s="546"/>
      <c r="S29" s="583">
        <v>555</v>
      </c>
    </row>
    <row r="30" spans="1:19" ht="14.45" customHeight="1" x14ac:dyDescent="0.2">
      <c r="A30" s="540" t="s">
        <v>1748</v>
      </c>
      <c r="B30" s="541" t="s">
        <v>1755</v>
      </c>
      <c r="C30" s="541" t="s">
        <v>487</v>
      </c>
      <c r="D30" s="541" t="s">
        <v>1735</v>
      </c>
      <c r="E30" s="541" t="s">
        <v>1743</v>
      </c>
      <c r="F30" s="541" t="s">
        <v>1790</v>
      </c>
      <c r="G30" s="541" t="s">
        <v>1791</v>
      </c>
      <c r="H30" s="582">
        <v>715</v>
      </c>
      <c r="I30" s="582">
        <v>469040</v>
      </c>
      <c r="J30" s="541"/>
      <c r="K30" s="541">
        <v>656</v>
      </c>
      <c r="L30" s="582">
        <v>664</v>
      </c>
      <c r="M30" s="582">
        <v>436248</v>
      </c>
      <c r="N30" s="541"/>
      <c r="O30" s="541">
        <v>657</v>
      </c>
      <c r="P30" s="582">
        <v>668</v>
      </c>
      <c r="Q30" s="582">
        <v>440880</v>
      </c>
      <c r="R30" s="546"/>
      <c r="S30" s="583">
        <v>660</v>
      </c>
    </row>
    <row r="31" spans="1:19" ht="14.45" customHeight="1" x14ac:dyDescent="0.2">
      <c r="A31" s="540" t="s">
        <v>1748</v>
      </c>
      <c r="B31" s="541" t="s">
        <v>1755</v>
      </c>
      <c r="C31" s="541" t="s">
        <v>487</v>
      </c>
      <c r="D31" s="541" t="s">
        <v>1735</v>
      </c>
      <c r="E31" s="541" t="s">
        <v>1743</v>
      </c>
      <c r="F31" s="541" t="s">
        <v>1792</v>
      </c>
      <c r="G31" s="541" t="s">
        <v>1793</v>
      </c>
      <c r="H31" s="582">
        <v>715</v>
      </c>
      <c r="I31" s="582">
        <v>469040</v>
      </c>
      <c r="J31" s="541"/>
      <c r="K31" s="541">
        <v>656</v>
      </c>
      <c r="L31" s="582">
        <v>664</v>
      </c>
      <c r="M31" s="582">
        <v>436248</v>
      </c>
      <c r="N31" s="541"/>
      <c r="O31" s="541">
        <v>657</v>
      </c>
      <c r="P31" s="582">
        <v>668</v>
      </c>
      <c r="Q31" s="582">
        <v>440880</v>
      </c>
      <c r="R31" s="546"/>
      <c r="S31" s="583">
        <v>660</v>
      </c>
    </row>
    <row r="32" spans="1:19" ht="14.45" customHeight="1" x14ac:dyDescent="0.2">
      <c r="A32" s="540" t="s">
        <v>1748</v>
      </c>
      <c r="B32" s="541" t="s">
        <v>1755</v>
      </c>
      <c r="C32" s="541" t="s">
        <v>487</v>
      </c>
      <c r="D32" s="541" t="s">
        <v>1735</v>
      </c>
      <c r="E32" s="541" t="s">
        <v>1743</v>
      </c>
      <c r="F32" s="541" t="s">
        <v>1794</v>
      </c>
      <c r="G32" s="541" t="s">
        <v>1795</v>
      </c>
      <c r="H32" s="582">
        <v>592</v>
      </c>
      <c r="I32" s="582">
        <v>401968</v>
      </c>
      <c r="J32" s="541"/>
      <c r="K32" s="541">
        <v>679</v>
      </c>
      <c r="L32" s="582">
        <v>750</v>
      </c>
      <c r="M32" s="582">
        <v>510000</v>
      </c>
      <c r="N32" s="541"/>
      <c r="O32" s="541">
        <v>680</v>
      </c>
      <c r="P32" s="582">
        <v>828</v>
      </c>
      <c r="Q32" s="582">
        <v>565524</v>
      </c>
      <c r="R32" s="546"/>
      <c r="S32" s="583">
        <v>683</v>
      </c>
    </row>
    <row r="33" spans="1:19" ht="14.45" customHeight="1" x14ac:dyDescent="0.2">
      <c r="A33" s="540" t="s">
        <v>1748</v>
      </c>
      <c r="B33" s="541" t="s">
        <v>1755</v>
      </c>
      <c r="C33" s="541" t="s">
        <v>487</v>
      </c>
      <c r="D33" s="541" t="s">
        <v>1735</v>
      </c>
      <c r="E33" s="541" t="s">
        <v>1743</v>
      </c>
      <c r="F33" s="541" t="s">
        <v>1796</v>
      </c>
      <c r="G33" s="541" t="s">
        <v>1797</v>
      </c>
      <c r="H33" s="582">
        <v>741</v>
      </c>
      <c r="I33" s="582">
        <v>381615</v>
      </c>
      <c r="J33" s="541"/>
      <c r="K33" s="541">
        <v>515</v>
      </c>
      <c r="L33" s="582">
        <v>759</v>
      </c>
      <c r="M33" s="582">
        <v>391644</v>
      </c>
      <c r="N33" s="541"/>
      <c r="O33" s="541">
        <v>516</v>
      </c>
      <c r="P33" s="582">
        <v>889</v>
      </c>
      <c r="Q33" s="582">
        <v>461391</v>
      </c>
      <c r="R33" s="546"/>
      <c r="S33" s="583">
        <v>519</v>
      </c>
    </row>
    <row r="34" spans="1:19" ht="14.45" customHeight="1" x14ac:dyDescent="0.2">
      <c r="A34" s="540" t="s">
        <v>1748</v>
      </c>
      <c r="B34" s="541" t="s">
        <v>1755</v>
      </c>
      <c r="C34" s="541" t="s">
        <v>487</v>
      </c>
      <c r="D34" s="541" t="s">
        <v>1735</v>
      </c>
      <c r="E34" s="541" t="s">
        <v>1743</v>
      </c>
      <c r="F34" s="541" t="s">
        <v>1798</v>
      </c>
      <c r="G34" s="541" t="s">
        <v>1799</v>
      </c>
      <c r="H34" s="582">
        <v>742</v>
      </c>
      <c r="I34" s="582">
        <v>315350</v>
      </c>
      <c r="J34" s="541"/>
      <c r="K34" s="541">
        <v>425</v>
      </c>
      <c r="L34" s="582">
        <v>759</v>
      </c>
      <c r="M34" s="582">
        <v>323334</v>
      </c>
      <c r="N34" s="541"/>
      <c r="O34" s="541">
        <v>426</v>
      </c>
      <c r="P34" s="582">
        <v>889</v>
      </c>
      <c r="Q34" s="582">
        <v>381381</v>
      </c>
      <c r="R34" s="546"/>
      <c r="S34" s="583">
        <v>429</v>
      </c>
    </row>
    <row r="35" spans="1:19" ht="14.45" customHeight="1" x14ac:dyDescent="0.2">
      <c r="A35" s="540" t="s">
        <v>1748</v>
      </c>
      <c r="B35" s="541" t="s">
        <v>1755</v>
      </c>
      <c r="C35" s="541" t="s">
        <v>487</v>
      </c>
      <c r="D35" s="541" t="s">
        <v>1735</v>
      </c>
      <c r="E35" s="541" t="s">
        <v>1743</v>
      </c>
      <c r="F35" s="541" t="s">
        <v>1800</v>
      </c>
      <c r="G35" s="541" t="s">
        <v>1801</v>
      </c>
      <c r="H35" s="582">
        <v>4300</v>
      </c>
      <c r="I35" s="582">
        <v>1509300</v>
      </c>
      <c r="J35" s="541"/>
      <c r="K35" s="541">
        <v>351</v>
      </c>
      <c r="L35" s="582">
        <v>3868</v>
      </c>
      <c r="M35" s="582">
        <v>1365404</v>
      </c>
      <c r="N35" s="541"/>
      <c r="O35" s="541">
        <v>353</v>
      </c>
      <c r="P35" s="582">
        <v>4773</v>
      </c>
      <c r="Q35" s="582">
        <v>1703961</v>
      </c>
      <c r="R35" s="546"/>
      <c r="S35" s="583">
        <v>357</v>
      </c>
    </row>
    <row r="36" spans="1:19" ht="14.45" customHeight="1" x14ac:dyDescent="0.2">
      <c r="A36" s="540" t="s">
        <v>1748</v>
      </c>
      <c r="B36" s="541" t="s">
        <v>1755</v>
      </c>
      <c r="C36" s="541" t="s">
        <v>487</v>
      </c>
      <c r="D36" s="541" t="s">
        <v>1735</v>
      </c>
      <c r="E36" s="541" t="s">
        <v>1743</v>
      </c>
      <c r="F36" s="541" t="s">
        <v>1802</v>
      </c>
      <c r="G36" s="541" t="s">
        <v>1803</v>
      </c>
      <c r="H36" s="582">
        <v>899</v>
      </c>
      <c r="I36" s="582">
        <v>200477</v>
      </c>
      <c r="J36" s="541"/>
      <c r="K36" s="541">
        <v>223</v>
      </c>
      <c r="L36" s="582">
        <v>908</v>
      </c>
      <c r="M36" s="582">
        <v>203392</v>
      </c>
      <c r="N36" s="541"/>
      <c r="O36" s="541">
        <v>224</v>
      </c>
      <c r="P36" s="582">
        <v>1411</v>
      </c>
      <c r="Q36" s="582">
        <v>320297</v>
      </c>
      <c r="R36" s="546"/>
      <c r="S36" s="583">
        <v>227</v>
      </c>
    </row>
    <row r="37" spans="1:19" ht="14.45" customHeight="1" x14ac:dyDescent="0.2">
      <c r="A37" s="540" t="s">
        <v>1748</v>
      </c>
      <c r="B37" s="541" t="s">
        <v>1755</v>
      </c>
      <c r="C37" s="541" t="s">
        <v>487</v>
      </c>
      <c r="D37" s="541" t="s">
        <v>1735</v>
      </c>
      <c r="E37" s="541" t="s">
        <v>1743</v>
      </c>
      <c r="F37" s="541" t="s">
        <v>1804</v>
      </c>
      <c r="G37" s="541" t="s">
        <v>1805</v>
      </c>
      <c r="H37" s="582">
        <v>244</v>
      </c>
      <c r="I37" s="582">
        <v>125172</v>
      </c>
      <c r="J37" s="541"/>
      <c r="K37" s="541">
        <v>513</v>
      </c>
      <c r="L37" s="582">
        <v>350</v>
      </c>
      <c r="M37" s="582">
        <v>180950</v>
      </c>
      <c r="N37" s="541"/>
      <c r="O37" s="541">
        <v>517</v>
      </c>
      <c r="P37" s="582">
        <v>483</v>
      </c>
      <c r="Q37" s="582">
        <v>253575</v>
      </c>
      <c r="R37" s="546"/>
      <c r="S37" s="583">
        <v>525</v>
      </c>
    </row>
    <row r="38" spans="1:19" ht="14.45" customHeight="1" x14ac:dyDescent="0.2">
      <c r="A38" s="540" t="s">
        <v>1748</v>
      </c>
      <c r="B38" s="541" t="s">
        <v>1755</v>
      </c>
      <c r="C38" s="541" t="s">
        <v>487</v>
      </c>
      <c r="D38" s="541" t="s">
        <v>1735</v>
      </c>
      <c r="E38" s="541" t="s">
        <v>1743</v>
      </c>
      <c r="F38" s="541" t="s">
        <v>1806</v>
      </c>
      <c r="G38" s="541" t="s">
        <v>1807</v>
      </c>
      <c r="H38" s="582">
        <v>108</v>
      </c>
      <c r="I38" s="582">
        <v>16416</v>
      </c>
      <c r="J38" s="541"/>
      <c r="K38" s="541">
        <v>152</v>
      </c>
      <c r="L38" s="582">
        <v>66</v>
      </c>
      <c r="M38" s="582">
        <v>10164</v>
      </c>
      <c r="N38" s="541"/>
      <c r="O38" s="541">
        <v>154</v>
      </c>
      <c r="P38" s="582">
        <v>59</v>
      </c>
      <c r="Q38" s="582">
        <v>9322</v>
      </c>
      <c r="R38" s="546"/>
      <c r="S38" s="583">
        <v>158</v>
      </c>
    </row>
    <row r="39" spans="1:19" ht="14.45" customHeight="1" x14ac:dyDescent="0.2">
      <c r="A39" s="540" t="s">
        <v>1748</v>
      </c>
      <c r="B39" s="541" t="s">
        <v>1755</v>
      </c>
      <c r="C39" s="541" t="s">
        <v>487</v>
      </c>
      <c r="D39" s="541" t="s">
        <v>1735</v>
      </c>
      <c r="E39" s="541" t="s">
        <v>1743</v>
      </c>
      <c r="F39" s="541" t="s">
        <v>1808</v>
      </c>
      <c r="G39" s="541" t="s">
        <v>1809</v>
      </c>
      <c r="H39" s="582">
        <v>2352</v>
      </c>
      <c r="I39" s="582">
        <v>564480</v>
      </c>
      <c r="J39" s="541"/>
      <c r="K39" s="541">
        <v>240</v>
      </c>
      <c r="L39" s="582">
        <v>2057</v>
      </c>
      <c r="M39" s="582">
        <v>493680</v>
      </c>
      <c r="N39" s="541"/>
      <c r="O39" s="541">
        <v>240</v>
      </c>
      <c r="P39" s="582">
        <v>2344</v>
      </c>
      <c r="Q39" s="582">
        <v>567248</v>
      </c>
      <c r="R39" s="546"/>
      <c r="S39" s="583">
        <v>242</v>
      </c>
    </row>
    <row r="40" spans="1:19" ht="14.45" customHeight="1" x14ac:dyDescent="0.2">
      <c r="A40" s="540" t="s">
        <v>1748</v>
      </c>
      <c r="B40" s="541" t="s">
        <v>1755</v>
      </c>
      <c r="C40" s="541" t="s">
        <v>487</v>
      </c>
      <c r="D40" s="541" t="s">
        <v>1735</v>
      </c>
      <c r="E40" s="541" t="s">
        <v>1743</v>
      </c>
      <c r="F40" s="541" t="s">
        <v>1810</v>
      </c>
      <c r="G40" s="541" t="s">
        <v>1811</v>
      </c>
      <c r="H40" s="582">
        <v>2924</v>
      </c>
      <c r="I40" s="582">
        <v>324564</v>
      </c>
      <c r="J40" s="541"/>
      <c r="K40" s="541">
        <v>111</v>
      </c>
      <c r="L40" s="582">
        <v>2575</v>
      </c>
      <c r="M40" s="582">
        <v>288400</v>
      </c>
      <c r="N40" s="541"/>
      <c r="O40" s="541">
        <v>112</v>
      </c>
      <c r="P40" s="582">
        <v>2722</v>
      </c>
      <c r="Q40" s="582">
        <v>304864</v>
      </c>
      <c r="R40" s="546"/>
      <c r="S40" s="583">
        <v>112</v>
      </c>
    </row>
    <row r="41" spans="1:19" ht="14.45" customHeight="1" x14ac:dyDescent="0.2">
      <c r="A41" s="540" t="s">
        <v>1748</v>
      </c>
      <c r="B41" s="541" t="s">
        <v>1755</v>
      </c>
      <c r="C41" s="541" t="s">
        <v>487</v>
      </c>
      <c r="D41" s="541" t="s">
        <v>1735</v>
      </c>
      <c r="E41" s="541" t="s">
        <v>1743</v>
      </c>
      <c r="F41" s="541" t="s">
        <v>1812</v>
      </c>
      <c r="G41" s="541" t="s">
        <v>1813</v>
      </c>
      <c r="H41" s="582">
        <v>2436</v>
      </c>
      <c r="I41" s="582">
        <v>760032</v>
      </c>
      <c r="J41" s="541"/>
      <c r="K41" s="541">
        <v>312</v>
      </c>
      <c r="L41" s="582">
        <v>2141</v>
      </c>
      <c r="M41" s="582">
        <v>670133</v>
      </c>
      <c r="N41" s="541"/>
      <c r="O41" s="541">
        <v>313</v>
      </c>
      <c r="P41" s="582">
        <v>2160</v>
      </c>
      <c r="Q41" s="582">
        <v>678240</v>
      </c>
      <c r="R41" s="546"/>
      <c r="S41" s="583">
        <v>314</v>
      </c>
    </row>
    <row r="42" spans="1:19" ht="14.45" customHeight="1" x14ac:dyDescent="0.2">
      <c r="A42" s="540" t="s">
        <v>1748</v>
      </c>
      <c r="B42" s="541" t="s">
        <v>1755</v>
      </c>
      <c r="C42" s="541" t="s">
        <v>487</v>
      </c>
      <c r="D42" s="541" t="s">
        <v>1735</v>
      </c>
      <c r="E42" s="541" t="s">
        <v>1743</v>
      </c>
      <c r="F42" s="541" t="s">
        <v>1814</v>
      </c>
      <c r="G42" s="541" t="s">
        <v>1815</v>
      </c>
      <c r="H42" s="582">
        <v>11651</v>
      </c>
      <c r="I42" s="582">
        <v>198067</v>
      </c>
      <c r="J42" s="541"/>
      <c r="K42" s="541">
        <v>17</v>
      </c>
      <c r="L42" s="582">
        <v>10597</v>
      </c>
      <c r="M42" s="582">
        <v>180149</v>
      </c>
      <c r="N42" s="541"/>
      <c r="O42" s="541">
        <v>17</v>
      </c>
      <c r="P42" s="582">
        <v>12278</v>
      </c>
      <c r="Q42" s="582">
        <v>233282</v>
      </c>
      <c r="R42" s="546"/>
      <c r="S42" s="583">
        <v>19</v>
      </c>
    </row>
    <row r="43" spans="1:19" ht="14.45" customHeight="1" x14ac:dyDescent="0.2">
      <c r="A43" s="540" t="s">
        <v>1748</v>
      </c>
      <c r="B43" s="541" t="s">
        <v>1755</v>
      </c>
      <c r="C43" s="541" t="s">
        <v>487</v>
      </c>
      <c r="D43" s="541" t="s">
        <v>1735</v>
      </c>
      <c r="E43" s="541" t="s">
        <v>1743</v>
      </c>
      <c r="F43" s="541" t="s">
        <v>1816</v>
      </c>
      <c r="G43" s="541" t="s">
        <v>1817</v>
      </c>
      <c r="H43" s="582">
        <v>2</v>
      </c>
      <c r="I43" s="582">
        <v>3134</v>
      </c>
      <c r="J43" s="541"/>
      <c r="K43" s="541">
        <v>1567</v>
      </c>
      <c r="L43" s="582">
        <v>2</v>
      </c>
      <c r="M43" s="582">
        <v>3154</v>
      </c>
      <c r="N43" s="541"/>
      <c r="O43" s="541">
        <v>1577</v>
      </c>
      <c r="P43" s="582">
        <v>2</v>
      </c>
      <c r="Q43" s="582">
        <v>3276</v>
      </c>
      <c r="R43" s="546"/>
      <c r="S43" s="583">
        <v>1638</v>
      </c>
    </row>
    <row r="44" spans="1:19" ht="14.45" customHeight="1" x14ac:dyDescent="0.2">
      <c r="A44" s="540" t="s">
        <v>1748</v>
      </c>
      <c r="B44" s="541" t="s">
        <v>1755</v>
      </c>
      <c r="C44" s="541" t="s">
        <v>487</v>
      </c>
      <c r="D44" s="541" t="s">
        <v>1735</v>
      </c>
      <c r="E44" s="541" t="s">
        <v>1743</v>
      </c>
      <c r="F44" s="541" t="s">
        <v>1818</v>
      </c>
      <c r="G44" s="541" t="s">
        <v>1819</v>
      </c>
      <c r="H44" s="582">
        <v>11875</v>
      </c>
      <c r="I44" s="582">
        <v>4168125</v>
      </c>
      <c r="J44" s="541"/>
      <c r="K44" s="541">
        <v>351</v>
      </c>
      <c r="L44" s="582">
        <v>20913</v>
      </c>
      <c r="M44" s="582">
        <v>7361376</v>
      </c>
      <c r="N44" s="541"/>
      <c r="O44" s="541">
        <v>352</v>
      </c>
      <c r="P44" s="582">
        <v>34729</v>
      </c>
      <c r="Q44" s="582">
        <v>12294066</v>
      </c>
      <c r="R44" s="546"/>
      <c r="S44" s="583">
        <v>354</v>
      </c>
    </row>
    <row r="45" spans="1:19" ht="14.45" customHeight="1" x14ac:dyDescent="0.2">
      <c r="A45" s="540" t="s">
        <v>1748</v>
      </c>
      <c r="B45" s="541" t="s">
        <v>1755</v>
      </c>
      <c r="C45" s="541" t="s">
        <v>487</v>
      </c>
      <c r="D45" s="541" t="s">
        <v>1735</v>
      </c>
      <c r="E45" s="541" t="s">
        <v>1743</v>
      </c>
      <c r="F45" s="541" t="s">
        <v>1820</v>
      </c>
      <c r="G45" s="541" t="s">
        <v>1821</v>
      </c>
      <c r="H45" s="582">
        <v>2403</v>
      </c>
      <c r="I45" s="582">
        <v>360450</v>
      </c>
      <c r="J45" s="541"/>
      <c r="K45" s="541">
        <v>150</v>
      </c>
      <c r="L45" s="582">
        <v>2188</v>
      </c>
      <c r="M45" s="582">
        <v>328200</v>
      </c>
      <c r="N45" s="541"/>
      <c r="O45" s="541">
        <v>150</v>
      </c>
      <c r="P45" s="582">
        <v>2285</v>
      </c>
      <c r="Q45" s="582">
        <v>345035</v>
      </c>
      <c r="R45" s="546"/>
      <c r="S45" s="583">
        <v>151</v>
      </c>
    </row>
    <row r="46" spans="1:19" ht="14.45" customHeight="1" x14ac:dyDescent="0.2">
      <c r="A46" s="540" t="s">
        <v>1748</v>
      </c>
      <c r="B46" s="541" t="s">
        <v>1755</v>
      </c>
      <c r="C46" s="541" t="s">
        <v>487</v>
      </c>
      <c r="D46" s="541" t="s">
        <v>1735</v>
      </c>
      <c r="E46" s="541" t="s">
        <v>1743</v>
      </c>
      <c r="F46" s="541" t="s">
        <v>1822</v>
      </c>
      <c r="G46" s="541" t="s">
        <v>1823</v>
      </c>
      <c r="H46" s="582">
        <v>20</v>
      </c>
      <c r="I46" s="582">
        <v>760</v>
      </c>
      <c r="J46" s="541"/>
      <c r="K46" s="541">
        <v>38</v>
      </c>
      <c r="L46" s="582">
        <v>9</v>
      </c>
      <c r="M46" s="582">
        <v>342</v>
      </c>
      <c r="N46" s="541"/>
      <c r="O46" s="541">
        <v>38</v>
      </c>
      <c r="P46" s="582">
        <v>13</v>
      </c>
      <c r="Q46" s="582">
        <v>507</v>
      </c>
      <c r="R46" s="546"/>
      <c r="S46" s="583">
        <v>39</v>
      </c>
    </row>
    <row r="47" spans="1:19" ht="14.45" customHeight="1" x14ac:dyDescent="0.2">
      <c r="A47" s="540" t="s">
        <v>1748</v>
      </c>
      <c r="B47" s="541" t="s">
        <v>1755</v>
      </c>
      <c r="C47" s="541" t="s">
        <v>487</v>
      </c>
      <c r="D47" s="541" t="s">
        <v>1735</v>
      </c>
      <c r="E47" s="541" t="s">
        <v>1743</v>
      </c>
      <c r="F47" s="541" t="s">
        <v>1824</v>
      </c>
      <c r="G47" s="541" t="s">
        <v>1825</v>
      </c>
      <c r="H47" s="582">
        <v>2577</v>
      </c>
      <c r="I47" s="582">
        <v>762792</v>
      </c>
      <c r="J47" s="541"/>
      <c r="K47" s="541">
        <v>296</v>
      </c>
      <c r="L47" s="582">
        <v>2279</v>
      </c>
      <c r="M47" s="582">
        <v>676863</v>
      </c>
      <c r="N47" s="541"/>
      <c r="O47" s="541">
        <v>297</v>
      </c>
      <c r="P47" s="582">
        <v>2552</v>
      </c>
      <c r="Q47" s="582">
        <v>760496</v>
      </c>
      <c r="R47" s="546"/>
      <c r="S47" s="583">
        <v>298</v>
      </c>
    </row>
    <row r="48" spans="1:19" ht="14.45" customHeight="1" x14ac:dyDescent="0.2">
      <c r="A48" s="540" t="s">
        <v>1748</v>
      </c>
      <c r="B48" s="541" t="s">
        <v>1755</v>
      </c>
      <c r="C48" s="541" t="s">
        <v>487</v>
      </c>
      <c r="D48" s="541" t="s">
        <v>1735</v>
      </c>
      <c r="E48" s="541" t="s">
        <v>1743</v>
      </c>
      <c r="F48" s="541" t="s">
        <v>1826</v>
      </c>
      <c r="G48" s="541" t="s">
        <v>1827</v>
      </c>
      <c r="H48" s="582">
        <v>2375</v>
      </c>
      <c r="I48" s="582">
        <v>501125</v>
      </c>
      <c r="J48" s="541"/>
      <c r="K48" s="541">
        <v>211</v>
      </c>
      <c r="L48" s="582">
        <v>2228</v>
      </c>
      <c r="M48" s="582">
        <v>474564</v>
      </c>
      <c r="N48" s="541"/>
      <c r="O48" s="541">
        <v>213</v>
      </c>
      <c r="P48" s="582">
        <v>2585</v>
      </c>
      <c r="Q48" s="582">
        <v>560945</v>
      </c>
      <c r="R48" s="546"/>
      <c r="S48" s="583">
        <v>217</v>
      </c>
    </row>
    <row r="49" spans="1:19" ht="14.45" customHeight="1" x14ac:dyDescent="0.2">
      <c r="A49" s="540" t="s">
        <v>1748</v>
      </c>
      <c r="B49" s="541" t="s">
        <v>1755</v>
      </c>
      <c r="C49" s="541" t="s">
        <v>487</v>
      </c>
      <c r="D49" s="541" t="s">
        <v>1735</v>
      </c>
      <c r="E49" s="541" t="s">
        <v>1743</v>
      </c>
      <c r="F49" s="541" t="s">
        <v>1828</v>
      </c>
      <c r="G49" s="541" t="s">
        <v>1829</v>
      </c>
      <c r="H49" s="582">
        <v>3242</v>
      </c>
      <c r="I49" s="582">
        <v>129680</v>
      </c>
      <c r="J49" s="541"/>
      <c r="K49" s="541">
        <v>40</v>
      </c>
      <c r="L49" s="582">
        <v>2844</v>
      </c>
      <c r="M49" s="582">
        <v>113760</v>
      </c>
      <c r="N49" s="541"/>
      <c r="O49" s="541">
        <v>40</v>
      </c>
      <c r="P49" s="582">
        <v>3012</v>
      </c>
      <c r="Q49" s="582">
        <v>126504</v>
      </c>
      <c r="R49" s="546"/>
      <c r="S49" s="583">
        <v>42</v>
      </c>
    </row>
    <row r="50" spans="1:19" ht="14.45" customHeight="1" x14ac:dyDescent="0.2">
      <c r="A50" s="540" t="s">
        <v>1748</v>
      </c>
      <c r="B50" s="541" t="s">
        <v>1755</v>
      </c>
      <c r="C50" s="541" t="s">
        <v>487</v>
      </c>
      <c r="D50" s="541" t="s">
        <v>1735</v>
      </c>
      <c r="E50" s="541" t="s">
        <v>1743</v>
      </c>
      <c r="F50" s="541" t="s">
        <v>1830</v>
      </c>
      <c r="G50" s="541" t="s">
        <v>1831</v>
      </c>
      <c r="H50" s="582">
        <v>350</v>
      </c>
      <c r="I50" s="582">
        <v>1760500</v>
      </c>
      <c r="J50" s="541"/>
      <c r="K50" s="541">
        <v>5030</v>
      </c>
      <c r="L50" s="582">
        <v>295</v>
      </c>
      <c r="M50" s="582">
        <v>1485325</v>
      </c>
      <c r="N50" s="541"/>
      <c r="O50" s="541">
        <v>5035</v>
      </c>
      <c r="P50" s="582">
        <v>295</v>
      </c>
      <c r="Q50" s="582">
        <v>1493290</v>
      </c>
      <c r="R50" s="546"/>
      <c r="S50" s="583">
        <v>5062</v>
      </c>
    </row>
    <row r="51" spans="1:19" ht="14.45" customHeight="1" x14ac:dyDescent="0.2">
      <c r="A51" s="540" t="s">
        <v>1748</v>
      </c>
      <c r="B51" s="541" t="s">
        <v>1755</v>
      </c>
      <c r="C51" s="541" t="s">
        <v>487</v>
      </c>
      <c r="D51" s="541" t="s">
        <v>1735</v>
      </c>
      <c r="E51" s="541" t="s">
        <v>1743</v>
      </c>
      <c r="F51" s="541" t="s">
        <v>1832</v>
      </c>
      <c r="G51" s="541" t="s">
        <v>1833</v>
      </c>
      <c r="H51" s="582">
        <v>4030</v>
      </c>
      <c r="I51" s="582">
        <v>689130</v>
      </c>
      <c r="J51" s="541"/>
      <c r="K51" s="541">
        <v>171</v>
      </c>
      <c r="L51" s="582">
        <v>3651</v>
      </c>
      <c r="M51" s="582">
        <v>624321</v>
      </c>
      <c r="N51" s="541"/>
      <c r="O51" s="541">
        <v>171</v>
      </c>
      <c r="P51" s="582">
        <v>4130</v>
      </c>
      <c r="Q51" s="582">
        <v>710360</v>
      </c>
      <c r="R51" s="546"/>
      <c r="S51" s="583">
        <v>172</v>
      </c>
    </row>
    <row r="52" spans="1:19" ht="14.45" customHeight="1" x14ac:dyDescent="0.2">
      <c r="A52" s="540" t="s">
        <v>1748</v>
      </c>
      <c r="B52" s="541" t="s">
        <v>1755</v>
      </c>
      <c r="C52" s="541" t="s">
        <v>487</v>
      </c>
      <c r="D52" s="541" t="s">
        <v>1735</v>
      </c>
      <c r="E52" s="541" t="s">
        <v>1743</v>
      </c>
      <c r="F52" s="541" t="s">
        <v>1834</v>
      </c>
      <c r="G52" s="541" t="s">
        <v>1835</v>
      </c>
      <c r="H52" s="582">
        <v>442</v>
      </c>
      <c r="I52" s="582">
        <v>144976</v>
      </c>
      <c r="J52" s="541"/>
      <c r="K52" s="541">
        <v>328</v>
      </c>
      <c r="L52" s="582">
        <v>594</v>
      </c>
      <c r="M52" s="582">
        <v>195426</v>
      </c>
      <c r="N52" s="541"/>
      <c r="O52" s="541">
        <v>329</v>
      </c>
      <c r="P52" s="582">
        <v>717</v>
      </c>
      <c r="Q52" s="582">
        <v>237327</v>
      </c>
      <c r="R52" s="546"/>
      <c r="S52" s="583">
        <v>331</v>
      </c>
    </row>
    <row r="53" spans="1:19" ht="14.45" customHeight="1" x14ac:dyDescent="0.2">
      <c r="A53" s="540" t="s">
        <v>1748</v>
      </c>
      <c r="B53" s="541" t="s">
        <v>1755</v>
      </c>
      <c r="C53" s="541" t="s">
        <v>487</v>
      </c>
      <c r="D53" s="541" t="s">
        <v>1735</v>
      </c>
      <c r="E53" s="541" t="s">
        <v>1743</v>
      </c>
      <c r="F53" s="541" t="s">
        <v>1836</v>
      </c>
      <c r="G53" s="541" t="s">
        <v>1837</v>
      </c>
      <c r="H53" s="582">
        <v>1274</v>
      </c>
      <c r="I53" s="582">
        <v>881608</v>
      </c>
      <c r="J53" s="541"/>
      <c r="K53" s="541">
        <v>692</v>
      </c>
      <c r="L53" s="582">
        <v>1151</v>
      </c>
      <c r="M53" s="582">
        <v>797643</v>
      </c>
      <c r="N53" s="541"/>
      <c r="O53" s="541">
        <v>693</v>
      </c>
      <c r="P53" s="582">
        <v>1368</v>
      </c>
      <c r="Q53" s="582">
        <v>952128</v>
      </c>
      <c r="R53" s="546"/>
      <c r="S53" s="583">
        <v>696</v>
      </c>
    </row>
    <row r="54" spans="1:19" ht="14.45" customHeight="1" x14ac:dyDescent="0.2">
      <c r="A54" s="540" t="s">
        <v>1748</v>
      </c>
      <c r="B54" s="541" t="s">
        <v>1755</v>
      </c>
      <c r="C54" s="541" t="s">
        <v>487</v>
      </c>
      <c r="D54" s="541" t="s">
        <v>1735</v>
      </c>
      <c r="E54" s="541" t="s">
        <v>1743</v>
      </c>
      <c r="F54" s="541" t="s">
        <v>1838</v>
      </c>
      <c r="G54" s="541" t="s">
        <v>1839</v>
      </c>
      <c r="H54" s="582">
        <v>3782</v>
      </c>
      <c r="I54" s="582">
        <v>1327482</v>
      </c>
      <c r="J54" s="541"/>
      <c r="K54" s="541">
        <v>351</v>
      </c>
      <c r="L54" s="582">
        <v>3428</v>
      </c>
      <c r="M54" s="582">
        <v>1203228</v>
      </c>
      <c r="N54" s="541"/>
      <c r="O54" s="541">
        <v>351</v>
      </c>
      <c r="P54" s="582">
        <v>3732</v>
      </c>
      <c r="Q54" s="582">
        <v>1321128</v>
      </c>
      <c r="R54" s="546"/>
      <c r="S54" s="583">
        <v>354</v>
      </c>
    </row>
    <row r="55" spans="1:19" ht="14.45" customHeight="1" x14ac:dyDescent="0.2">
      <c r="A55" s="540" t="s">
        <v>1748</v>
      </c>
      <c r="B55" s="541" t="s">
        <v>1755</v>
      </c>
      <c r="C55" s="541" t="s">
        <v>487</v>
      </c>
      <c r="D55" s="541" t="s">
        <v>1735</v>
      </c>
      <c r="E55" s="541" t="s">
        <v>1743</v>
      </c>
      <c r="F55" s="541" t="s">
        <v>1840</v>
      </c>
      <c r="G55" s="541" t="s">
        <v>1841</v>
      </c>
      <c r="H55" s="582">
        <v>3508</v>
      </c>
      <c r="I55" s="582">
        <v>610392</v>
      </c>
      <c r="J55" s="541"/>
      <c r="K55" s="541">
        <v>174</v>
      </c>
      <c r="L55" s="582">
        <v>3232</v>
      </c>
      <c r="M55" s="582">
        <v>562368</v>
      </c>
      <c r="N55" s="541"/>
      <c r="O55" s="541">
        <v>174</v>
      </c>
      <c r="P55" s="582">
        <v>3484</v>
      </c>
      <c r="Q55" s="582">
        <v>609700</v>
      </c>
      <c r="R55" s="546"/>
      <c r="S55" s="583">
        <v>175</v>
      </c>
    </row>
    <row r="56" spans="1:19" ht="14.45" customHeight="1" x14ac:dyDescent="0.2">
      <c r="A56" s="540" t="s">
        <v>1748</v>
      </c>
      <c r="B56" s="541" t="s">
        <v>1755</v>
      </c>
      <c r="C56" s="541" t="s">
        <v>487</v>
      </c>
      <c r="D56" s="541" t="s">
        <v>1735</v>
      </c>
      <c r="E56" s="541" t="s">
        <v>1743</v>
      </c>
      <c r="F56" s="541" t="s">
        <v>1842</v>
      </c>
      <c r="G56" s="541" t="s">
        <v>1843</v>
      </c>
      <c r="H56" s="582">
        <v>2178</v>
      </c>
      <c r="I56" s="582">
        <v>873378</v>
      </c>
      <c r="J56" s="541"/>
      <c r="K56" s="541">
        <v>401</v>
      </c>
      <c r="L56" s="582">
        <v>1966</v>
      </c>
      <c r="M56" s="582">
        <v>790332</v>
      </c>
      <c r="N56" s="541"/>
      <c r="O56" s="541">
        <v>402</v>
      </c>
      <c r="P56" s="582">
        <v>2386</v>
      </c>
      <c r="Q56" s="582">
        <v>961558</v>
      </c>
      <c r="R56" s="546"/>
      <c r="S56" s="583">
        <v>403</v>
      </c>
    </row>
    <row r="57" spans="1:19" ht="14.45" customHeight="1" x14ac:dyDescent="0.2">
      <c r="A57" s="540" t="s">
        <v>1748</v>
      </c>
      <c r="B57" s="541" t="s">
        <v>1755</v>
      </c>
      <c r="C57" s="541" t="s">
        <v>487</v>
      </c>
      <c r="D57" s="541" t="s">
        <v>1735</v>
      </c>
      <c r="E57" s="541" t="s">
        <v>1743</v>
      </c>
      <c r="F57" s="541" t="s">
        <v>1844</v>
      </c>
      <c r="G57" s="541" t="s">
        <v>1845</v>
      </c>
      <c r="H57" s="582">
        <v>715</v>
      </c>
      <c r="I57" s="582">
        <v>469040</v>
      </c>
      <c r="J57" s="541"/>
      <c r="K57" s="541">
        <v>656</v>
      </c>
      <c r="L57" s="582">
        <v>664</v>
      </c>
      <c r="M57" s="582">
        <v>436248</v>
      </c>
      <c r="N57" s="541"/>
      <c r="O57" s="541">
        <v>657</v>
      </c>
      <c r="P57" s="582">
        <v>668</v>
      </c>
      <c r="Q57" s="582">
        <v>440880</v>
      </c>
      <c r="R57" s="546"/>
      <c r="S57" s="583">
        <v>660</v>
      </c>
    </row>
    <row r="58" spans="1:19" ht="14.45" customHeight="1" x14ac:dyDescent="0.2">
      <c r="A58" s="540" t="s">
        <v>1748</v>
      </c>
      <c r="B58" s="541" t="s">
        <v>1755</v>
      </c>
      <c r="C58" s="541" t="s">
        <v>487</v>
      </c>
      <c r="D58" s="541" t="s">
        <v>1735</v>
      </c>
      <c r="E58" s="541" t="s">
        <v>1743</v>
      </c>
      <c r="F58" s="541" t="s">
        <v>1846</v>
      </c>
      <c r="G58" s="541" t="s">
        <v>1847</v>
      </c>
      <c r="H58" s="582">
        <v>715</v>
      </c>
      <c r="I58" s="582">
        <v>469040</v>
      </c>
      <c r="J58" s="541"/>
      <c r="K58" s="541">
        <v>656</v>
      </c>
      <c r="L58" s="582">
        <v>664</v>
      </c>
      <c r="M58" s="582">
        <v>436248</v>
      </c>
      <c r="N58" s="541"/>
      <c r="O58" s="541">
        <v>657</v>
      </c>
      <c r="P58" s="582">
        <v>668</v>
      </c>
      <c r="Q58" s="582">
        <v>440880</v>
      </c>
      <c r="R58" s="546"/>
      <c r="S58" s="583">
        <v>660</v>
      </c>
    </row>
    <row r="59" spans="1:19" ht="14.45" customHeight="1" x14ac:dyDescent="0.2">
      <c r="A59" s="540" t="s">
        <v>1748</v>
      </c>
      <c r="B59" s="541" t="s">
        <v>1755</v>
      </c>
      <c r="C59" s="541" t="s">
        <v>487</v>
      </c>
      <c r="D59" s="541" t="s">
        <v>1735</v>
      </c>
      <c r="E59" s="541" t="s">
        <v>1743</v>
      </c>
      <c r="F59" s="541" t="s">
        <v>1848</v>
      </c>
      <c r="G59" s="541" t="s">
        <v>1849</v>
      </c>
      <c r="H59" s="582">
        <v>323</v>
      </c>
      <c r="I59" s="582">
        <v>224808</v>
      </c>
      <c r="J59" s="541"/>
      <c r="K59" s="541">
        <v>696</v>
      </c>
      <c r="L59" s="582">
        <v>311</v>
      </c>
      <c r="M59" s="582">
        <v>216767</v>
      </c>
      <c r="N59" s="541"/>
      <c r="O59" s="541">
        <v>697</v>
      </c>
      <c r="P59" s="582">
        <v>325</v>
      </c>
      <c r="Q59" s="582">
        <v>227500</v>
      </c>
      <c r="R59" s="546"/>
      <c r="S59" s="583">
        <v>700</v>
      </c>
    </row>
    <row r="60" spans="1:19" ht="14.45" customHeight="1" x14ac:dyDescent="0.2">
      <c r="A60" s="540" t="s">
        <v>1748</v>
      </c>
      <c r="B60" s="541" t="s">
        <v>1755</v>
      </c>
      <c r="C60" s="541" t="s">
        <v>487</v>
      </c>
      <c r="D60" s="541" t="s">
        <v>1735</v>
      </c>
      <c r="E60" s="541" t="s">
        <v>1743</v>
      </c>
      <c r="F60" s="541" t="s">
        <v>1850</v>
      </c>
      <c r="G60" s="541" t="s">
        <v>1851</v>
      </c>
      <c r="H60" s="582">
        <v>592</v>
      </c>
      <c r="I60" s="582">
        <v>401968</v>
      </c>
      <c r="J60" s="541"/>
      <c r="K60" s="541">
        <v>679</v>
      </c>
      <c r="L60" s="582">
        <v>749</v>
      </c>
      <c r="M60" s="582">
        <v>509320</v>
      </c>
      <c r="N60" s="541"/>
      <c r="O60" s="541">
        <v>680</v>
      </c>
      <c r="P60" s="582">
        <v>828</v>
      </c>
      <c r="Q60" s="582">
        <v>565524</v>
      </c>
      <c r="R60" s="546"/>
      <c r="S60" s="583">
        <v>683</v>
      </c>
    </row>
    <row r="61" spans="1:19" ht="14.45" customHeight="1" x14ac:dyDescent="0.2">
      <c r="A61" s="540" t="s">
        <v>1748</v>
      </c>
      <c r="B61" s="541" t="s">
        <v>1755</v>
      </c>
      <c r="C61" s="541" t="s">
        <v>487</v>
      </c>
      <c r="D61" s="541" t="s">
        <v>1735</v>
      </c>
      <c r="E61" s="541" t="s">
        <v>1743</v>
      </c>
      <c r="F61" s="541" t="s">
        <v>1852</v>
      </c>
      <c r="G61" s="541" t="s">
        <v>1853</v>
      </c>
      <c r="H61" s="582">
        <v>2440</v>
      </c>
      <c r="I61" s="582">
        <v>1166320</v>
      </c>
      <c r="J61" s="541"/>
      <c r="K61" s="541">
        <v>478</v>
      </c>
      <c r="L61" s="582">
        <v>2189</v>
      </c>
      <c r="M61" s="582">
        <v>1048531</v>
      </c>
      <c r="N61" s="541"/>
      <c r="O61" s="541">
        <v>479</v>
      </c>
      <c r="P61" s="582">
        <v>2632</v>
      </c>
      <c r="Q61" s="582">
        <v>1268624</v>
      </c>
      <c r="R61" s="546"/>
      <c r="S61" s="583">
        <v>482</v>
      </c>
    </row>
    <row r="62" spans="1:19" ht="14.45" customHeight="1" x14ac:dyDescent="0.2">
      <c r="A62" s="540" t="s">
        <v>1748</v>
      </c>
      <c r="B62" s="541" t="s">
        <v>1755</v>
      </c>
      <c r="C62" s="541" t="s">
        <v>487</v>
      </c>
      <c r="D62" s="541" t="s">
        <v>1735</v>
      </c>
      <c r="E62" s="541" t="s">
        <v>1743</v>
      </c>
      <c r="F62" s="541" t="s">
        <v>1854</v>
      </c>
      <c r="G62" s="541" t="s">
        <v>1855</v>
      </c>
      <c r="H62" s="582">
        <v>741</v>
      </c>
      <c r="I62" s="582">
        <v>217113</v>
      </c>
      <c r="J62" s="541"/>
      <c r="K62" s="541">
        <v>293</v>
      </c>
      <c r="L62" s="582">
        <v>759</v>
      </c>
      <c r="M62" s="582">
        <v>223146</v>
      </c>
      <c r="N62" s="541"/>
      <c r="O62" s="541">
        <v>294</v>
      </c>
      <c r="P62" s="582">
        <v>889</v>
      </c>
      <c r="Q62" s="582">
        <v>264033</v>
      </c>
      <c r="R62" s="546"/>
      <c r="S62" s="583">
        <v>297</v>
      </c>
    </row>
    <row r="63" spans="1:19" ht="14.45" customHeight="1" x14ac:dyDescent="0.2">
      <c r="A63" s="540" t="s">
        <v>1748</v>
      </c>
      <c r="B63" s="541" t="s">
        <v>1755</v>
      </c>
      <c r="C63" s="541" t="s">
        <v>487</v>
      </c>
      <c r="D63" s="541" t="s">
        <v>1735</v>
      </c>
      <c r="E63" s="541" t="s">
        <v>1743</v>
      </c>
      <c r="F63" s="541" t="s">
        <v>1856</v>
      </c>
      <c r="G63" s="541" t="s">
        <v>1857</v>
      </c>
      <c r="H63" s="582">
        <v>785</v>
      </c>
      <c r="I63" s="582">
        <v>632710</v>
      </c>
      <c r="J63" s="541"/>
      <c r="K63" s="541">
        <v>806</v>
      </c>
      <c r="L63" s="582">
        <v>858</v>
      </c>
      <c r="M63" s="582">
        <v>693264</v>
      </c>
      <c r="N63" s="541"/>
      <c r="O63" s="541">
        <v>808</v>
      </c>
      <c r="P63" s="582">
        <v>1173</v>
      </c>
      <c r="Q63" s="582">
        <v>951303</v>
      </c>
      <c r="R63" s="546"/>
      <c r="S63" s="583">
        <v>811</v>
      </c>
    </row>
    <row r="64" spans="1:19" ht="14.45" customHeight="1" x14ac:dyDescent="0.2">
      <c r="A64" s="540" t="s">
        <v>1748</v>
      </c>
      <c r="B64" s="541" t="s">
        <v>1755</v>
      </c>
      <c r="C64" s="541" t="s">
        <v>487</v>
      </c>
      <c r="D64" s="541" t="s">
        <v>1735</v>
      </c>
      <c r="E64" s="541" t="s">
        <v>1743</v>
      </c>
      <c r="F64" s="541" t="s">
        <v>1858</v>
      </c>
      <c r="G64" s="541" t="s">
        <v>1859</v>
      </c>
      <c r="H64" s="582">
        <v>4359</v>
      </c>
      <c r="I64" s="582">
        <v>732312</v>
      </c>
      <c r="J64" s="541"/>
      <c r="K64" s="541">
        <v>168</v>
      </c>
      <c r="L64" s="582">
        <v>3974</v>
      </c>
      <c r="M64" s="582">
        <v>667632</v>
      </c>
      <c r="N64" s="541"/>
      <c r="O64" s="541">
        <v>168</v>
      </c>
      <c r="P64" s="582">
        <v>4441</v>
      </c>
      <c r="Q64" s="582">
        <v>750529</v>
      </c>
      <c r="R64" s="546"/>
      <c r="S64" s="583">
        <v>169</v>
      </c>
    </row>
    <row r="65" spans="1:19" ht="14.45" customHeight="1" x14ac:dyDescent="0.2">
      <c r="A65" s="540" t="s">
        <v>1748</v>
      </c>
      <c r="B65" s="541" t="s">
        <v>1755</v>
      </c>
      <c r="C65" s="541" t="s">
        <v>487</v>
      </c>
      <c r="D65" s="541" t="s">
        <v>1735</v>
      </c>
      <c r="E65" s="541" t="s">
        <v>1743</v>
      </c>
      <c r="F65" s="541" t="s">
        <v>1860</v>
      </c>
      <c r="G65" s="541" t="s">
        <v>1861</v>
      </c>
      <c r="H65" s="582">
        <v>375</v>
      </c>
      <c r="I65" s="582">
        <v>320625</v>
      </c>
      <c r="J65" s="541"/>
      <c r="K65" s="541">
        <v>855</v>
      </c>
      <c r="L65" s="582">
        <v>553</v>
      </c>
      <c r="M65" s="582">
        <v>472815</v>
      </c>
      <c r="N65" s="541"/>
      <c r="O65" s="541">
        <v>855</v>
      </c>
      <c r="P65" s="582">
        <v>676</v>
      </c>
      <c r="Q65" s="582">
        <v>579332</v>
      </c>
      <c r="R65" s="546"/>
      <c r="S65" s="583">
        <v>857</v>
      </c>
    </row>
    <row r="66" spans="1:19" ht="14.45" customHeight="1" x14ac:dyDescent="0.2">
      <c r="A66" s="540" t="s">
        <v>1748</v>
      </c>
      <c r="B66" s="541" t="s">
        <v>1755</v>
      </c>
      <c r="C66" s="541" t="s">
        <v>487</v>
      </c>
      <c r="D66" s="541" t="s">
        <v>1735</v>
      </c>
      <c r="E66" s="541" t="s">
        <v>1743</v>
      </c>
      <c r="F66" s="541" t="s">
        <v>1862</v>
      </c>
      <c r="G66" s="541" t="s">
        <v>1863</v>
      </c>
      <c r="H66" s="582">
        <v>355</v>
      </c>
      <c r="I66" s="582">
        <v>203770</v>
      </c>
      <c r="J66" s="541"/>
      <c r="K66" s="541">
        <v>574</v>
      </c>
      <c r="L66" s="582">
        <v>325</v>
      </c>
      <c r="M66" s="582">
        <v>186875</v>
      </c>
      <c r="N66" s="541"/>
      <c r="O66" s="541">
        <v>575</v>
      </c>
      <c r="P66" s="582">
        <v>399</v>
      </c>
      <c r="Q66" s="582">
        <v>229824</v>
      </c>
      <c r="R66" s="546"/>
      <c r="S66" s="583">
        <v>576</v>
      </c>
    </row>
    <row r="67" spans="1:19" ht="14.45" customHeight="1" x14ac:dyDescent="0.2">
      <c r="A67" s="540" t="s">
        <v>1748</v>
      </c>
      <c r="B67" s="541" t="s">
        <v>1755</v>
      </c>
      <c r="C67" s="541" t="s">
        <v>487</v>
      </c>
      <c r="D67" s="541" t="s">
        <v>1735</v>
      </c>
      <c r="E67" s="541" t="s">
        <v>1743</v>
      </c>
      <c r="F67" s="541" t="s">
        <v>1864</v>
      </c>
      <c r="G67" s="541" t="s">
        <v>1865</v>
      </c>
      <c r="H67" s="582">
        <v>1039</v>
      </c>
      <c r="I67" s="582">
        <v>195332</v>
      </c>
      <c r="J67" s="541"/>
      <c r="K67" s="541">
        <v>188</v>
      </c>
      <c r="L67" s="582">
        <v>803</v>
      </c>
      <c r="M67" s="582">
        <v>150964</v>
      </c>
      <c r="N67" s="541"/>
      <c r="O67" s="541">
        <v>188</v>
      </c>
      <c r="P67" s="582">
        <v>885</v>
      </c>
      <c r="Q67" s="582">
        <v>168150</v>
      </c>
      <c r="R67" s="546"/>
      <c r="S67" s="583">
        <v>190</v>
      </c>
    </row>
    <row r="68" spans="1:19" ht="14.45" customHeight="1" x14ac:dyDescent="0.2">
      <c r="A68" s="540" t="s">
        <v>1748</v>
      </c>
      <c r="B68" s="541" t="s">
        <v>1755</v>
      </c>
      <c r="C68" s="541" t="s">
        <v>487</v>
      </c>
      <c r="D68" s="541" t="s">
        <v>1735</v>
      </c>
      <c r="E68" s="541" t="s">
        <v>1743</v>
      </c>
      <c r="F68" s="541" t="s">
        <v>1866</v>
      </c>
      <c r="G68" s="541" t="s">
        <v>1867</v>
      </c>
      <c r="H68" s="582">
        <v>20057</v>
      </c>
      <c r="I68" s="582">
        <v>11552832</v>
      </c>
      <c r="J68" s="541"/>
      <c r="K68" s="541">
        <v>576</v>
      </c>
      <c r="L68" s="582">
        <v>18363</v>
      </c>
      <c r="M68" s="582">
        <v>10577088</v>
      </c>
      <c r="N68" s="541"/>
      <c r="O68" s="541">
        <v>576</v>
      </c>
      <c r="P68" s="582">
        <v>18904</v>
      </c>
      <c r="Q68" s="582">
        <v>10926512</v>
      </c>
      <c r="R68" s="546"/>
      <c r="S68" s="583">
        <v>578</v>
      </c>
    </row>
    <row r="69" spans="1:19" ht="14.45" customHeight="1" x14ac:dyDescent="0.2">
      <c r="A69" s="540" t="s">
        <v>1748</v>
      </c>
      <c r="B69" s="541" t="s">
        <v>1755</v>
      </c>
      <c r="C69" s="541" t="s">
        <v>487</v>
      </c>
      <c r="D69" s="541" t="s">
        <v>1735</v>
      </c>
      <c r="E69" s="541" t="s">
        <v>1743</v>
      </c>
      <c r="F69" s="541" t="s">
        <v>1868</v>
      </c>
      <c r="G69" s="541" t="s">
        <v>1869</v>
      </c>
      <c r="H69" s="582">
        <v>715</v>
      </c>
      <c r="I69" s="582">
        <v>1001000</v>
      </c>
      <c r="J69" s="541"/>
      <c r="K69" s="541">
        <v>1400</v>
      </c>
      <c r="L69" s="582">
        <v>664</v>
      </c>
      <c r="M69" s="582">
        <v>930264</v>
      </c>
      <c r="N69" s="541"/>
      <c r="O69" s="541">
        <v>1401</v>
      </c>
      <c r="P69" s="582">
        <v>668</v>
      </c>
      <c r="Q69" s="582">
        <v>937872</v>
      </c>
      <c r="R69" s="546"/>
      <c r="S69" s="583">
        <v>1404</v>
      </c>
    </row>
    <row r="70" spans="1:19" ht="14.45" customHeight="1" x14ac:dyDescent="0.2">
      <c r="A70" s="540" t="s">
        <v>1748</v>
      </c>
      <c r="B70" s="541" t="s">
        <v>1755</v>
      </c>
      <c r="C70" s="541" t="s">
        <v>487</v>
      </c>
      <c r="D70" s="541" t="s">
        <v>1735</v>
      </c>
      <c r="E70" s="541" t="s">
        <v>1743</v>
      </c>
      <c r="F70" s="541" t="s">
        <v>1870</v>
      </c>
      <c r="G70" s="541" t="s">
        <v>1871</v>
      </c>
      <c r="H70" s="582">
        <v>35</v>
      </c>
      <c r="I70" s="582">
        <v>35805</v>
      </c>
      <c r="J70" s="541"/>
      <c r="K70" s="541">
        <v>1023</v>
      </c>
      <c r="L70" s="582">
        <v>25</v>
      </c>
      <c r="M70" s="582">
        <v>25600</v>
      </c>
      <c r="N70" s="541"/>
      <c r="O70" s="541">
        <v>1024</v>
      </c>
      <c r="P70" s="582">
        <v>38</v>
      </c>
      <c r="Q70" s="582">
        <v>39102</v>
      </c>
      <c r="R70" s="546"/>
      <c r="S70" s="583">
        <v>1029</v>
      </c>
    </row>
    <row r="71" spans="1:19" ht="14.45" customHeight="1" x14ac:dyDescent="0.2">
      <c r="A71" s="540" t="s">
        <v>1748</v>
      </c>
      <c r="B71" s="541" t="s">
        <v>1755</v>
      </c>
      <c r="C71" s="541" t="s">
        <v>487</v>
      </c>
      <c r="D71" s="541" t="s">
        <v>1735</v>
      </c>
      <c r="E71" s="541" t="s">
        <v>1743</v>
      </c>
      <c r="F71" s="541" t="s">
        <v>1872</v>
      </c>
      <c r="G71" s="541" t="s">
        <v>1873</v>
      </c>
      <c r="H71" s="582">
        <v>439</v>
      </c>
      <c r="I71" s="582">
        <v>83410</v>
      </c>
      <c r="J71" s="541"/>
      <c r="K71" s="541">
        <v>190</v>
      </c>
      <c r="L71" s="582">
        <v>504</v>
      </c>
      <c r="M71" s="582">
        <v>95760</v>
      </c>
      <c r="N71" s="541"/>
      <c r="O71" s="541">
        <v>190</v>
      </c>
      <c r="P71" s="582">
        <v>451</v>
      </c>
      <c r="Q71" s="582">
        <v>86141</v>
      </c>
      <c r="R71" s="546"/>
      <c r="S71" s="583">
        <v>191</v>
      </c>
    </row>
    <row r="72" spans="1:19" ht="14.45" customHeight="1" x14ac:dyDescent="0.2">
      <c r="A72" s="540" t="s">
        <v>1748</v>
      </c>
      <c r="B72" s="541" t="s">
        <v>1755</v>
      </c>
      <c r="C72" s="541" t="s">
        <v>487</v>
      </c>
      <c r="D72" s="541" t="s">
        <v>1735</v>
      </c>
      <c r="E72" s="541" t="s">
        <v>1743</v>
      </c>
      <c r="F72" s="541" t="s">
        <v>1874</v>
      </c>
      <c r="G72" s="541" t="s">
        <v>1875</v>
      </c>
      <c r="H72" s="582">
        <v>786</v>
      </c>
      <c r="I72" s="582">
        <v>633516</v>
      </c>
      <c r="J72" s="541"/>
      <c r="K72" s="541">
        <v>806</v>
      </c>
      <c r="L72" s="582">
        <v>858</v>
      </c>
      <c r="M72" s="582">
        <v>693264</v>
      </c>
      <c r="N72" s="541"/>
      <c r="O72" s="541">
        <v>808</v>
      </c>
      <c r="P72" s="582">
        <v>1172</v>
      </c>
      <c r="Q72" s="582">
        <v>950492</v>
      </c>
      <c r="R72" s="546"/>
      <c r="S72" s="583">
        <v>811</v>
      </c>
    </row>
    <row r="73" spans="1:19" ht="14.45" customHeight="1" x14ac:dyDescent="0.2">
      <c r="A73" s="540" t="s">
        <v>1748</v>
      </c>
      <c r="B73" s="541" t="s">
        <v>1755</v>
      </c>
      <c r="C73" s="541" t="s">
        <v>487</v>
      </c>
      <c r="D73" s="541" t="s">
        <v>1735</v>
      </c>
      <c r="E73" s="541" t="s">
        <v>1743</v>
      </c>
      <c r="F73" s="541" t="s">
        <v>1876</v>
      </c>
      <c r="G73" s="541" t="s">
        <v>1877</v>
      </c>
      <c r="H73" s="582">
        <v>2</v>
      </c>
      <c r="I73" s="582">
        <v>690</v>
      </c>
      <c r="J73" s="541"/>
      <c r="K73" s="541">
        <v>345</v>
      </c>
      <c r="L73" s="582">
        <v>5</v>
      </c>
      <c r="M73" s="582">
        <v>1750</v>
      </c>
      <c r="N73" s="541"/>
      <c r="O73" s="541">
        <v>350</v>
      </c>
      <c r="P73" s="582">
        <v>4</v>
      </c>
      <c r="Q73" s="582">
        <v>1464</v>
      </c>
      <c r="R73" s="546"/>
      <c r="S73" s="583">
        <v>366</v>
      </c>
    </row>
    <row r="74" spans="1:19" ht="14.45" customHeight="1" x14ac:dyDescent="0.2">
      <c r="A74" s="540" t="s">
        <v>1748</v>
      </c>
      <c r="B74" s="541" t="s">
        <v>1755</v>
      </c>
      <c r="C74" s="541" t="s">
        <v>487</v>
      </c>
      <c r="D74" s="541" t="s">
        <v>1735</v>
      </c>
      <c r="E74" s="541" t="s">
        <v>1743</v>
      </c>
      <c r="F74" s="541" t="s">
        <v>1878</v>
      </c>
      <c r="G74" s="541" t="s">
        <v>1879</v>
      </c>
      <c r="H74" s="582">
        <v>34</v>
      </c>
      <c r="I74" s="582">
        <v>8908</v>
      </c>
      <c r="J74" s="541"/>
      <c r="K74" s="541">
        <v>262</v>
      </c>
      <c r="L74" s="582">
        <v>37</v>
      </c>
      <c r="M74" s="582">
        <v>9731</v>
      </c>
      <c r="N74" s="541"/>
      <c r="O74" s="541">
        <v>263</v>
      </c>
      <c r="P74" s="582">
        <v>51</v>
      </c>
      <c r="Q74" s="582">
        <v>13566</v>
      </c>
      <c r="R74" s="546"/>
      <c r="S74" s="583">
        <v>266</v>
      </c>
    </row>
    <row r="75" spans="1:19" ht="14.45" customHeight="1" x14ac:dyDescent="0.2">
      <c r="A75" s="540" t="s">
        <v>1748</v>
      </c>
      <c r="B75" s="541" t="s">
        <v>1755</v>
      </c>
      <c r="C75" s="541" t="s">
        <v>487</v>
      </c>
      <c r="D75" s="541" t="s">
        <v>1735</v>
      </c>
      <c r="E75" s="541" t="s">
        <v>1743</v>
      </c>
      <c r="F75" s="541" t="s">
        <v>1880</v>
      </c>
      <c r="G75" s="541" t="s">
        <v>1881</v>
      </c>
      <c r="H75" s="582">
        <v>232</v>
      </c>
      <c r="I75" s="582">
        <v>951664</v>
      </c>
      <c r="J75" s="541"/>
      <c r="K75" s="541">
        <v>4102</v>
      </c>
      <c r="L75" s="582">
        <v>158</v>
      </c>
      <c r="M75" s="582">
        <v>650012</v>
      </c>
      <c r="N75" s="541"/>
      <c r="O75" s="541">
        <v>4114</v>
      </c>
      <c r="P75" s="582">
        <v>136</v>
      </c>
      <c r="Q75" s="582">
        <v>564672</v>
      </c>
      <c r="R75" s="546"/>
      <c r="S75" s="583">
        <v>4152</v>
      </c>
    </row>
    <row r="76" spans="1:19" ht="14.45" customHeight="1" x14ac:dyDescent="0.2">
      <c r="A76" s="540" t="s">
        <v>1748</v>
      </c>
      <c r="B76" s="541" t="s">
        <v>1755</v>
      </c>
      <c r="C76" s="541" t="s">
        <v>487</v>
      </c>
      <c r="D76" s="541" t="s">
        <v>1735</v>
      </c>
      <c r="E76" s="541" t="s">
        <v>1743</v>
      </c>
      <c r="F76" s="541" t="s">
        <v>1882</v>
      </c>
      <c r="G76" s="541" t="s">
        <v>1883</v>
      </c>
      <c r="H76" s="582">
        <v>44</v>
      </c>
      <c r="I76" s="582">
        <v>153252</v>
      </c>
      <c r="J76" s="541"/>
      <c r="K76" s="541">
        <v>3483</v>
      </c>
      <c r="L76" s="582">
        <v>42</v>
      </c>
      <c r="M76" s="582">
        <v>147000</v>
      </c>
      <c r="N76" s="541"/>
      <c r="O76" s="541">
        <v>3500</v>
      </c>
      <c r="P76" s="582">
        <v>37</v>
      </c>
      <c r="Q76" s="582">
        <v>132534</v>
      </c>
      <c r="R76" s="546"/>
      <c r="S76" s="583">
        <v>3582</v>
      </c>
    </row>
    <row r="77" spans="1:19" ht="14.45" customHeight="1" x14ac:dyDescent="0.2">
      <c r="A77" s="540" t="s">
        <v>1748</v>
      </c>
      <c r="B77" s="541" t="s">
        <v>1755</v>
      </c>
      <c r="C77" s="541" t="s">
        <v>487</v>
      </c>
      <c r="D77" s="541" t="s">
        <v>1735</v>
      </c>
      <c r="E77" s="541" t="s">
        <v>1743</v>
      </c>
      <c r="F77" s="541" t="s">
        <v>1884</v>
      </c>
      <c r="G77" s="541" t="s">
        <v>1885</v>
      </c>
      <c r="H77" s="582">
        <v>151</v>
      </c>
      <c r="I77" s="582">
        <v>37146</v>
      </c>
      <c r="J77" s="541"/>
      <c r="K77" s="541">
        <v>246</v>
      </c>
      <c r="L77" s="582">
        <v>157</v>
      </c>
      <c r="M77" s="582">
        <v>38936</v>
      </c>
      <c r="N77" s="541"/>
      <c r="O77" s="541">
        <v>248</v>
      </c>
      <c r="P77" s="582">
        <v>199</v>
      </c>
      <c r="Q77" s="582">
        <v>49949</v>
      </c>
      <c r="R77" s="546"/>
      <c r="S77" s="583">
        <v>251</v>
      </c>
    </row>
    <row r="78" spans="1:19" ht="14.45" customHeight="1" x14ac:dyDescent="0.2">
      <c r="A78" s="540" t="s">
        <v>1748</v>
      </c>
      <c r="B78" s="541" t="s">
        <v>1755</v>
      </c>
      <c r="C78" s="541" t="s">
        <v>487</v>
      </c>
      <c r="D78" s="541" t="s">
        <v>1735</v>
      </c>
      <c r="E78" s="541" t="s">
        <v>1743</v>
      </c>
      <c r="F78" s="541" t="s">
        <v>1886</v>
      </c>
      <c r="G78" s="541" t="s">
        <v>1887</v>
      </c>
      <c r="H78" s="582">
        <v>152</v>
      </c>
      <c r="I78" s="582">
        <v>63992</v>
      </c>
      <c r="J78" s="541"/>
      <c r="K78" s="541">
        <v>421</v>
      </c>
      <c r="L78" s="582">
        <v>157</v>
      </c>
      <c r="M78" s="582">
        <v>66254</v>
      </c>
      <c r="N78" s="541"/>
      <c r="O78" s="541">
        <v>422</v>
      </c>
      <c r="P78" s="582">
        <v>199</v>
      </c>
      <c r="Q78" s="582">
        <v>84177</v>
      </c>
      <c r="R78" s="546"/>
      <c r="S78" s="583">
        <v>423</v>
      </c>
    </row>
    <row r="79" spans="1:19" ht="14.45" customHeight="1" x14ac:dyDescent="0.2">
      <c r="A79" s="540" t="s">
        <v>1748</v>
      </c>
      <c r="B79" s="541" t="s">
        <v>1755</v>
      </c>
      <c r="C79" s="541" t="s">
        <v>487</v>
      </c>
      <c r="D79" s="541" t="s">
        <v>1735</v>
      </c>
      <c r="E79" s="541" t="s">
        <v>1743</v>
      </c>
      <c r="F79" s="541" t="s">
        <v>1888</v>
      </c>
      <c r="G79" s="541" t="s">
        <v>1889</v>
      </c>
      <c r="H79" s="582">
        <v>108</v>
      </c>
      <c r="I79" s="582">
        <v>20520</v>
      </c>
      <c r="J79" s="541"/>
      <c r="K79" s="541">
        <v>190</v>
      </c>
      <c r="L79" s="582"/>
      <c r="M79" s="582"/>
      <c r="N79" s="541"/>
      <c r="O79" s="541"/>
      <c r="P79" s="582"/>
      <c r="Q79" s="582"/>
      <c r="R79" s="546"/>
      <c r="S79" s="583"/>
    </row>
    <row r="80" spans="1:19" ht="14.45" customHeight="1" x14ac:dyDescent="0.2">
      <c r="A80" s="540" t="s">
        <v>1748</v>
      </c>
      <c r="B80" s="541" t="s">
        <v>1755</v>
      </c>
      <c r="C80" s="541" t="s">
        <v>487</v>
      </c>
      <c r="D80" s="541" t="s">
        <v>1735</v>
      </c>
      <c r="E80" s="541" t="s">
        <v>1743</v>
      </c>
      <c r="F80" s="541" t="s">
        <v>1890</v>
      </c>
      <c r="G80" s="541" t="s">
        <v>1891</v>
      </c>
      <c r="H80" s="582">
        <v>729</v>
      </c>
      <c r="I80" s="582">
        <v>5609655</v>
      </c>
      <c r="J80" s="541"/>
      <c r="K80" s="541">
        <v>7695</v>
      </c>
      <c r="L80" s="582">
        <v>600</v>
      </c>
      <c r="M80" s="582">
        <v>4628400</v>
      </c>
      <c r="N80" s="541"/>
      <c r="O80" s="541">
        <v>7714</v>
      </c>
      <c r="P80" s="582">
        <v>809</v>
      </c>
      <c r="Q80" s="582">
        <v>6305346</v>
      </c>
      <c r="R80" s="546"/>
      <c r="S80" s="583">
        <v>7794</v>
      </c>
    </row>
    <row r="81" spans="1:19" ht="14.45" customHeight="1" x14ac:dyDescent="0.2">
      <c r="A81" s="540" t="s">
        <v>1748</v>
      </c>
      <c r="B81" s="541" t="s">
        <v>1755</v>
      </c>
      <c r="C81" s="541" t="s">
        <v>487</v>
      </c>
      <c r="D81" s="541" t="s">
        <v>1735</v>
      </c>
      <c r="E81" s="541" t="s">
        <v>1743</v>
      </c>
      <c r="F81" s="541" t="s">
        <v>1892</v>
      </c>
      <c r="G81" s="541" t="s">
        <v>1893</v>
      </c>
      <c r="H81" s="582">
        <v>339</v>
      </c>
      <c r="I81" s="582">
        <v>5327385</v>
      </c>
      <c r="J81" s="541"/>
      <c r="K81" s="541">
        <v>15715</v>
      </c>
      <c r="L81" s="582">
        <v>378</v>
      </c>
      <c r="M81" s="582">
        <v>5946696</v>
      </c>
      <c r="N81" s="541"/>
      <c r="O81" s="541">
        <v>15732</v>
      </c>
      <c r="P81" s="582">
        <v>576</v>
      </c>
      <c r="Q81" s="582">
        <v>9105408</v>
      </c>
      <c r="R81" s="546"/>
      <c r="S81" s="583">
        <v>15808</v>
      </c>
    </row>
    <row r="82" spans="1:19" ht="14.45" customHeight="1" x14ac:dyDescent="0.2">
      <c r="A82" s="540" t="s">
        <v>1748</v>
      </c>
      <c r="B82" s="541" t="s">
        <v>1755</v>
      </c>
      <c r="C82" s="541" t="s">
        <v>487</v>
      </c>
      <c r="D82" s="541" t="s">
        <v>1735</v>
      </c>
      <c r="E82" s="541" t="s">
        <v>1743</v>
      </c>
      <c r="F82" s="541" t="s">
        <v>1894</v>
      </c>
      <c r="G82" s="541" t="s">
        <v>1895</v>
      </c>
      <c r="H82" s="582">
        <v>403</v>
      </c>
      <c r="I82" s="582">
        <v>957125</v>
      </c>
      <c r="J82" s="541"/>
      <c r="K82" s="541">
        <v>2375</v>
      </c>
      <c r="L82" s="582">
        <v>275</v>
      </c>
      <c r="M82" s="582">
        <v>656425</v>
      </c>
      <c r="N82" s="541"/>
      <c r="O82" s="541">
        <v>2387</v>
      </c>
      <c r="P82" s="582">
        <v>416</v>
      </c>
      <c r="Q82" s="582">
        <v>1010880</v>
      </c>
      <c r="R82" s="546"/>
      <c r="S82" s="583">
        <v>2430</v>
      </c>
    </row>
    <row r="83" spans="1:19" ht="14.45" customHeight="1" x14ac:dyDescent="0.2">
      <c r="A83" s="540" t="s">
        <v>1748</v>
      </c>
      <c r="B83" s="541" t="s">
        <v>1755</v>
      </c>
      <c r="C83" s="541" t="s">
        <v>487</v>
      </c>
      <c r="D83" s="541" t="s">
        <v>1735</v>
      </c>
      <c r="E83" s="541" t="s">
        <v>1743</v>
      </c>
      <c r="F83" s="541" t="s">
        <v>1896</v>
      </c>
      <c r="G83" s="541" t="s">
        <v>1897</v>
      </c>
      <c r="H83" s="582">
        <v>104</v>
      </c>
      <c r="I83" s="582">
        <v>643240</v>
      </c>
      <c r="J83" s="541"/>
      <c r="K83" s="541">
        <v>6185</v>
      </c>
      <c r="L83" s="582">
        <v>126</v>
      </c>
      <c r="M83" s="582">
        <v>780822</v>
      </c>
      <c r="N83" s="541"/>
      <c r="O83" s="541">
        <v>6197</v>
      </c>
      <c r="P83" s="582">
        <v>200</v>
      </c>
      <c r="Q83" s="582">
        <v>1248000</v>
      </c>
      <c r="R83" s="546"/>
      <c r="S83" s="583">
        <v>6240</v>
      </c>
    </row>
    <row r="84" spans="1:19" ht="14.45" customHeight="1" x14ac:dyDescent="0.2">
      <c r="A84" s="540" t="s">
        <v>1748</v>
      </c>
      <c r="B84" s="541" t="s">
        <v>1755</v>
      </c>
      <c r="C84" s="541" t="s">
        <v>487</v>
      </c>
      <c r="D84" s="541" t="s">
        <v>1735</v>
      </c>
      <c r="E84" s="541" t="s">
        <v>1743</v>
      </c>
      <c r="F84" s="541" t="s">
        <v>1898</v>
      </c>
      <c r="G84" s="541" t="s">
        <v>1899</v>
      </c>
      <c r="H84" s="582">
        <v>34</v>
      </c>
      <c r="I84" s="582">
        <v>23664</v>
      </c>
      <c r="J84" s="541"/>
      <c r="K84" s="541">
        <v>696</v>
      </c>
      <c r="L84" s="582">
        <v>176</v>
      </c>
      <c r="M84" s="582">
        <v>122672</v>
      </c>
      <c r="N84" s="541"/>
      <c r="O84" s="541">
        <v>697</v>
      </c>
      <c r="P84" s="582">
        <v>264</v>
      </c>
      <c r="Q84" s="582">
        <v>184800</v>
      </c>
      <c r="R84" s="546"/>
      <c r="S84" s="583">
        <v>700</v>
      </c>
    </row>
    <row r="85" spans="1:19" ht="14.45" customHeight="1" x14ac:dyDescent="0.2">
      <c r="A85" s="540" t="s">
        <v>1748</v>
      </c>
      <c r="B85" s="541" t="s">
        <v>1755</v>
      </c>
      <c r="C85" s="541" t="s">
        <v>487</v>
      </c>
      <c r="D85" s="541" t="s">
        <v>1735</v>
      </c>
      <c r="E85" s="541" t="s">
        <v>1743</v>
      </c>
      <c r="F85" s="541" t="s">
        <v>1900</v>
      </c>
      <c r="G85" s="541" t="s">
        <v>1901</v>
      </c>
      <c r="H85" s="582">
        <v>150</v>
      </c>
      <c r="I85" s="582">
        <v>70200</v>
      </c>
      <c r="J85" s="541"/>
      <c r="K85" s="541">
        <v>468</v>
      </c>
      <c r="L85" s="582">
        <v>466</v>
      </c>
      <c r="M85" s="582">
        <v>218088</v>
      </c>
      <c r="N85" s="541"/>
      <c r="O85" s="541">
        <v>468</v>
      </c>
      <c r="P85" s="582">
        <v>400</v>
      </c>
      <c r="Q85" s="582">
        <v>187600</v>
      </c>
      <c r="R85" s="546"/>
      <c r="S85" s="583">
        <v>469</v>
      </c>
    </row>
    <row r="86" spans="1:19" ht="14.45" customHeight="1" x14ac:dyDescent="0.2">
      <c r="A86" s="540" t="s">
        <v>1748</v>
      </c>
      <c r="B86" s="541" t="s">
        <v>1755</v>
      </c>
      <c r="C86" s="541" t="s">
        <v>487</v>
      </c>
      <c r="D86" s="541" t="s">
        <v>1735</v>
      </c>
      <c r="E86" s="541" t="s">
        <v>1743</v>
      </c>
      <c r="F86" s="541" t="s">
        <v>1750</v>
      </c>
      <c r="G86" s="541" t="s">
        <v>1751</v>
      </c>
      <c r="H86" s="582"/>
      <c r="I86" s="582"/>
      <c r="J86" s="541"/>
      <c r="K86" s="541"/>
      <c r="L86" s="582"/>
      <c r="M86" s="582"/>
      <c r="N86" s="541"/>
      <c r="O86" s="541"/>
      <c r="P86" s="582">
        <v>98</v>
      </c>
      <c r="Q86" s="582">
        <v>128380</v>
      </c>
      <c r="R86" s="546"/>
      <c r="S86" s="583">
        <v>1310</v>
      </c>
    </row>
    <row r="87" spans="1:19" ht="14.45" customHeight="1" x14ac:dyDescent="0.2">
      <c r="A87" s="540" t="s">
        <v>1748</v>
      </c>
      <c r="B87" s="541" t="s">
        <v>1755</v>
      </c>
      <c r="C87" s="541" t="s">
        <v>487</v>
      </c>
      <c r="D87" s="541" t="s">
        <v>1735</v>
      </c>
      <c r="E87" s="541" t="s">
        <v>1743</v>
      </c>
      <c r="F87" s="541" t="s">
        <v>1744</v>
      </c>
      <c r="G87" s="541" t="s">
        <v>1745</v>
      </c>
      <c r="H87" s="582"/>
      <c r="I87" s="582"/>
      <c r="J87" s="541"/>
      <c r="K87" s="541"/>
      <c r="L87" s="582"/>
      <c r="M87" s="582"/>
      <c r="N87" s="541"/>
      <c r="O87" s="541"/>
      <c r="P87" s="582">
        <v>1553</v>
      </c>
      <c r="Q87" s="582">
        <v>953542</v>
      </c>
      <c r="R87" s="546"/>
      <c r="S87" s="583">
        <v>614</v>
      </c>
    </row>
    <row r="88" spans="1:19" ht="14.45" customHeight="1" x14ac:dyDescent="0.2">
      <c r="A88" s="540" t="s">
        <v>1748</v>
      </c>
      <c r="B88" s="541" t="s">
        <v>1755</v>
      </c>
      <c r="C88" s="541" t="s">
        <v>487</v>
      </c>
      <c r="D88" s="541" t="s">
        <v>1735</v>
      </c>
      <c r="E88" s="541" t="s">
        <v>1743</v>
      </c>
      <c r="F88" s="541" t="s">
        <v>1902</v>
      </c>
      <c r="G88" s="541" t="s">
        <v>1903</v>
      </c>
      <c r="H88" s="582"/>
      <c r="I88" s="582"/>
      <c r="J88" s="541"/>
      <c r="K88" s="541"/>
      <c r="L88" s="582"/>
      <c r="M88" s="582"/>
      <c r="N88" s="541"/>
      <c r="O88" s="541"/>
      <c r="P88" s="582">
        <v>4037</v>
      </c>
      <c r="Q88" s="582">
        <v>146588.88999999998</v>
      </c>
      <c r="R88" s="546"/>
      <c r="S88" s="583">
        <v>36.311342581124592</v>
      </c>
    </row>
    <row r="89" spans="1:19" ht="14.45" customHeight="1" x14ac:dyDescent="0.2">
      <c r="A89" s="540" t="s">
        <v>1748</v>
      </c>
      <c r="B89" s="541" t="s">
        <v>1755</v>
      </c>
      <c r="C89" s="541" t="s">
        <v>487</v>
      </c>
      <c r="D89" s="541" t="s">
        <v>1735</v>
      </c>
      <c r="E89" s="541" t="s">
        <v>1743</v>
      </c>
      <c r="F89" s="541" t="s">
        <v>1752</v>
      </c>
      <c r="G89" s="541" t="s">
        <v>1753</v>
      </c>
      <c r="H89" s="582"/>
      <c r="I89" s="582"/>
      <c r="J89" s="541"/>
      <c r="K89" s="541"/>
      <c r="L89" s="582"/>
      <c r="M89" s="582"/>
      <c r="N89" s="541"/>
      <c r="O89" s="541"/>
      <c r="P89" s="582">
        <v>111</v>
      </c>
      <c r="Q89" s="582">
        <v>68154</v>
      </c>
      <c r="R89" s="546"/>
      <c r="S89" s="583">
        <v>614</v>
      </c>
    </row>
    <row r="90" spans="1:19" ht="14.45" customHeight="1" x14ac:dyDescent="0.2">
      <c r="A90" s="540" t="s">
        <v>1748</v>
      </c>
      <c r="B90" s="541" t="s">
        <v>1755</v>
      </c>
      <c r="C90" s="541" t="s">
        <v>487</v>
      </c>
      <c r="D90" s="541" t="s">
        <v>1735</v>
      </c>
      <c r="E90" s="541" t="s">
        <v>1743</v>
      </c>
      <c r="F90" s="541" t="s">
        <v>1746</v>
      </c>
      <c r="G90" s="541" t="s">
        <v>1747</v>
      </c>
      <c r="H90" s="582"/>
      <c r="I90" s="582"/>
      <c r="J90" s="541"/>
      <c r="K90" s="541"/>
      <c r="L90" s="582"/>
      <c r="M90" s="582"/>
      <c r="N90" s="541"/>
      <c r="O90" s="541"/>
      <c r="P90" s="582">
        <v>5238</v>
      </c>
      <c r="Q90" s="582">
        <v>3216132</v>
      </c>
      <c r="R90" s="546"/>
      <c r="S90" s="583">
        <v>614</v>
      </c>
    </row>
    <row r="91" spans="1:19" ht="14.45" customHeight="1" x14ac:dyDescent="0.2">
      <c r="A91" s="540" t="s">
        <v>1748</v>
      </c>
      <c r="B91" s="541" t="s">
        <v>1755</v>
      </c>
      <c r="C91" s="541" t="s">
        <v>487</v>
      </c>
      <c r="D91" s="541" t="s">
        <v>1735</v>
      </c>
      <c r="E91" s="541" t="s">
        <v>1743</v>
      </c>
      <c r="F91" s="541" t="s">
        <v>1754</v>
      </c>
      <c r="G91" s="541" t="s">
        <v>1747</v>
      </c>
      <c r="H91" s="582"/>
      <c r="I91" s="582"/>
      <c r="J91" s="541"/>
      <c r="K91" s="541"/>
      <c r="L91" s="582"/>
      <c r="M91" s="582"/>
      <c r="N91" s="541"/>
      <c r="O91" s="541"/>
      <c r="P91" s="582">
        <v>211</v>
      </c>
      <c r="Q91" s="582">
        <v>129554</v>
      </c>
      <c r="R91" s="546"/>
      <c r="S91" s="583">
        <v>614</v>
      </c>
    </row>
    <row r="92" spans="1:19" ht="14.45" customHeight="1" x14ac:dyDescent="0.2">
      <c r="A92" s="540" t="s">
        <v>1748</v>
      </c>
      <c r="B92" s="541" t="s">
        <v>1755</v>
      </c>
      <c r="C92" s="541" t="s">
        <v>1736</v>
      </c>
      <c r="D92" s="541" t="s">
        <v>1735</v>
      </c>
      <c r="E92" s="541" t="s">
        <v>1743</v>
      </c>
      <c r="F92" s="541" t="s">
        <v>1780</v>
      </c>
      <c r="G92" s="541" t="s">
        <v>1781</v>
      </c>
      <c r="H92" s="582">
        <v>256</v>
      </c>
      <c r="I92" s="582">
        <v>265984</v>
      </c>
      <c r="J92" s="541"/>
      <c r="K92" s="541">
        <v>1039</v>
      </c>
      <c r="L92" s="582">
        <v>506</v>
      </c>
      <c r="M92" s="582">
        <v>526240</v>
      </c>
      <c r="N92" s="541"/>
      <c r="O92" s="541">
        <v>1040</v>
      </c>
      <c r="P92" s="582">
        <v>306</v>
      </c>
      <c r="Q92" s="582">
        <v>318852</v>
      </c>
      <c r="R92" s="546"/>
      <c r="S92" s="583">
        <v>1042</v>
      </c>
    </row>
    <row r="93" spans="1:19" ht="14.45" customHeight="1" x14ac:dyDescent="0.2">
      <c r="A93" s="540" t="s">
        <v>1748</v>
      </c>
      <c r="B93" s="541" t="s">
        <v>1755</v>
      </c>
      <c r="C93" s="541" t="s">
        <v>1736</v>
      </c>
      <c r="D93" s="541" t="s">
        <v>1735</v>
      </c>
      <c r="E93" s="541" t="s">
        <v>1743</v>
      </c>
      <c r="F93" s="541" t="s">
        <v>1802</v>
      </c>
      <c r="G93" s="541" t="s">
        <v>1803</v>
      </c>
      <c r="H93" s="582">
        <v>128</v>
      </c>
      <c r="I93" s="582">
        <v>28544</v>
      </c>
      <c r="J93" s="541"/>
      <c r="K93" s="541">
        <v>223</v>
      </c>
      <c r="L93" s="582">
        <v>254</v>
      </c>
      <c r="M93" s="582">
        <v>56896</v>
      </c>
      <c r="N93" s="541"/>
      <c r="O93" s="541">
        <v>224</v>
      </c>
      <c r="P93" s="582">
        <v>153</v>
      </c>
      <c r="Q93" s="582">
        <v>34731</v>
      </c>
      <c r="R93" s="546"/>
      <c r="S93" s="583">
        <v>227</v>
      </c>
    </row>
    <row r="94" spans="1:19" ht="14.45" customHeight="1" x14ac:dyDescent="0.2">
      <c r="A94" s="540" t="s">
        <v>1748</v>
      </c>
      <c r="B94" s="541" t="s">
        <v>1755</v>
      </c>
      <c r="C94" s="541" t="s">
        <v>1736</v>
      </c>
      <c r="D94" s="541" t="s">
        <v>1740</v>
      </c>
      <c r="E94" s="541" t="s">
        <v>1743</v>
      </c>
      <c r="F94" s="541" t="s">
        <v>1780</v>
      </c>
      <c r="G94" s="541" t="s">
        <v>1781</v>
      </c>
      <c r="H94" s="582">
        <v>253</v>
      </c>
      <c r="I94" s="582">
        <v>262867</v>
      </c>
      <c r="J94" s="541"/>
      <c r="K94" s="541">
        <v>1039</v>
      </c>
      <c r="L94" s="582"/>
      <c r="M94" s="582"/>
      <c r="N94" s="541"/>
      <c r="O94" s="541"/>
      <c r="P94" s="582"/>
      <c r="Q94" s="582"/>
      <c r="R94" s="546"/>
      <c r="S94" s="583"/>
    </row>
    <row r="95" spans="1:19" ht="14.45" customHeight="1" x14ac:dyDescent="0.2">
      <c r="A95" s="540" t="s">
        <v>1748</v>
      </c>
      <c r="B95" s="541" t="s">
        <v>1755</v>
      </c>
      <c r="C95" s="541" t="s">
        <v>1736</v>
      </c>
      <c r="D95" s="541" t="s">
        <v>1740</v>
      </c>
      <c r="E95" s="541" t="s">
        <v>1743</v>
      </c>
      <c r="F95" s="541" t="s">
        <v>1802</v>
      </c>
      <c r="G95" s="541" t="s">
        <v>1803</v>
      </c>
      <c r="H95" s="582">
        <v>126</v>
      </c>
      <c r="I95" s="582">
        <v>28098</v>
      </c>
      <c r="J95" s="541"/>
      <c r="K95" s="541">
        <v>223</v>
      </c>
      <c r="L95" s="582"/>
      <c r="M95" s="582"/>
      <c r="N95" s="541"/>
      <c r="O95" s="541"/>
      <c r="P95" s="582"/>
      <c r="Q95" s="582"/>
      <c r="R95" s="546"/>
      <c r="S95" s="583"/>
    </row>
    <row r="96" spans="1:19" ht="14.45" customHeight="1" x14ac:dyDescent="0.2">
      <c r="A96" s="540" t="s">
        <v>1748</v>
      </c>
      <c r="B96" s="541" t="s">
        <v>1904</v>
      </c>
      <c r="C96" s="541" t="s">
        <v>487</v>
      </c>
      <c r="D96" s="541" t="s">
        <v>1735</v>
      </c>
      <c r="E96" s="541" t="s">
        <v>1743</v>
      </c>
      <c r="F96" s="541" t="s">
        <v>1905</v>
      </c>
      <c r="G96" s="541" t="s">
        <v>1906</v>
      </c>
      <c r="H96" s="582"/>
      <c r="I96" s="582"/>
      <c r="J96" s="541"/>
      <c r="K96" s="541"/>
      <c r="L96" s="582"/>
      <c r="M96" s="582"/>
      <c r="N96" s="541"/>
      <c r="O96" s="541"/>
      <c r="P96" s="582">
        <v>31</v>
      </c>
      <c r="Q96" s="582">
        <v>382075</v>
      </c>
      <c r="R96" s="546"/>
      <c r="S96" s="583">
        <v>12325</v>
      </c>
    </row>
    <row r="97" spans="1:19" ht="14.45" customHeight="1" x14ac:dyDescent="0.2">
      <c r="A97" s="540" t="s">
        <v>1748</v>
      </c>
      <c r="B97" s="541" t="s">
        <v>1904</v>
      </c>
      <c r="C97" s="541" t="s">
        <v>487</v>
      </c>
      <c r="D97" s="541" t="s">
        <v>1735</v>
      </c>
      <c r="E97" s="541" t="s">
        <v>1743</v>
      </c>
      <c r="F97" s="541" t="s">
        <v>1907</v>
      </c>
      <c r="G97" s="541" t="s">
        <v>1908</v>
      </c>
      <c r="H97" s="582"/>
      <c r="I97" s="582"/>
      <c r="J97" s="541"/>
      <c r="K97" s="541"/>
      <c r="L97" s="582"/>
      <c r="M97" s="582"/>
      <c r="N97" s="541"/>
      <c r="O97" s="541"/>
      <c r="P97" s="582">
        <v>47</v>
      </c>
      <c r="Q97" s="582">
        <v>14758</v>
      </c>
      <c r="R97" s="546"/>
      <c r="S97" s="583">
        <v>314</v>
      </c>
    </row>
    <row r="98" spans="1:19" ht="14.45" customHeight="1" x14ac:dyDescent="0.2">
      <c r="A98" s="540" t="s">
        <v>1748</v>
      </c>
      <c r="B98" s="541" t="s">
        <v>1904</v>
      </c>
      <c r="C98" s="541" t="s">
        <v>487</v>
      </c>
      <c r="D98" s="541" t="s">
        <v>1735</v>
      </c>
      <c r="E98" s="541" t="s">
        <v>1743</v>
      </c>
      <c r="F98" s="541" t="s">
        <v>1909</v>
      </c>
      <c r="G98" s="541" t="s">
        <v>1910</v>
      </c>
      <c r="H98" s="582">
        <v>522</v>
      </c>
      <c r="I98" s="582">
        <v>6264</v>
      </c>
      <c r="J98" s="541"/>
      <c r="K98" s="541">
        <v>12</v>
      </c>
      <c r="L98" s="582">
        <v>449</v>
      </c>
      <c r="M98" s="582">
        <v>5388</v>
      </c>
      <c r="N98" s="541"/>
      <c r="O98" s="541">
        <v>12</v>
      </c>
      <c r="P98" s="582">
        <v>246</v>
      </c>
      <c r="Q98" s="582">
        <v>3198</v>
      </c>
      <c r="R98" s="546"/>
      <c r="S98" s="583">
        <v>13</v>
      </c>
    </row>
    <row r="99" spans="1:19" ht="14.45" customHeight="1" x14ac:dyDescent="0.2">
      <c r="A99" s="540" t="s">
        <v>1748</v>
      </c>
      <c r="B99" s="541" t="s">
        <v>1904</v>
      </c>
      <c r="C99" s="541" t="s">
        <v>487</v>
      </c>
      <c r="D99" s="541" t="s">
        <v>1735</v>
      </c>
      <c r="E99" s="541" t="s">
        <v>1743</v>
      </c>
      <c r="F99" s="541" t="s">
        <v>1911</v>
      </c>
      <c r="G99" s="541" t="s">
        <v>1912</v>
      </c>
      <c r="H99" s="582"/>
      <c r="I99" s="582"/>
      <c r="J99" s="541"/>
      <c r="K99" s="541"/>
      <c r="L99" s="582"/>
      <c r="M99" s="582"/>
      <c r="N99" s="541"/>
      <c r="O99" s="541"/>
      <c r="P99" s="582">
        <v>755</v>
      </c>
      <c r="Q99" s="582">
        <v>8006775</v>
      </c>
      <c r="R99" s="546"/>
      <c r="S99" s="583">
        <v>10605</v>
      </c>
    </row>
    <row r="100" spans="1:19" ht="14.45" customHeight="1" x14ac:dyDescent="0.2">
      <c r="A100" s="540" t="s">
        <v>1748</v>
      </c>
      <c r="B100" s="541" t="s">
        <v>1904</v>
      </c>
      <c r="C100" s="541" t="s">
        <v>487</v>
      </c>
      <c r="D100" s="541" t="s">
        <v>1735</v>
      </c>
      <c r="E100" s="541" t="s">
        <v>1743</v>
      </c>
      <c r="F100" s="541" t="s">
        <v>1913</v>
      </c>
      <c r="G100" s="541" t="s">
        <v>1914</v>
      </c>
      <c r="H100" s="582"/>
      <c r="I100" s="582"/>
      <c r="J100" s="541"/>
      <c r="K100" s="541"/>
      <c r="L100" s="582"/>
      <c r="M100" s="582"/>
      <c r="N100" s="541"/>
      <c r="O100" s="541"/>
      <c r="P100" s="582">
        <v>76</v>
      </c>
      <c r="Q100" s="582">
        <v>907972</v>
      </c>
      <c r="R100" s="546"/>
      <c r="S100" s="583">
        <v>11947</v>
      </c>
    </row>
    <row r="101" spans="1:19" ht="14.45" customHeight="1" x14ac:dyDescent="0.2">
      <c r="A101" s="540" t="s">
        <v>1748</v>
      </c>
      <c r="B101" s="541" t="s">
        <v>1904</v>
      </c>
      <c r="C101" s="541" t="s">
        <v>487</v>
      </c>
      <c r="D101" s="541" t="s">
        <v>1735</v>
      </c>
      <c r="E101" s="541" t="s">
        <v>1743</v>
      </c>
      <c r="F101" s="541" t="s">
        <v>1915</v>
      </c>
      <c r="G101" s="541" t="s">
        <v>1916</v>
      </c>
      <c r="H101" s="582">
        <v>8</v>
      </c>
      <c r="I101" s="582">
        <v>3808</v>
      </c>
      <c r="J101" s="541"/>
      <c r="K101" s="541">
        <v>476</v>
      </c>
      <c r="L101" s="582"/>
      <c r="M101" s="582"/>
      <c r="N101" s="541"/>
      <c r="O101" s="541"/>
      <c r="P101" s="582"/>
      <c r="Q101" s="582"/>
      <c r="R101" s="546"/>
      <c r="S101" s="583"/>
    </row>
    <row r="102" spans="1:19" ht="14.45" customHeight="1" x14ac:dyDescent="0.2">
      <c r="A102" s="540" t="s">
        <v>1748</v>
      </c>
      <c r="B102" s="541" t="s">
        <v>1904</v>
      </c>
      <c r="C102" s="541" t="s">
        <v>487</v>
      </c>
      <c r="D102" s="541" t="s">
        <v>1735</v>
      </c>
      <c r="E102" s="541" t="s">
        <v>1743</v>
      </c>
      <c r="F102" s="541" t="s">
        <v>1917</v>
      </c>
      <c r="G102" s="541" t="s">
        <v>1918</v>
      </c>
      <c r="H102" s="582"/>
      <c r="I102" s="582"/>
      <c r="J102" s="541"/>
      <c r="K102" s="541"/>
      <c r="L102" s="582"/>
      <c r="M102" s="582"/>
      <c r="N102" s="541"/>
      <c r="O102" s="541"/>
      <c r="P102" s="582">
        <v>407</v>
      </c>
      <c r="Q102" s="582">
        <v>150997</v>
      </c>
      <c r="R102" s="546"/>
      <c r="S102" s="583">
        <v>371</v>
      </c>
    </row>
    <row r="103" spans="1:19" ht="14.45" customHeight="1" x14ac:dyDescent="0.2">
      <c r="A103" s="540" t="s">
        <v>1748</v>
      </c>
      <c r="B103" s="541" t="s">
        <v>1904</v>
      </c>
      <c r="C103" s="541" t="s">
        <v>487</v>
      </c>
      <c r="D103" s="541" t="s">
        <v>1735</v>
      </c>
      <c r="E103" s="541" t="s">
        <v>1743</v>
      </c>
      <c r="F103" s="541" t="s">
        <v>1919</v>
      </c>
      <c r="G103" s="541" t="s">
        <v>1920</v>
      </c>
      <c r="H103" s="582"/>
      <c r="I103" s="582"/>
      <c r="J103" s="541"/>
      <c r="K103" s="541"/>
      <c r="L103" s="582"/>
      <c r="M103" s="582"/>
      <c r="N103" s="541"/>
      <c r="O103" s="541"/>
      <c r="P103" s="582">
        <v>4</v>
      </c>
      <c r="Q103" s="582">
        <v>52172</v>
      </c>
      <c r="R103" s="546"/>
      <c r="S103" s="583">
        <v>13043</v>
      </c>
    </row>
    <row r="104" spans="1:19" ht="14.45" customHeight="1" x14ac:dyDescent="0.2">
      <c r="A104" s="540" t="s">
        <v>1748</v>
      </c>
      <c r="B104" s="541" t="s">
        <v>1904</v>
      </c>
      <c r="C104" s="541" t="s">
        <v>487</v>
      </c>
      <c r="D104" s="541" t="s">
        <v>1735</v>
      </c>
      <c r="E104" s="541" t="s">
        <v>1743</v>
      </c>
      <c r="F104" s="541" t="s">
        <v>1921</v>
      </c>
      <c r="G104" s="541" t="s">
        <v>1922</v>
      </c>
      <c r="H104" s="582">
        <v>287</v>
      </c>
      <c r="I104" s="582">
        <v>175644</v>
      </c>
      <c r="J104" s="541"/>
      <c r="K104" s="541">
        <v>612</v>
      </c>
      <c r="L104" s="582">
        <v>72</v>
      </c>
      <c r="M104" s="582">
        <v>44280</v>
      </c>
      <c r="N104" s="541"/>
      <c r="O104" s="541">
        <v>615</v>
      </c>
      <c r="P104" s="582">
        <v>452</v>
      </c>
      <c r="Q104" s="582">
        <v>290184</v>
      </c>
      <c r="R104" s="546"/>
      <c r="S104" s="583">
        <v>642</v>
      </c>
    </row>
    <row r="105" spans="1:19" ht="14.45" customHeight="1" x14ac:dyDescent="0.2">
      <c r="A105" s="540" t="s">
        <v>1748</v>
      </c>
      <c r="B105" s="541" t="s">
        <v>1904</v>
      </c>
      <c r="C105" s="541" t="s">
        <v>487</v>
      </c>
      <c r="D105" s="541" t="s">
        <v>1735</v>
      </c>
      <c r="E105" s="541" t="s">
        <v>1743</v>
      </c>
      <c r="F105" s="541" t="s">
        <v>1923</v>
      </c>
      <c r="G105" s="541" t="s">
        <v>1924</v>
      </c>
      <c r="H105" s="582"/>
      <c r="I105" s="582"/>
      <c r="J105" s="541"/>
      <c r="K105" s="541"/>
      <c r="L105" s="582"/>
      <c r="M105" s="582"/>
      <c r="N105" s="541"/>
      <c r="O105" s="541"/>
      <c r="P105" s="582">
        <v>913</v>
      </c>
      <c r="Q105" s="582">
        <v>1048124</v>
      </c>
      <c r="R105" s="546"/>
      <c r="S105" s="583">
        <v>1148</v>
      </c>
    </row>
    <row r="106" spans="1:19" ht="14.45" customHeight="1" x14ac:dyDescent="0.2">
      <c r="A106" s="540" t="s">
        <v>1748</v>
      </c>
      <c r="B106" s="541" t="s">
        <v>1904</v>
      </c>
      <c r="C106" s="541" t="s">
        <v>487</v>
      </c>
      <c r="D106" s="541" t="s">
        <v>1735</v>
      </c>
      <c r="E106" s="541" t="s">
        <v>1743</v>
      </c>
      <c r="F106" s="541" t="s">
        <v>1925</v>
      </c>
      <c r="G106" s="541" t="s">
        <v>1926</v>
      </c>
      <c r="H106" s="582"/>
      <c r="I106" s="582"/>
      <c r="J106" s="541"/>
      <c r="K106" s="541"/>
      <c r="L106" s="582"/>
      <c r="M106" s="582"/>
      <c r="N106" s="541"/>
      <c r="O106" s="541"/>
      <c r="P106" s="582">
        <v>11</v>
      </c>
      <c r="Q106" s="582">
        <v>83732</v>
      </c>
      <c r="R106" s="546"/>
      <c r="S106" s="583">
        <v>7612</v>
      </c>
    </row>
    <row r="107" spans="1:19" ht="14.45" customHeight="1" x14ac:dyDescent="0.2">
      <c r="A107" s="540" t="s">
        <v>1748</v>
      </c>
      <c r="B107" s="541" t="s">
        <v>1904</v>
      </c>
      <c r="C107" s="541" t="s">
        <v>487</v>
      </c>
      <c r="D107" s="541" t="s">
        <v>1735</v>
      </c>
      <c r="E107" s="541" t="s">
        <v>1743</v>
      </c>
      <c r="F107" s="541" t="s">
        <v>1927</v>
      </c>
      <c r="G107" s="541" t="s">
        <v>1928</v>
      </c>
      <c r="H107" s="582"/>
      <c r="I107" s="582"/>
      <c r="J107" s="541"/>
      <c r="K107" s="541"/>
      <c r="L107" s="582"/>
      <c r="M107" s="582"/>
      <c r="N107" s="541"/>
      <c r="O107" s="541"/>
      <c r="P107" s="582">
        <v>8</v>
      </c>
      <c r="Q107" s="582">
        <v>19408</v>
      </c>
      <c r="R107" s="546"/>
      <c r="S107" s="583">
        <v>2426</v>
      </c>
    </row>
    <row r="108" spans="1:19" ht="14.45" customHeight="1" x14ac:dyDescent="0.2">
      <c r="A108" s="540" t="s">
        <v>1748</v>
      </c>
      <c r="B108" s="541" t="s">
        <v>1904</v>
      </c>
      <c r="C108" s="541" t="s">
        <v>487</v>
      </c>
      <c r="D108" s="541" t="s">
        <v>1735</v>
      </c>
      <c r="E108" s="541" t="s">
        <v>1743</v>
      </c>
      <c r="F108" s="541" t="s">
        <v>1929</v>
      </c>
      <c r="G108" s="541" t="s">
        <v>1930</v>
      </c>
      <c r="H108" s="582"/>
      <c r="I108" s="582"/>
      <c r="J108" s="541"/>
      <c r="K108" s="541"/>
      <c r="L108" s="582"/>
      <c r="M108" s="582"/>
      <c r="N108" s="541"/>
      <c r="O108" s="541"/>
      <c r="P108" s="582">
        <v>207</v>
      </c>
      <c r="Q108" s="582">
        <v>1839609</v>
      </c>
      <c r="R108" s="546"/>
      <c r="S108" s="583">
        <v>8887</v>
      </c>
    </row>
    <row r="109" spans="1:19" ht="14.45" customHeight="1" x14ac:dyDescent="0.2">
      <c r="A109" s="540" t="s">
        <v>1748</v>
      </c>
      <c r="B109" s="541" t="s">
        <v>1904</v>
      </c>
      <c r="C109" s="541" t="s">
        <v>487</v>
      </c>
      <c r="D109" s="541" t="s">
        <v>1735</v>
      </c>
      <c r="E109" s="541" t="s">
        <v>1743</v>
      </c>
      <c r="F109" s="541" t="s">
        <v>1931</v>
      </c>
      <c r="G109" s="541" t="s">
        <v>1932</v>
      </c>
      <c r="H109" s="582"/>
      <c r="I109" s="582"/>
      <c r="J109" s="541"/>
      <c r="K109" s="541"/>
      <c r="L109" s="582"/>
      <c r="M109" s="582"/>
      <c r="N109" s="541"/>
      <c r="O109" s="541"/>
      <c r="P109" s="582">
        <v>153</v>
      </c>
      <c r="Q109" s="582">
        <v>246330</v>
      </c>
      <c r="R109" s="546"/>
      <c r="S109" s="583">
        <v>1610</v>
      </c>
    </row>
    <row r="110" spans="1:19" ht="14.45" customHeight="1" x14ac:dyDescent="0.2">
      <c r="A110" s="540" t="s">
        <v>1748</v>
      </c>
      <c r="B110" s="541" t="s">
        <v>1904</v>
      </c>
      <c r="C110" s="541" t="s">
        <v>487</v>
      </c>
      <c r="D110" s="541" t="s">
        <v>1735</v>
      </c>
      <c r="E110" s="541" t="s">
        <v>1743</v>
      </c>
      <c r="F110" s="541" t="s">
        <v>1933</v>
      </c>
      <c r="G110" s="541" t="s">
        <v>1934</v>
      </c>
      <c r="H110" s="582"/>
      <c r="I110" s="582"/>
      <c r="J110" s="541"/>
      <c r="K110" s="541"/>
      <c r="L110" s="582"/>
      <c r="M110" s="582"/>
      <c r="N110" s="541"/>
      <c r="O110" s="541"/>
      <c r="P110" s="582">
        <v>677</v>
      </c>
      <c r="Q110" s="582">
        <v>1130590</v>
      </c>
      <c r="R110" s="546"/>
      <c r="S110" s="583">
        <v>1670</v>
      </c>
    </row>
    <row r="111" spans="1:19" ht="14.45" customHeight="1" x14ac:dyDescent="0.2">
      <c r="A111" s="540" t="s">
        <v>1748</v>
      </c>
      <c r="B111" s="541" t="s">
        <v>1904</v>
      </c>
      <c r="C111" s="541" t="s">
        <v>487</v>
      </c>
      <c r="D111" s="541" t="s">
        <v>1735</v>
      </c>
      <c r="E111" s="541" t="s">
        <v>1743</v>
      </c>
      <c r="F111" s="541" t="s">
        <v>1935</v>
      </c>
      <c r="G111" s="541" t="s">
        <v>1936</v>
      </c>
      <c r="H111" s="582"/>
      <c r="I111" s="582"/>
      <c r="J111" s="541"/>
      <c r="K111" s="541"/>
      <c r="L111" s="582"/>
      <c r="M111" s="582"/>
      <c r="N111" s="541"/>
      <c r="O111" s="541"/>
      <c r="P111" s="582">
        <v>209</v>
      </c>
      <c r="Q111" s="582">
        <v>810293</v>
      </c>
      <c r="R111" s="546"/>
      <c r="S111" s="583">
        <v>3877</v>
      </c>
    </row>
    <row r="112" spans="1:19" ht="14.45" customHeight="1" x14ac:dyDescent="0.2">
      <c r="A112" s="540" t="s">
        <v>1748</v>
      </c>
      <c r="B112" s="541" t="s">
        <v>1904</v>
      </c>
      <c r="C112" s="541" t="s">
        <v>487</v>
      </c>
      <c r="D112" s="541" t="s">
        <v>1735</v>
      </c>
      <c r="E112" s="541" t="s">
        <v>1743</v>
      </c>
      <c r="F112" s="541" t="s">
        <v>1937</v>
      </c>
      <c r="G112" s="541" t="s">
        <v>1938</v>
      </c>
      <c r="H112" s="582"/>
      <c r="I112" s="582"/>
      <c r="J112" s="541"/>
      <c r="K112" s="541"/>
      <c r="L112" s="582"/>
      <c r="M112" s="582"/>
      <c r="N112" s="541"/>
      <c r="O112" s="541"/>
      <c r="P112" s="582">
        <v>153</v>
      </c>
      <c r="Q112" s="582">
        <v>246330</v>
      </c>
      <c r="R112" s="546"/>
      <c r="S112" s="583">
        <v>1610</v>
      </c>
    </row>
    <row r="113" spans="1:19" ht="14.45" customHeight="1" x14ac:dyDescent="0.2">
      <c r="A113" s="540" t="s">
        <v>1748</v>
      </c>
      <c r="B113" s="541" t="s">
        <v>1904</v>
      </c>
      <c r="C113" s="541" t="s">
        <v>487</v>
      </c>
      <c r="D113" s="541" t="s">
        <v>1735</v>
      </c>
      <c r="E113" s="541" t="s">
        <v>1743</v>
      </c>
      <c r="F113" s="541" t="s">
        <v>1939</v>
      </c>
      <c r="G113" s="541" t="s">
        <v>1940</v>
      </c>
      <c r="H113" s="582"/>
      <c r="I113" s="582"/>
      <c r="J113" s="541"/>
      <c r="K113" s="541"/>
      <c r="L113" s="582"/>
      <c r="M113" s="582"/>
      <c r="N113" s="541"/>
      <c r="O113" s="541"/>
      <c r="P113" s="582">
        <v>23</v>
      </c>
      <c r="Q113" s="582">
        <v>931247</v>
      </c>
      <c r="R113" s="546"/>
      <c r="S113" s="583">
        <v>40489</v>
      </c>
    </row>
    <row r="114" spans="1:19" ht="14.45" customHeight="1" x14ac:dyDescent="0.2">
      <c r="A114" s="540" t="s">
        <v>1748</v>
      </c>
      <c r="B114" s="541" t="s">
        <v>1904</v>
      </c>
      <c r="C114" s="541" t="s">
        <v>487</v>
      </c>
      <c r="D114" s="541" t="s">
        <v>1735</v>
      </c>
      <c r="E114" s="541" t="s">
        <v>1743</v>
      </c>
      <c r="F114" s="541" t="s">
        <v>1941</v>
      </c>
      <c r="G114" s="541" t="s">
        <v>1942</v>
      </c>
      <c r="H114" s="582">
        <v>3491</v>
      </c>
      <c r="I114" s="582">
        <v>8374909</v>
      </c>
      <c r="J114" s="541"/>
      <c r="K114" s="541">
        <v>2399</v>
      </c>
      <c r="L114" s="582">
        <v>1189</v>
      </c>
      <c r="M114" s="582">
        <v>2855978</v>
      </c>
      <c r="N114" s="541"/>
      <c r="O114" s="541">
        <v>2402</v>
      </c>
      <c r="P114" s="582">
        <v>3850</v>
      </c>
      <c r="Q114" s="582">
        <v>9340100</v>
      </c>
      <c r="R114" s="546"/>
      <c r="S114" s="583">
        <v>2426</v>
      </c>
    </row>
    <row r="115" spans="1:19" ht="14.45" customHeight="1" x14ac:dyDescent="0.2">
      <c r="A115" s="540" t="s">
        <v>1748</v>
      </c>
      <c r="B115" s="541" t="s">
        <v>1904</v>
      </c>
      <c r="C115" s="541" t="s">
        <v>487</v>
      </c>
      <c r="D115" s="541" t="s">
        <v>1735</v>
      </c>
      <c r="E115" s="541" t="s">
        <v>1743</v>
      </c>
      <c r="F115" s="541" t="s">
        <v>1943</v>
      </c>
      <c r="G115" s="541" t="s">
        <v>1944</v>
      </c>
      <c r="H115" s="582"/>
      <c r="I115" s="582"/>
      <c r="J115" s="541"/>
      <c r="K115" s="541"/>
      <c r="L115" s="582"/>
      <c r="M115" s="582"/>
      <c r="N115" s="541"/>
      <c r="O115" s="541"/>
      <c r="P115" s="582">
        <v>14</v>
      </c>
      <c r="Q115" s="582">
        <v>15182.19</v>
      </c>
      <c r="R115" s="546"/>
      <c r="S115" s="583">
        <v>1084.4421428571429</v>
      </c>
    </row>
    <row r="116" spans="1:19" ht="14.45" customHeight="1" x14ac:dyDescent="0.2">
      <c r="A116" s="540" t="s">
        <v>1748</v>
      </c>
      <c r="B116" s="541" t="s">
        <v>1904</v>
      </c>
      <c r="C116" s="541" t="s">
        <v>487</v>
      </c>
      <c r="D116" s="541" t="s">
        <v>1735</v>
      </c>
      <c r="E116" s="541" t="s">
        <v>1743</v>
      </c>
      <c r="F116" s="541" t="s">
        <v>1945</v>
      </c>
      <c r="G116" s="541" t="s">
        <v>1946</v>
      </c>
      <c r="H116" s="582"/>
      <c r="I116" s="582"/>
      <c r="J116" s="541"/>
      <c r="K116" s="541"/>
      <c r="L116" s="582"/>
      <c r="M116" s="582"/>
      <c r="N116" s="541"/>
      <c r="O116" s="541"/>
      <c r="P116" s="582">
        <v>229</v>
      </c>
      <c r="Q116" s="582">
        <v>8240107</v>
      </c>
      <c r="R116" s="546"/>
      <c r="S116" s="583">
        <v>35983</v>
      </c>
    </row>
    <row r="117" spans="1:19" ht="14.45" customHeight="1" thickBot="1" x14ac:dyDescent="0.25">
      <c r="A117" s="548" t="s">
        <v>1748</v>
      </c>
      <c r="B117" s="549" t="s">
        <v>1904</v>
      </c>
      <c r="C117" s="549" t="s">
        <v>487</v>
      </c>
      <c r="D117" s="549" t="s">
        <v>1735</v>
      </c>
      <c r="E117" s="549" t="s">
        <v>1743</v>
      </c>
      <c r="F117" s="549" t="s">
        <v>1947</v>
      </c>
      <c r="G117" s="549" t="s">
        <v>1948</v>
      </c>
      <c r="H117" s="563"/>
      <c r="I117" s="563"/>
      <c r="J117" s="549"/>
      <c r="K117" s="549"/>
      <c r="L117" s="563"/>
      <c r="M117" s="563"/>
      <c r="N117" s="549"/>
      <c r="O117" s="549"/>
      <c r="P117" s="563">
        <v>33</v>
      </c>
      <c r="Q117" s="563">
        <v>168703.31</v>
      </c>
      <c r="R117" s="554"/>
      <c r="S117" s="564">
        <v>5112.2215151515147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1AB2A3F-7300-4461-9DB4-FAD2B10DFB31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17952453</v>
      </c>
      <c r="C3" s="221">
        <f t="shared" ref="C3:R3" si="0">SUBTOTAL(9,C6:C1048576)</f>
        <v>0</v>
      </c>
      <c r="D3" s="221">
        <f t="shared" si="0"/>
        <v>14099293</v>
      </c>
      <c r="E3" s="221">
        <f t="shared" si="0"/>
        <v>0</v>
      </c>
      <c r="F3" s="221">
        <f t="shared" si="0"/>
        <v>19739877.84</v>
      </c>
      <c r="G3" s="224">
        <f>IF(D3&lt;&gt;0,F3/D3,"")</f>
        <v>1.4000615378373937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2019</v>
      </c>
      <c r="C5" s="587"/>
      <c r="D5" s="587">
        <v>2020</v>
      </c>
      <c r="E5" s="587"/>
      <c r="F5" s="587">
        <v>2021</v>
      </c>
      <c r="G5" s="624" t="s">
        <v>2</v>
      </c>
      <c r="H5" s="586">
        <v>2019</v>
      </c>
      <c r="I5" s="587"/>
      <c r="J5" s="587">
        <v>2020</v>
      </c>
      <c r="K5" s="587"/>
      <c r="L5" s="587">
        <v>2021</v>
      </c>
      <c r="M5" s="624" t="s">
        <v>2</v>
      </c>
      <c r="N5" s="586">
        <v>2019</v>
      </c>
      <c r="O5" s="587"/>
      <c r="P5" s="587">
        <v>2020</v>
      </c>
      <c r="Q5" s="587"/>
      <c r="R5" s="587">
        <v>2021</v>
      </c>
      <c r="S5" s="624" t="s">
        <v>2</v>
      </c>
    </row>
    <row r="6" spans="1:19" ht="14.45" customHeight="1" x14ac:dyDescent="0.2">
      <c r="A6" s="611" t="s">
        <v>1951</v>
      </c>
      <c r="B6" s="607">
        <v>397337</v>
      </c>
      <c r="C6" s="534"/>
      <c r="D6" s="607">
        <v>356980</v>
      </c>
      <c r="E6" s="534"/>
      <c r="F6" s="607">
        <v>280189.88</v>
      </c>
      <c r="G6" s="539"/>
      <c r="H6" s="607"/>
      <c r="I6" s="534"/>
      <c r="J6" s="607"/>
      <c r="K6" s="534"/>
      <c r="L6" s="607"/>
      <c r="M6" s="539"/>
      <c r="N6" s="607"/>
      <c r="O6" s="534"/>
      <c r="P6" s="607"/>
      <c r="Q6" s="534"/>
      <c r="R6" s="607"/>
      <c r="S6" s="122"/>
    </row>
    <row r="7" spans="1:19" ht="14.45" customHeight="1" x14ac:dyDescent="0.2">
      <c r="A7" s="626" t="s">
        <v>1952</v>
      </c>
      <c r="B7" s="625">
        <v>401618</v>
      </c>
      <c r="C7" s="541"/>
      <c r="D7" s="625">
        <v>264660</v>
      </c>
      <c r="E7" s="541"/>
      <c r="F7" s="625">
        <v>525646.43999999994</v>
      </c>
      <c r="G7" s="546"/>
      <c r="H7" s="625"/>
      <c r="I7" s="541"/>
      <c r="J7" s="625"/>
      <c r="K7" s="541"/>
      <c r="L7" s="625"/>
      <c r="M7" s="546"/>
      <c r="N7" s="625"/>
      <c r="O7" s="541"/>
      <c r="P7" s="625"/>
      <c r="Q7" s="541"/>
      <c r="R7" s="625"/>
      <c r="S7" s="547"/>
    </row>
    <row r="8" spans="1:19" ht="14.45" customHeight="1" x14ac:dyDescent="0.2">
      <c r="A8" s="626" t="s">
        <v>1953</v>
      </c>
      <c r="B8" s="625">
        <v>2556071</v>
      </c>
      <c r="C8" s="541"/>
      <c r="D8" s="625">
        <v>2588942</v>
      </c>
      <c r="E8" s="541"/>
      <c r="F8" s="625">
        <v>2493764.44</v>
      </c>
      <c r="G8" s="546"/>
      <c r="H8" s="625"/>
      <c r="I8" s="541"/>
      <c r="J8" s="625"/>
      <c r="K8" s="541"/>
      <c r="L8" s="625"/>
      <c r="M8" s="546"/>
      <c r="N8" s="625"/>
      <c r="O8" s="541"/>
      <c r="P8" s="625"/>
      <c r="Q8" s="541"/>
      <c r="R8" s="625"/>
      <c r="S8" s="547"/>
    </row>
    <row r="9" spans="1:19" ht="14.45" customHeight="1" x14ac:dyDescent="0.2">
      <c r="A9" s="626" t="s">
        <v>1954</v>
      </c>
      <c r="B9" s="625">
        <v>38145</v>
      </c>
      <c r="C9" s="541"/>
      <c r="D9" s="625">
        <v>25766</v>
      </c>
      <c r="E9" s="541"/>
      <c r="F9" s="625">
        <v>89690</v>
      </c>
      <c r="G9" s="546"/>
      <c r="H9" s="625"/>
      <c r="I9" s="541"/>
      <c r="J9" s="625"/>
      <c r="K9" s="541"/>
      <c r="L9" s="625"/>
      <c r="M9" s="546"/>
      <c r="N9" s="625"/>
      <c r="O9" s="541"/>
      <c r="P9" s="625"/>
      <c r="Q9" s="541"/>
      <c r="R9" s="625"/>
      <c r="S9" s="547"/>
    </row>
    <row r="10" spans="1:19" ht="14.45" customHeight="1" x14ac:dyDescent="0.2">
      <c r="A10" s="626" t="s">
        <v>1955</v>
      </c>
      <c r="B10" s="625">
        <v>118998</v>
      </c>
      <c r="C10" s="541"/>
      <c r="D10" s="625">
        <v>149507</v>
      </c>
      <c r="E10" s="541"/>
      <c r="F10" s="625">
        <v>130553</v>
      </c>
      <c r="G10" s="546"/>
      <c r="H10" s="625"/>
      <c r="I10" s="541"/>
      <c r="J10" s="625"/>
      <c r="K10" s="541"/>
      <c r="L10" s="625"/>
      <c r="M10" s="546"/>
      <c r="N10" s="625"/>
      <c r="O10" s="541"/>
      <c r="P10" s="625"/>
      <c r="Q10" s="541"/>
      <c r="R10" s="625"/>
      <c r="S10" s="547"/>
    </row>
    <row r="11" spans="1:19" ht="14.45" customHeight="1" x14ac:dyDescent="0.2">
      <c r="A11" s="626" t="s">
        <v>1956</v>
      </c>
      <c r="B11" s="625"/>
      <c r="C11" s="541"/>
      <c r="D11" s="625">
        <v>6480</v>
      </c>
      <c r="E11" s="541"/>
      <c r="F11" s="625">
        <v>54018</v>
      </c>
      <c r="G11" s="546"/>
      <c r="H11" s="625"/>
      <c r="I11" s="541"/>
      <c r="J11" s="625"/>
      <c r="K11" s="541"/>
      <c r="L11" s="625"/>
      <c r="M11" s="546"/>
      <c r="N11" s="625"/>
      <c r="O11" s="541"/>
      <c r="P11" s="625"/>
      <c r="Q11" s="541"/>
      <c r="R11" s="625"/>
      <c r="S11" s="547"/>
    </row>
    <row r="12" spans="1:19" ht="14.45" customHeight="1" x14ac:dyDescent="0.2">
      <c r="A12" s="626" t="s">
        <v>1957</v>
      </c>
      <c r="B12" s="625">
        <v>86233</v>
      </c>
      <c r="C12" s="541"/>
      <c r="D12" s="625">
        <v>127815</v>
      </c>
      <c r="E12" s="541"/>
      <c r="F12" s="625">
        <v>100105</v>
      </c>
      <c r="G12" s="546"/>
      <c r="H12" s="625"/>
      <c r="I12" s="541"/>
      <c r="J12" s="625"/>
      <c r="K12" s="541"/>
      <c r="L12" s="625"/>
      <c r="M12" s="546"/>
      <c r="N12" s="625"/>
      <c r="O12" s="541"/>
      <c r="P12" s="625"/>
      <c r="Q12" s="541"/>
      <c r="R12" s="625"/>
      <c r="S12" s="547"/>
    </row>
    <row r="13" spans="1:19" ht="14.45" customHeight="1" x14ac:dyDescent="0.2">
      <c r="A13" s="626" t="s">
        <v>1958</v>
      </c>
      <c r="B13" s="625">
        <v>72078</v>
      </c>
      <c r="C13" s="541"/>
      <c r="D13" s="625">
        <v>57009</v>
      </c>
      <c r="E13" s="541"/>
      <c r="F13" s="625">
        <v>123846</v>
      </c>
      <c r="G13" s="546"/>
      <c r="H13" s="625"/>
      <c r="I13" s="541"/>
      <c r="J13" s="625"/>
      <c r="K13" s="541"/>
      <c r="L13" s="625"/>
      <c r="M13" s="546"/>
      <c r="N13" s="625"/>
      <c r="O13" s="541"/>
      <c r="P13" s="625"/>
      <c r="Q13" s="541"/>
      <c r="R13" s="625"/>
      <c r="S13" s="547"/>
    </row>
    <row r="14" spans="1:19" ht="14.45" customHeight="1" x14ac:dyDescent="0.2">
      <c r="A14" s="626" t="s">
        <v>1959</v>
      </c>
      <c r="B14" s="625">
        <v>65701</v>
      </c>
      <c r="C14" s="541"/>
      <c r="D14" s="625">
        <v>21104</v>
      </c>
      <c r="E14" s="541"/>
      <c r="F14" s="625">
        <v>58113</v>
      </c>
      <c r="G14" s="546"/>
      <c r="H14" s="625"/>
      <c r="I14" s="541"/>
      <c r="J14" s="625"/>
      <c r="K14" s="541"/>
      <c r="L14" s="625"/>
      <c r="M14" s="546"/>
      <c r="N14" s="625"/>
      <c r="O14" s="541"/>
      <c r="P14" s="625"/>
      <c r="Q14" s="541"/>
      <c r="R14" s="625"/>
      <c r="S14" s="547"/>
    </row>
    <row r="15" spans="1:19" ht="14.45" customHeight="1" x14ac:dyDescent="0.2">
      <c r="A15" s="626" t="s">
        <v>1960</v>
      </c>
      <c r="B15" s="625">
        <v>1815351</v>
      </c>
      <c r="C15" s="541"/>
      <c r="D15" s="625">
        <v>1862366</v>
      </c>
      <c r="E15" s="541"/>
      <c r="F15" s="625">
        <v>2297074.66</v>
      </c>
      <c r="G15" s="546"/>
      <c r="H15" s="625"/>
      <c r="I15" s="541"/>
      <c r="J15" s="625"/>
      <c r="K15" s="541"/>
      <c r="L15" s="625"/>
      <c r="M15" s="546"/>
      <c r="N15" s="625"/>
      <c r="O15" s="541"/>
      <c r="P15" s="625"/>
      <c r="Q15" s="541"/>
      <c r="R15" s="625"/>
      <c r="S15" s="547"/>
    </row>
    <row r="16" spans="1:19" ht="14.45" customHeight="1" x14ac:dyDescent="0.2">
      <c r="A16" s="626" t="s">
        <v>1961</v>
      </c>
      <c r="B16" s="625">
        <v>169234</v>
      </c>
      <c r="C16" s="541"/>
      <c r="D16" s="625">
        <v>75037</v>
      </c>
      <c r="E16" s="541"/>
      <c r="F16" s="625">
        <v>22740</v>
      </c>
      <c r="G16" s="546"/>
      <c r="H16" s="625"/>
      <c r="I16" s="541"/>
      <c r="J16" s="625"/>
      <c r="K16" s="541"/>
      <c r="L16" s="625"/>
      <c r="M16" s="546"/>
      <c r="N16" s="625"/>
      <c r="O16" s="541"/>
      <c r="P16" s="625"/>
      <c r="Q16" s="541"/>
      <c r="R16" s="625"/>
      <c r="S16" s="547"/>
    </row>
    <row r="17" spans="1:19" ht="14.45" customHeight="1" x14ac:dyDescent="0.2">
      <c r="A17" s="626" t="s">
        <v>1962</v>
      </c>
      <c r="B17" s="625">
        <v>67499</v>
      </c>
      <c r="C17" s="541"/>
      <c r="D17" s="625">
        <v>6885</v>
      </c>
      <c r="E17" s="541"/>
      <c r="F17" s="625">
        <v>17541.440000000002</v>
      </c>
      <c r="G17" s="546"/>
      <c r="H17" s="625"/>
      <c r="I17" s="541"/>
      <c r="J17" s="625"/>
      <c r="K17" s="541"/>
      <c r="L17" s="625"/>
      <c r="M17" s="546"/>
      <c r="N17" s="625"/>
      <c r="O17" s="541"/>
      <c r="P17" s="625"/>
      <c r="Q17" s="541"/>
      <c r="R17" s="625"/>
      <c r="S17" s="547"/>
    </row>
    <row r="18" spans="1:19" ht="14.45" customHeight="1" x14ac:dyDescent="0.2">
      <c r="A18" s="626" t="s">
        <v>1963</v>
      </c>
      <c r="B18" s="625">
        <v>907</v>
      </c>
      <c r="C18" s="541"/>
      <c r="D18" s="625">
        <v>33171</v>
      </c>
      <c r="E18" s="541"/>
      <c r="F18" s="625">
        <v>23217</v>
      </c>
      <c r="G18" s="546"/>
      <c r="H18" s="625"/>
      <c r="I18" s="541"/>
      <c r="J18" s="625"/>
      <c r="K18" s="541"/>
      <c r="L18" s="625"/>
      <c r="M18" s="546"/>
      <c r="N18" s="625"/>
      <c r="O18" s="541"/>
      <c r="P18" s="625"/>
      <c r="Q18" s="541"/>
      <c r="R18" s="625"/>
      <c r="S18" s="547"/>
    </row>
    <row r="19" spans="1:19" ht="14.45" customHeight="1" x14ac:dyDescent="0.2">
      <c r="A19" s="626" t="s">
        <v>1964</v>
      </c>
      <c r="B19" s="625">
        <v>12685</v>
      </c>
      <c r="C19" s="541"/>
      <c r="D19" s="625">
        <v>7299</v>
      </c>
      <c r="E19" s="541"/>
      <c r="F19" s="625">
        <v>18076</v>
      </c>
      <c r="G19" s="546"/>
      <c r="H19" s="625"/>
      <c r="I19" s="541"/>
      <c r="J19" s="625"/>
      <c r="K19" s="541"/>
      <c r="L19" s="625"/>
      <c r="M19" s="546"/>
      <c r="N19" s="625"/>
      <c r="O19" s="541"/>
      <c r="P19" s="625"/>
      <c r="Q19" s="541"/>
      <c r="R19" s="625"/>
      <c r="S19" s="547"/>
    </row>
    <row r="20" spans="1:19" ht="14.45" customHeight="1" x14ac:dyDescent="0.2">
      <c r="A20" s="626" t="s">
        <v>1965</v>
      </c>
      <c r="B20" s="625">
        <v>3045561</v>
      </c>
      <c r="C20" s="541"/>
      <c r="D20" s="625">
        <v>2553197</v>
      </c>
      <c r="E20" s="541"/>
      <c r="F20" s="625">
        <v>1554484</v>
      </c>
      <c r="G20" s="546"/>
      <c r="H20" s="625"/>
      <c r="I20" s="541"/>
      <c r="J20" s="625"/>
      <c r="K20" s="541"/>
      <c r="L20" s="625"/>
      <c r="M20" s="546"/>
      <c r="N20" s="625"/>
      <c r="O20" s="541"/>
      <c r="P20" s="625"/>
      <c r="Q20" s="541"/>
      <c r="R20" s="625"/>
      <c r="S20" s="547"/>
    </row>
    <row r="21" spans="1:19" ht="14.45" customHeight="1" x14ac:dyDescent="0.2">
      <c r="A21" s="626" t="s">
        <v>1966</v>
      </c>
      <c r="B21" s="625">
        <v>1279194</v>
      </c>
      <c r="C21" s="541"/>
      <c r="D21" s="625">
        <v>954834</v>
      </c>
      <c r="E21" s="541"/>
      <c r="F21" s="625">
        <v>1103066.98</v>
      </c>
      <c r="G21" s="546"/>
      <c r="H21" s="625"/>
      <c r="I21" s="541"/>
      <c r="J21" s="625"/>
      <c r="K21" s="541"/>
      <c r="L21" s="625"/>
      <c r="M21" s="546"/>
      <c r="N21" s="625"/>
      <c r="O21" s="541"/>
      <c r="P21" s="625"/>
      <c r="Q21" s="541"/>
      <c r="R21" s="625"/>
      <c r="S21" s="547"/>
    </row>
    <row r="22" spans="1:19" ht="14.45" customHeight="1" x14ac:dyDescent="0.2">
      <c r="A22" s="626" t="s">
        <v>1967</v>
      </c>
      <c r="B22" s="625">
        <v>1404</v>
      </c>
      <c r="C22" s="541"/>
      <c r="D22" s="625">
        <v>1539</v>
      </c>
      <c r="E22" s="541"/>
      <c r="F22" s="625"/>
      <c r="G22" s="546"/>
      <c r="H22" s="625"/>
      <c r="I22" s="541"/>
      <c r="J22" s="625"/>
      <c r="K22" s="541"/>
      <c r="L22" s="625"/>
      <c r="M22" s="546"/>
      <c r="N22" s="625"/>
      <c r="O22" s="541"/>
      <c r="P22" s="625"/>
      <c r="Q22" s="541"/>
      <c r="R22" s="625"/>
      <c r="S22" s="547"/>
    </row>
    <row r="23" spans="1:19" ht="14.45" customHeight="1" x14ac:dyDescent="0.2">
      <c r="A23" s="626" t="s">
        <v>1968</v>
      </c>
      <c r="B23" s="625">
        <v>962092</v>
      </c>
      <c r="C23" s="541"/>
      <c r="D23" s="625">
        <v>1057982</v>
      </c>
      <c r="E23" s="541"/>
      <c r="F23" s="625">
        <v>883035</v>
      </c>
      <c r="G23" s="546"/>
      <c r="H23" s="625"/>
      <c r="I23" s="541"/>
      <c r="J23" s="625"/>
      <c r="K23" s="541"/>
      <c r="L23" s="625"/>
      <c r="M23" s="546"/>
      <c r="N23" s="625"/>
      <c r="O23" s="541"/>
      <c r="P23" s="625"/>
      <c r="Q23" s="541"/>
      <c r="R23" s="625"/>
      <c r="S23" s="547"/>
    </row>
    <row r="24" spans="1:19" ht="14.45" customHeight="1" x14ac:dyDescent="0.2">
      <c r="A24" s="626" t="s">
        <v>1969</v>
      </c>
      <c r="B24" s="625">
        <v>34870</v>
      </c>
      <c r="C24" s="541"/>
      <c r="D24" s="625">
        <v>52402</v>
      </c>
      <c r="E24" s="541"/>
      <c r="F24" s="625">
        <v>47546</v>
      </c>
      <c r="G24" s="546"/>
      <c r="H24" s="625"/>
      <c r="I24" s="541"/>
      <c r="J24" s="625"/>
      <c r="K24" s="541"/>
      <c r="L24" s="625"/>
      <c r="M24" s="546"/>
      <c r="N24" s="625"/>
      <c r="O24" s="541"/>
      <c r="P24" s="625"/>
      <c r="Q24" s="541"/>
      <c r="R24" s="625"/>
      <c r="S24" s="547"/>
    </row>
    <row r="25" spans="1:19" ht="14.45" customHeight="1" x14ac:dyDescent="0.2">
      <c r="A25" s="626" t="s">
        <v>1970</v>
      </c>
      <c r="B25" s="625">
        <v>351</v>
      </c>
      <c r="C25" s="541"/>
      <c r="D25" s="625"/>
      <c r="E25" s="541"/>
      <c r="F25" s="625">
        <v>1602</v>
      </c>
      <c r="G25" s="546"/>
      <c r="H25" s="625"/>
      <c r="I25" s="541"/>
      <c r="J25" s="625"/>
      <c r="K25" s="541"/>
      <c r="L25" s="625"/>
      <c r="M25" s="546"/>
      <c r="N25" s="625"/>
      <c r="O25" s="541"/>
      <c r="P25" s="625"/>
      <c r="Q25" s="541"/>
      <c r="R25" s="625"/>
      <c r="S25" s="547"/>
    </row>
    <row r="26" spans="1:19" ht="14.45" customHeight="1" x14ac:dyDescent="0.2">
      <c r="A26" s="626" t="s">
        <v>1971</v>
      </c>
      <c r="B26" s="625">
        <v>7199</v>
      </c>
      <c r="C26" s="541"/>
      <c r="D26" s="625">
        <v>2413</v>
      </c>
      <c r="E26" s="541"/>
      <c r="F26" s="625">
        <v>8338</v>
      </c>
      <c r="G26" s="546"/>
      <c r="H26" s="625"/>
      <c r="I26" s="541"/>
      <c r="J26" s="625"/>
      <c r="K26" s="541"/>
      <c r="L26" s="625"/>
      <c r="M26" s="546"/>
      <c r="N26" s="625"/>
      <c r="O26" s="541"/>
      <c r="P26" s="625"/>
      <c r="Q26" s="541"/>
      <c r="R26" s="625"/>
      <c r="S26" s="547"/>
    </row>
    <row r="27" spans="1:19" ht="14.45" customHeight="1" x14ac:dyDescent="0.2">
      <c r="A27" s="626" t="s">
        <v>1972</v>
      </c>
      <c r="B27" s="625">
        <v>4458</v>
      </c>
      <c r="C27" s="541"/>
      <c r="D27" s="625">
        <v>41859</v>
      </c>
      <c r="E27" s="541"/>
      <c r="F27" s="625">
        <v>29287</v>
      </c>
      <c r="G27" s="546"/>
      <c r="H27" s="625"/>
      <c r="I27" s="541"/>
      <c r="J27" s="625"/>
      <c r="K27" s="541"/>
      <c r="L27" s="625"/>
      <c r="M27" s="546"/>
      <c r="N27" s="625"/>
      <c r="O27" s="541"/>
      <c r="P27" s="625"/>
      <c r="Q27" s="541"/>
      <c r="R27" s="625"/>
      <c r="S27" s="547"/>
    </row>
    <row r="28" spans="1:19" ht="14.45" customHeight="1" x14ac:dyDescent="0.2">
      <c r="A28" s="626" t="s">
        <v>1973</v>
      </c>
      <c r="B28" s="625"/>
      <c r="C28" s="541"/>
      <c r="D28" s="625">
        <v>2080</v>
      </c>
      <c r="E28" s="541"/>
      <c r="F28" s="625">
        <v>7311</v>
      </c>
      <c r="G28" s="546"/>
      <c r="H28" s="625"/>
      <c r="I28" s="541"/>
      <c r="J28" s="625"/>
      <c r="K28" s="541"/>
      <c r="L28" s="625"/>
      <c r="M28" s="546"/>
      <c r="N28" s="625"/>
      <c r="O28" s="541"/>
      <c r="P28" s="625"/>
      <c r="Q28" s="541"/>
      <c r="R28" s="625"/>
      <c r="S28" s="547"/>
    </row>
    <row r="29" spans="1:19" ht="14.45" customHeight="1" x14ac:dyDescent="0.2">
      <c r="A29" s="626" t="s">
        <v>1974</v>
      </c>
      <c r="B29" s="625">
        <v>6771742</v>
      </c>
      <c r="C29" s="541"/>
      <c r="D29" s="625">
        <v>3777782</v>
      </c>
      <c r="E29" s="541"/>
      <c r="F29" s="625">
        <v>9779542</v>
      </c>
      <c r="G29" s="546"/>
      <c r="H29" s="625"/>
      <c r="I29" s="541"/>
      <c r="J29" s="625"/>
      <c r="K29" s="541"/>
      <c r="L29" s="625"/>
      <c r="M29" s="546"/>
      <c r="N29" s="625"/>
      <c r="O29" s="541"/>
      <c r="P29" s="625"/>
      <c r="Q29" s="541"/>
      <c r="R29" s="625"/>
      <c r="S29" s="547"/>
    </row>
    <row r="30" spans="1:19" ht="14.45" customHeight="1" x14ac:dyDescent="0.2">
      <c r="A30" s="626" t="s">
        <v>1975</v>
      </c>
      <c r="B30" s="625">
        <v>9723</v>
      </c>
      <c r="C30" s="541"/>
      <c r="D30" s="625">
        <v>21066</v>
      </c>
      <c r="E30" s="541"/>
      <c r="F30" s="625">
        <v>10665</v>
      </c>
      <c r="G30" s="546"/>
      <c r="H30" s="625"/>
      <c r="I30" s="541"/>
      <c r="J30" s="625"/>
      <c r="K30" s="541"/>
      <c r="L30" s="625"/>
      <c r="M30" s="546"/>
      <c r="N30" s="625"/>
      <c r="O30" s="541"/>
      <c r="P30" s="625"/>
      <c r="Q30" s="541"/>
      <c r="R30" s="625"/>
      <c r="S30" s="547"/>
    </row>
    <row r="31" spans="1:19" ht="14.45" customHeight="1" thickBot="1" x14ac:dyDescent="0.25">
      <c r="A31" s="612" t="s">
        <v>1976</v>
      </c>
      <c r="B31" s="609">
        <v>34002</v>
      </c>
      <c r="C31" s="549"/>
      <c r="D31" s="609">
        <v>51118</v>
      </c>
      <c r="E31" s="549"/>
      <c r="F31" s="609">
        <v>80426</v>
      </c>
      <c r="G31" s="554"/>
      <c r="H31" s="609"/>
      <c r="I31" s="549"/>
      <c r="J31" s="609"/>
      <c r="K31" s="549"/>
      <c r="L31" s="609"/>
      <c r="M31" s="554"/>
      <c r="N31" s="609"/>
      <c r="O31" s="549"/>
      <c r="P31" s="609"/>
      <c r="Q31" s="549"/>
      <c r="R31" s="609"/>
      <c r="S31" s="55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2555830-8391-4C07-9582-D611333DC8C9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2006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25540</v>
      </c>
      <c r="G3" s="103">
        <f t="shared" si="0"/>
        <v>17952453</v>
      </c>
      <c r="H3" s="103"/>
      <c r="I3" s="103"/>
      <c r="J3" s="103">
        <f t="shared" si="0"/>
        <v>23502</v>
      </c>
      <c r="K3" s="103">
        <f t="shared" si="0"/>
        <v>14099293</v>
      </c>
      <c r="L3" s="103"/>
      <c r="M3" s="103"/>
      <c r="N3" s="103">
        <f t="shared" si="0"/>
        <v>21009</v>
      </c>
      <c r="O3" s="103">
        <f t="shared" si="0"/>
        <v>19739877.84</v>
      </c>
      <c r="P3" s="75">
        <f>IF(K3=0,0,O3/K3)</f>
        <v>1.4000615378373937</v>
      </c>
      <c r="Q3" s="104">
        <f>IF(N3=0,0,O3/N3)</f>
        <v>939.59150078537766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7"/>
      <c r="E5" s="617"/>
      <c r="F5" s="628" t="s">
        <v>71</v>
      </c>
      <c r="G5" s="629" t="s">
        <v>14</v>
      </c>
      <c r="H5" s="630"/>
      <c r="I5" s="630"/>
      <c r="J5" s="628" t="s">
        <v>71</v>
      </c>
      <c r="K5" s="629" t="s">
        <v>14</v>
      </c>
      <c r="L5" s="630"/>
      <c r="M5" s="630"/>
      <c r="N5" s="628" t="s">
        <v>71</v>
      </c>
      <c r="O5" s="629" t="s">
        <v>14</v>
      </c>
      <c r="P5" s="631"/>
      <c r="Q5" s="622"/>
    </row>
    <row r="6" spans="1:17" ht="14.45" customHeight="1" x14ac:dyDescent="0.2">
      <c r="A6" s="533" t="s">
        <v>1977</v>
      </c>
      <c r="B6" s="534" t="s">
        <v>1755</v>
      </c>
      <c r="C6" s="534" t="s">
        <v>1743</v>
      </c>
      <c r="D6" s="534" t="s">
        <v>1758</v>
      </c>
      <c r="E6" s="534" t="s">
        <v>1759</v>
      </c>
      <c r="F6" s="116">
        <v>3</v>
      </c>
      <c r="G6" s="116">
        <v>4458</v>
      </c>
      <c r="H6" s="116"/>
      <c r="I6" s="116">
        <v>1486</v>
      </c>
      <c r="J6" s="116">
        <v>7</v>
      </c>
      <c r="K6" s="116">
        <v>10416</v>
      </c>
      <c r="L6" s="116"/>
      <c r="M6" s="116">
        <v>1488</v>
      </c>
      <c r="N6" s="116">
        <v>4</v>
      </c>
      <c r="O6" s="116">
        <v>5972</v>
      </c>
      <c r="P6" s="539"/>
      <c r="Q6" s="562">
        <v>1493</v>
      </c>
    </row>
    <row r="7" spans="1:17" ht="14.45" customHeight="1" x14ac:dyDescent="0.2">
      <c r="A7" s="540" t="s">
        <v>1977</v>
      </c>
      <c r="B7" s="541" t="s">
        <v>1755</v>
      </c>
      <c r="C7" s="541" t="s">
        <v>1743</v>
      </c>
      <c r="D7" s="541" t="s">
        <v>1762</v>
      </c>
      <c r="E7" s="541" t="s">
        <v>1763</v>
      </c>
      <c r="F7" s="582">
        <v>1</v>
      </c>
      <c r="G7" s="582">
        <v>661</v>
      </c>
      <c r="H7" s="582"/>
      <c r="I7" s="582">
        <v>661</v>
      </c>
      <c r="J7" s="582"/>
      <c r="K7" s="582"/>
      <c r="L7" s="582"/>
      <c r="M7" s="582"/>
      <c r="N7" s="582">
        <v>1</v>
      </c>
      <c r="O7" s="582">
        <v>669</v>
      </c>
      <c r="P7" s="546"/>
      <c r="Q7" s="583">
        <v>669</v>
      </c>
    </row>
    <row r="8" spans="1:17" ht="14.45" customHeight="1" x14ac:dyDescent="0.2">
      <c r="A8" s="540" t="s">
        <v>1977</v>
      </c>
      <c r="B8" s="541" t="s">
        <v>1755</v>
      </c>
      <c r="C8" s="541" t="s">
        <v>1743</v>
      </c>
      <c r="D8" s="541" t="s">
        <v>1768</v>
      </c>
      <c r="E8" s="541" t="s">
        <v>1769</v>
      </c>
      <c r="F8" s="582">
        <v>2</v>
      </c>
      <c r="G8" s="582">
        <v>1692</v>
      </c>
      <c r="H8" s="582"/>
      <c r="I8" s="582">
        <v>846</v>
      </c>
      <c r="J8" s="582"/>
      <c r="K8" s="582"/>
      <c r="L8" s="582"/>
      <c r="M8" s="582"/>
      <c r="N8" s="582"/>
      <c r="O8" s="582"/>
      <c r="P8" s="546"/>
      <c r="Q8" s="583"/>
    </row>
    <row r="9" spans="1:17" ht="14.45" customHeight="1" x14ac:dyDescent="0.2">
      <c r="A9" s="540" t="s">
        <v>1977</v>
      </c>
      <c r="B9" s="541" t="s">
        <v>1755</v>
      </c>
      <c r="C9" s="541" t="s">
        <v>1743</v>
      </c>
      <c r="D9" s="541" t="s">
        <v>1770</v>
      </c>
      <c r="E9" s="541" t="s">
        <v>1771</v>
      </c>
      <c r="F9" s="582">
        <v>4</v>
      </c>
      <c r="G9" s="582">
        <v>3224</v>
      </c>
      <c r="H9" s="582"/>
      <c r="I9" s="582">
        <v>806</v>
      </c>
      <c r="J9" s="582">
        <v>5</v>
      </c>
      <c r="K9" s="582">
        <v>4040</v>
      </c>
      <c r="L9" s="582"/>
      <c r="M9" s="582">
        <v>808</v>
      </c>
      <c r="N9" s="582">
        <v>7</v>
      </c>
      <c r="O9" s="582">
        <v>5677</v>
      </c>
      <c r="P9" s="546"/>
      <c r="Q9" s="583">
        <v>811</v>
      </c>
    </row>
    <row r="10" spans="1:17" ht="14.45" customHeight="1" x14ac:dyDescent="0.2">
      <c r="A10" s="540" t="s">
        <v>1977</v>
      </c>
      <c r="B10" s="541" t="s">
        <v>1755</v>
      </c>
      <c r="C10" s="541" t="s">
        <v>1743</v>
      </c>
      <c r="D10" s="541" t="s">
        <v>1772</v>
      </c>
      <c r="E10" s="541" t="s">
        <v>1773</v>
      </c>
      <c r="F10" s="582">
        <v>4</v>
      </c>
      <c r="G10" s="582">
        <v>3224</v>
      </c>
      <c r="H10" s="582"/>
      <c r="I10" s="582">
        <v>806</v>
      </c>
      <c r="J10" s="582">
        <v>5</v>
      </c>
      <c r="K10" s="582">
        <v>4040</v>
      </c>
      <c r="L10" s="582"/>
      <c r="M10" s="582">
        <v>808</v>
      </c>
      <c r="N10" s="582">
        <v>7</v>
      </c>
      <c r="O10" s="582">
        <v>5677</v>
      </c>
      <c r="P10" s="546"/>
      <c r="Q10" s="583">
        <v>811</v>
      </c>
    </row>
    <row r="11" spans="1:17" ht="14.45" customHeight="1" x14ac:dyDescent="0.2">
      <c r="A11" s="540" t="s">
        <v>1977</v>
      </c>
      <c r="B11" s="541" t="s">
        <v>1755</v>
      </c>
      <c r="C11" s="541" t="s">
        <v>1743</v>
      </c>
      <c r="D11" s="541" t="s">
        <v>1774</v>
      </c>
      <c r="E11" s="541" t="s">
        <v>1775</v>
      </c>
      <c r="F11" s="582">
        <v>8</v>
      </c>
      <c r="G11" s="582">
        <v>1344</v>
      </c>
      <c r="H11" s="582"/>
      <c r="I11" s="582">
        <v>168</v>
      </c>
      <c r="J11" s="582">
        <v>23</v>
      </c>
      <c r="K11" s="582">
        <v>3864</v>
      </c>
      <c r="L11" s="582"/>
      <c r="M11" s="582">
        <v>168</v>
      </c>
      <c r="N11" s="582">
        <v>17</v>
      </c>
      <c r="O11" s="582">
        <v>2873</v>
      </c>
      <c r="P11" s="546"/>
      <c r="Q11" s="583">
        <v>169</v>
      </c>
    </row>
    <row r="12" spans="1:17" ht="14.45" customHeight="1" x14ac:dyDescent="0.2">
      <c r="A12" s="540" t="s">
        <v>1977</v>
      </c>
      <c r="B12" s="541" t="s">
        <v>1755</v>
      </c>
      <c r="C12" s="541" t="s">
        <v>1743</v>
      </c>
      <c r="D12" s="541" t="s">
        <v>1776</v>
      </c>
      <c r="E12" s="541" t="s">
        <v>1777</v>
      </c>
      <c r="F12" s="582">
        <v>7</v>
      </c>
      <c r="G12" s="582">
        <v>1225</v>
      </c>
      <c r="H12" s="582"/>
      <c r="I12" s="582">
        <v>175</v>
      </c>
      <c r="J12" s="582">
        <v>17</v>
      </c>
      <c r="K12" s="582">
        <v>2975</v>
      </c>
      <c r="L12" s="582"/>
      <c r="M12" s="582">
        <v>175</v>
      </c>
      <c r="N12" s="582">
        <v>13</v>
      </c>
      <c r="O12" s="582">
        <v>2288</v>
      </c>
      <c r="P12" s="546"/>
      <c r="Q12" s="583">
        <v>176</v>
      </c>
    </row>
    <row r="13" spans="1:17" ht="14.45" customHeight="1" x14ac:dyDescent="0.2">
      <c r="A13" s="540" t="s">
        <v>1977</v>
      </c>
      <c r="B13" s="541" t="s">
        <v>1755</v>
      </c>
      <c r="C13" s="541" t="s">
        <v>1743</v>
      </c>
      <c r="D13" s="541" t="s">
        <v>1778</v>
      </c>
      <c r="E13" s="541" t="s">
        <v>1779</v>
      </c>
      <c r="F13" s="582">
        <v>73</v>
      </c>
      <c r="G13" s="582">
        <v>25769</v>
      </c>
      <c r="H13" s="582"/>
      <c r="I13" s="582">
        <v>353</v>
      </c>
      <c r="J13" s="582">
        <v>52</v>
      </c>
      <c r="K13" s="582">
        <v>18408</v>
      </c>
      <c r="L13" s="582"/>
      <c r="M13" s="582">
        <v>354</v>
      </c>
      <c r="N13" s="582">
        <v>45</v>
      </c>
      <c r="O13" s="582">
        <v>16020</v>
      </c>
      <c r="P13" s="546"/>
      <c r="Q13" s="583">
        <v>356</v>
      </c>
    </row>
    <row r="14" spans="1:17" ht="14.45" customHeight="1" x14ac:dyDescent="0.2">
      <c r="A14" s="540" t="s">
        <v>1977</v>
      </c>
      <c r="B14" s="541" t="s">
        <v>1755</v>
      </c>
      <c r="C14" s="541" t="s">
        <v>1743</v>
      </c>
      <c r="D14" s="541" t="s">
        <v>1782</v>
      </c>
      <c r="E14" s="541" t="s">
        <v>1783</v>
      </c>
      <c r="F14" s="582">
        <v>1</v>
      </c>
      <c r="G14" s="582">
        <v>191</v>
      </c>
      <c r="H14" s="582"/>
      <c r="I14" s="582">
        <v>191</v>
      </c>
      <c r="J14" s="582">
        <v>2</v>
      </c>
      <c r="K14" s="582">
        <v>382</v>
      </c>
      <c r="L14" s="582"/>
      <c r="M14" s="582">
        <v>191</v>
      </c>
      <c r="N14" s="582">
        <v>1</v>
      </c>
      <c r="O14" s="582">
        <v>193</v>
      </c>
      <c r="P14" s="546"/>
      <c r="Q14" s="583">
        <v>193</v>
      </c>
    </row>
    <row r="15" spans="1:17" ht="14.45" customHeight="1" x14ac:dyDescent="0.2">
      <c r="A15" s="540" t="s">
        <v>1977</v>
      </c>
      <c r="B15" s="541" t="s">
        <v>1755</v>
      </c>
      <c r="C15" s="541" t="s">
        <v>1743</v>
      </c>
      <c r="D15" s="541" t="s">
        <v>1788</v>
      </c>
      <c r="E15" s="541" t="s">
        <v>1789</v>
      </c>
      <c r="F15" s="582">
        <v>73</v>
      </c>
      <c r="G15" s="582">
        <v>40223</v>
      </c>
      <c r="H15" s="582"/>
      <c r="I15" s="582">
        <v>551</v>
      </c>
      <c r="J15" s="582">
        <v>51</v>
      </c>
      <c r="K15" s="582">
        <v>28152</v>
      </c>
      <c r="L15" s="582"/>
      <c r="M15" s="582">
        <v>552</v>
      </c>
      <c r="N15" s="582">
        <v>44</v>
      </c>
      <c r="O15" s="582">
        <v>24420</v>
      </c>
      <c r="P15" s="546"/>
      <c r="Q15" s="583">
        <v>555</v>
      </c>
    </row>
    <row r="16" spans="1:17" ht="14.45" customHeight="1" x14ac:dyDescent="0.2">
      <c r="A16" s="540" t="s">
        <v>1977</v>
      </c>
      <c r="B16" s="541" t="s">
        <v>1755</v>
      </c>
      <c r="C16" s="541" t="s">
        <v>1743</v>
      </c>
      <c r="D16" s="541" t="s">
        <v>1790</v>
      </c>
      <c r="E16" s="541" t="s">
        <v>1791</v>
      </c>
      <c r="F16" s="582">
        <v>17</v>
      </c>
      <c r="G16" s="582">
        <v>11152</v>
      </c>
      <c r="H16" s="582"/>
      <c r="I16" s="582">
        <v>656</v>
      </c>
      <c r="J16" s="582">
        <v>17</v>
      </c>
      <c r="K16" s="582">
        <v>11169</v>
      </c>
      <c r="L16" s="582"/>
      <c r="M16" s="582">
        <v>657</v>
      </c>
      <c r="N16" s="582">
        <v>8</v>
      </c>
      <c r="O16" s="582">
        <v>5280</v>
      </c>
      <c r="P16" s="546"/>
      <c r="Q16" s="583">
        <v>660</v>
      </c>
    </row>
    <row r="17" spans="1:17" ht="14.45" customHeight="1" x14ac:dyDescent="0.2">
      <c r="A17" s="540" t="s">
        <v>1977</v>
      </c>
      <c r="B17" s="541" t="s">
        <v>1755</v>
      </c>
      <c r="C17" s="541" t="s">
        <v>1743</v>
      </c>
      <c r="D17" s="541" t="s">
        <v>1792</v>
      </c>
      <c r="E17" s="541" t="s">
        <v>1793</v>
      </c>
      <c r="F17" s="582">
        <v>17</v>
      </c>
      <c r="G17" s="582">
        <v>11152</v>
      </c>
      <c r="H17" s="582"/>
      <c r="I17" s="582">
        <v>656</v>
      </c>
      <c r="J17" s="582">
        <v>17</v>
      </c>
      <c r="K17" s="582">
        <v>11169</v>
      </c>
      <c r="L17" s="582"/>
      <c r="M17" s="582">
        <v>657</v>
      </c>
      <c r="N17" s="582">
        <v>8</v>
      </c>
      <c r="O17" s="582">
        <v>5280</v>
      </c>
      <c r="P17" s="546"/>
      <c r="Q17" s="583">
        <v>660</v>
      </c>
    </row>
    <row r="18" spans="1:17" ht="14.45" customHeight="1" x14ac:dyDescent="0.2">
      <c r="A18" s="540" t="s">
        <v>1977</v>
      </c>
      <c r="B18" s="541" t="s">
        <v>1755</v>
      </c>
      <c r="C18" s="541" t="s">
        <v>1743</v>
      </c>
      <c r="D18" s="541" t="s">
        <v>1794</v>
      </c>
      <c r="E18" s="541" t="s">
        <v>1795</v>
      </c>
      <c r="F18" s="582">
        <v>1</v>
      </c>
      <c r="G18" s="582">
        <v>679</v>
      </c>
      <c r="H18" s="582"/>
      <c r="I18" s="582">
        <v>679</v>
      </c>
      <c r="J18" s="582">
        <v>4</v>
      </c>
      <c r="K18" s="582">
        <v>2720</v>
      </c>
      <c r="L18" s="582"/>
      <c r="M18" s="582">
        <v>680</v>
      </c>
      <c r="N18" s="582">
        <v>3</v>
      </c>
      <c r="O18" s="582">
        <v>2049</v>
      </c>
      <c r="P18" s="546"/>
      <c r="Q18" s="583">
        <v>683</v>
      </c>
    </row>
    <row r="19" spans="1:17" ht="14.45" customHeight="1" x14ac:dyDescent="0.2">
      <c r="A19" s="540" t="s">
        <v>1977</v>
      </c>
      <c r="B19" s="541" t="s">
        <v>1755</v>
      </c>
      <c r="C19" s="541" t="s">
        <v>1743</v>
      </c>
      <c r="D19" s="541" t="s">
        <v>1796</v>
      </c>
      <c r="E19" s="541" t="s">
        <v>1797</v>
      </c>
      <c r="F19" s="582">
        <v>73</v>
      </c>
      <c r="G19" s="582">
        <v>37595</v>
      </c>
      <c r="H19" s="582"/>
      <c r="I19" s="582">
        <v>515</v>
      </c>
      <c r="J19" s="582">
        <v>51</v>
      </c>
      <c r="K19" s="582">
        <v>26316</v>
      </c>
      <c r="L19" s="582"/>
      <c r="M19" s="582">
        <v>516</v>
      </c>
      <c r="N19" s="582">
        <v>48</v>
      </c>
      <c r="O19" s="582">
        <v>24912</v>
      </c>
      <c r="P19" s="546"/>
      <c r="Q19" s="583">
        <v>519</v>
      </c>
    </row>
    <row r="20" spans="1:17" ht="14.45" customHeight="1" x14ac:dyDescent="0.2">
      <c r="A20" s="540" t="s">
        <v>1977</v>
      </c>
      <c r="B20" s="541" t="s">
        <v>1755</v>
      </c>
      <c r="C20" s="541" t="s">
        <v>1743</v>
      </c>
      <c r="D20" s="541" t="s">
        <v>1798</v>
      </c>
      <c r="E20" s="541" t="s">
        <v>1799</v>
      </c>
      <c r="F20" s="582">
        <v>73</v>
      </c>
      <c r="G20" s="582">
        <v>31025</v>
      </c>
      <c r="H20" s="582"/>
      <c r="I20" s="582">
        <v>425</v>
      </c>
      <c r="J20" s="582">
        <v>51</v>
      </c>
      <c r="K20" s="582">
        <v>21726</v>
      </c>
      <c r="L20" s="582"/>
      <c r="M20" s="582">
        <v>426</v>
      </c>
      <c r="N20" s="582">
        <v>48</v>
      </c>
      <c r="O20" s="582">
        <v>20592</v>
      </c>
      <c r="P20" s="546"/>
      <c r="Q20" s="583">
        <v>429</v>
      </c>
    </row>
    <row r="21" spans="1:17" ht="14.45" customHeight="1" x14ac:dyDescent="0.2">
      <c r="A21" s="540" t="s">
        <v>1977</v>
      </c>
      <c r="B21" s="541" t="s">
        <v>1755</v>
      </c>
      <c r="C21" s="541" t="s">
        <v>1743</v>
      </c>
      <c r="D21" s="541" t="s">
        <v>1800</v>
      </c>
      <c r="E21" s="541" t="s">
        <v>1801</v>
      </c>
      <c r="F21" s="582">
        <v>75</v>
      </c>
      <c r="G21" s="582">
        <v>26325</v>
      </c>
      <c r="H21" s="582"/>
      <c r="I21" s="582">
        <v>351</v>
      </c>
      <c r="J21" s="582">
        <v>54</v>
      </c>
      <c r="K21" s="582">
        <v>19062</v>
      </c>
      <c r="L21" s="582"/>
      <c r="M21" s="582">
        <v>353</v>
      </c>
      <c r="N21" s="582">
        <v>50</v>
      </c>
      <c r="O21" s="582">
        <v>17850</v>
      </c>
      <c r="P21" s="546"/>
      <c r="Q21" s="583">
        <v>357</v>
      </c>
    </row>
    <row r="22" spans="1:17" ht="14.45" customHeight="1" x14ac:dyDescent="0.2">
      <c r="A22" s="540" t="s">
        <v>1977</v>
      </c>
      <c r="B22" s="541" t="s">
        <v>1755</v>
      </c>
      <c r="C22" s="541" t="s">
        <v>1743</v>
      </c>
      <c r="D22" s="541" t="s">
        <v>1802</v>
      </c>
      <c r="E22" s="541" t="s">
        <v>1803</v>
      </c>
      <c r="F22" s="582">
        <v>1</v>
      </c>
      <c r="G22" s="582">
        <v>223</v>
      </c>
      <c r="H22" s="582"/>
      <c r="I22" s="582">
        <v>223</v>
      </c>
      <c r="J22" s="582"/>
      <c r="K22" s="582"/>
      <c r="L22" s="582"/>
      <c r="M22" s="582"/>
      <c r="N22" s="582">
        <v>1</v>
      </c>
      <c r="O22" s="582">
        <v>227</v>
      </c>
      <c r="P22" s="546"/>
      <c r="Q22" s="583">
        <v>227</v>
      </c>
    </row>
    <row r="23" spans="1:17" ht="14.45" customHeight="1" x14ac:dyDescent="0.2">
      <c r="A23" s="540" t="s">
        <v>1977</v>
      </c>
      <c r="B23" s="541" t="s">
        <v>1755</v>
      </c>
      <c r="C23" s="541" t="s">
        <v>1743</v>
      </c>
      <c r="D23" s="541" t="s">
        <v>1804</v>
      </c>
      <c r="E23" s="541" t="s">
        <v>1805</v>
      </c>
      <c r="F23" s="582"/>
      <c r="G23" s="582"/>
      <c r="H23" s="582"/>
      <c r="I23" s="582"/>
      <c r="J23" s="582">
        <v>4</v>
      </c>
      <c r="K23" s="582">
        <v>2068</v>
      </c>
      <c r="L23" s="582"/>
      <c r="M23" s="582">
        <v>517</v>
      </c>
      <c r="N23" s="582"/>
      <c r="O23" s="582"/>
      <c r="P23" s="546"/>
      <c r="Q23" s="583"/>
    </row>
    <row r="24" spans="1:17" ht="14.45" customHeight="1" x14ac:dyDescent="0.2">
      <c r="A24" s="540" t="s">
        <v>1977</v>
      </c>
      <c r="B24" s="541" t="s">
        <v>1755</v>
      </c>
      <c r="C24" s="541" t="s">
        <v>1743</v>
      </c>
      <c r="D24" s="541" t="s">
        <v>1808</v>
      </c>
      <c r="E24" s="541" t="s">
        <v>1809</v>
      </c>
      <c r="F24" s="582">
        <v>1</v>
      </c>
      <c r="G24" s="582">
        <v>240</v>
      </c>
      <c r="H24" s="582"/>
      <c r="I24" s="582">
        <v>240</v>
      </c>
      <c r="J24" s="582">
        <v>2</v>
      </c>
      <c r="K24" s="582">
        <v>480</v>
      </c>
      <c r="L24" s="582"/>
      <c r="M24" s="582">
        <v>240</v>
      </c>
      <c r="N24" s="582">
        <v>2</v>
      </c>
      <c r="O24" s="582">
        <v>484</v>
      </c>
      <c r="P24" s="546"/>
      <c r="Q24" s="583">
        <v>242</v>
      </c>
    </row>
    <row r="25" spans="1:17" ht="14.45" customHeight="1" x14ac:dyDescent="0.2">
      <c r="A25" s="540" t="s">
        <v>1977</v>
      </c>
      <c r="B25" s="541" t="s">
        <v>1755</v>
      </c>
      <c r="C25" s="541" t="s">
        <v>1743</v>
      </c>
      <c r="D25" s="541" t="s">
        <v>1810</v>
      </c>
      <c r="E25" s="541" t="s">
        <v>1811</v>
      </c>
      <c r="F25" s="582">
        <v>6</v>
      </c>
      <c r="G25" s="582">
        <v>666</v>
      </c>
      <c r="H25" s="582"/>
      <c r="I25" s="582">
        <v>111</v>
      </c>
      <c r="J25" s="582">
        <v>7</v>
      </c>
      <c r="K25" s="582">
        <v>784</v>
      </c>
      <c r="L25" s="582"/>
      <c r="M25" s="582">
        <v>112</v>
      </c>
      <c r="N25" s="582">
        <v>7</v>
      </c>
      <c r="O25" s="582">
        <v>784</v>
      </c>
      <c r="P25" s="546"/>
      <c r="Q25" s="583">
        <v>112</v>
      </c>
    </row>
    <row r="26" spans="1:17" ht="14.45" customHeight="1" x14ac:dyDescent="0.2">
      <c r="A26" s="540" t="s">
        <v>1977</v>
      </c>
      <c r="B26" s="541" t="s">
        <v>1755</v>
      </c>
      <c r="C26" s="541" t="s">
        <v>1743</v>
      </c>
      <c r="D26" s="541" t="s">
        <v>1812</v>
      </c>
      <c r="E26" s="541" t="s">
        <v>1813</v>
      </c>
      <c r="F26" s="582">
        <v>34</v>
      </c>
      <c r="G26" s="582">
        <v>10608</v>
      </c>
      <c r="H26" s="582"/>
      <c r="I26" s="582">
        <v>312</v>
      </c>
      <c r="J26" s="582">
        <v>59</v>
      </c>
      <c r="K26" s="582">
        <v>18467</v>
      </c>
      <c r="L26" s="582"/>
      <c r="M26" s="582">
        <v>313</v>
      </c>
      <c r="N26" s="582">
        <v>25</v>
      </c>
      <c r="O26" s="582">
        <v>7850</v>
      </c>
      <c r="P26" s="546"/>
      <c r="Q26" s="583">
        <v>314</v>
      </c>
    </row>
    <row r="27" spans="1:17" ht="14.45" customHeight="1" x14ac:dyDescent="0.2">
      <c r="A27" s="540" t="s">
        <v>1977</v>
      </c>
      <c r="B27" s="541" t="s">
        <v>1755</v>
      </c>
      <c r="C27" s="541" t="s">
        <v>1743</v>
      </c>
      <c r="D27" s="541" t="s">
        <v>1814</v>
      </c>
      <c r="E27" s="541" t="s">
        <v>1815</v>
      </c>
      <c r="F27" s="582">
        <v>50</v>
      </c>
      <c r="G27" s="582">
        <v>850</v>
      </c>
      <c r="H27" s="582"/>
      <c r="I27" s="582">
        <v>17</v>
      </c>
      <c r="J27" s="582">
        <v>37</v>
      </c>
      <c r="K27" s="582">
        <v>629</v>
      </c>
      <c r="L27" s="582"/>
      <c r="M27" s="582">
        <v>17</v>
      </c>
      <c r="N27" s="582">
        <v>32</v>
      </c>
      <c r="O27" s="582">
        <v>608</v>
      </c>
      <c r="P27" s="546"/>
      <c r="Q27" s="583">
        <v>19</v>
      </c>
    </row>
    <row r="28" spans="1:17" ht="14.45" customHeight="1" x14ac:dyDescent="0.2">
      <c r="A28" s="540" t="s">
        <v>1977</v>
      </c>
      <c r="B28" s="541" t="s">
        <v>1755</v>
      </c>
      <c r="C28" s="541" t="s">
        <v>1743</v>
      </c>
      <c r="D28" s="541" t="s">
        <v>1818</v>
      </c>
      <c r="E28" s="541" t="s">
        <v>1819</v>
      </c>
      <c r="F28" s="582"/>
      <c r="G28" s="582"/>
      <c r="H28" s="582"/>
      <c r="I28" s="582"/>
      <c r="J28" s="582">
        <v>95</v>
      </c>
      <c r="K28" s="582">
        <v>33440</v>
      </c>
      <c r="L28" s="582"/>
      <c r="M28" s="582">
        <v>352</v>
      </c>
      <c r="N28" s="582">
        <v>23</v>
      </c>
      <c r="O28" s="582">
        <v>8142</v>
      </c>
      <c r="P28" s="546"/>
      <c r="Q28" s="583">
        <v>354</v>
      </c>
    </row>
    <row r="29" spans="1:17" ht="14.45" customHeight="1" x14ac:dyDescent="0.2">
      <c r="A29" s="540" t="s">
        <v>1977</v>
      </c>
      <c r="B29" s="541" t="s">
        <v>1755</v>
      </c>
      <c r="C29" s="541" t="s">
        <v>1743</v>
      </c>
      <c r="D29" s="541" t="s">
        <v>1820</v>
      </c>
      <c r="E29" s="541" t="s">
        <v>1821</v>
      </c>
      <c r="F29" s="582"/>
      <c r="G29" s="582"/>
      <c r="H29" s="582"/>
      <c r="I29" s="582"/>
      <c r="J29" s="582">
        <v>3</v>
      </c>
      <c r="K29" s="582">
        <v>450</v>
      </c>
      <c r="L29" s="582"/>
      <c r="M29" s="582">
        <v>150</v>
      </c>
      <c r="N29" s="582">
        <v>3</v>
      </c>
      <c r="O29" s="582">
        <v>453</v>
      </c>
      <c r="P29" s="546"/>
      <c r="Q29" s="583">
        <v>151</v>
      </c>
    </row>
    <row r="30" spans="1:17" ht="14.45" customHeight="1" x14ac:dyDescent="0.2">
      <c r="A30" s="540" t="s">
        <v>1977</v>
      </c>
      <c r="B30" s="541" t="s">
        <v>1755</v>
      </c>
      <c r="C30" s="541" t="s">
        <v>1743</v>
      </c>
      <c r="D30" s="541" t="s">
        <v>1824</v>
      </c>
      <c r="E30" s="541" t="s">
        <v>1825</v>
      </c>
      <c r="F30" s="582">
        <v>1</v>
      </c>
      <c r="G30" s="582">
        <v>296</v>
      </c>
      <c r="H30" s="582"/>
      <c r="I30" s="582">
        <v>296</v>
      </c>
      <c r="J30" s="582">
        <v>2</v>
      </c>
      <c r="K30" s="582">
        <v>594</v>
      </c>
      <c r="L30" s="582"/>
      <c r="M30" s="582">
        <v>297</v>
      </c>
      <c r="N30" s="582">
        <v>1</v>
      </c>
      <c r="O30" s="582">
        <v>298</v>
      </c>
      <c r="P30" s="546"/>
      <c r="Q30" s="583">
        <v>298</v>
      </c>
    </row>
    <row r="31" spans="1:17" ht="14.45" customHeight="1" x14ac:dyDescent="0.2">
      <c r="A31" s="540" t="s">
        <v>1977</v>
      </c>
      <c r="B31" s="541" t="s">
        <v>1755</v>
      </c>
      <c r="C31" s="541" t="s">
        <v>1743</v>
      </c>
      <c r="D31" s="541" t="s">
        <v>1826</v>
      </c>
      <c r="E31" s="541" t="s">
        <v>1827</v>
      </c>
      <c r="F31" s="582">
        <v>9</v>
      </c>
      <c r="G31" s="582">
        <v>1899</v>
      </c>
      <c r="H31" s="582"/>
      <c r="I31" s="582">
        <v>211</v>
      </c>
      <c r="J31" s="582">
        <v>13</v>
      </c>
      <c r="K31" s="582">
        <v>2769</v>
      </c>
      <c r="L31" s="582"/>
      <c r="M31" s="582">
        <v>213</v>
      </c>
      <c r="N31" s="582">
        <v>15</v>
      </c>
      <c r="O31" s="582">
        <v>3255</v>
      </c>
      <c r="P31" s="546"/>
      <c r="Q31" s="583">
        <v>217</v>
      </c>
    </row>
    <row r="32" spans="1:17" ht="14.45" customHeight="1" x14ac:dyDescent="0.2">
      <c r="A32" s="540" t="s">
        <v>1977</v>
      </c>
      <c r="B32" s="541" t="s">
        <v>1755</v>
      </c>
      <c r="C32" s="541" t="s">
        <v>1743</v>
      </c>
      <c r="D32" s="541" t="s">
        <v>1828</v>
      </c>
      <c r="E32" s="541" t="s">
        <v>1829</v>
      </c>
      <c r="F32" s="582">
        <v>9</v>
      </c>
      <c r="G32" s="582">
        <v>360</v>
      </c>
      <c r="H32" s="582"/>
      <c r="I32" s="582">
        <v>40</v>
      </c>
      <c r="J32" s="582">
        <v>12</v>
      </c>
      <c r="K32" s="582">
        <v>480</v>
      </c>
      <c r="L32" s="582"/>
      <c r="M32" s="582">
        <v>40</v>
      </c>
      <c r="N32" s="582">
        <v>16</v>
      </c>
      <c r="O32" s="582">
        <v>672</v>
      </c>
      <c r="P32" s="546"/>
      <c r="Q32" s="583">
        <v>42</v>
      </c>
    </row>
    <row r="33" spans="1:17" ht="14.45" customHeight="1" x14ac:dyDescent="0.2">
      <c r="A33" s="540" t="s">
        <v>1977</v>
      </c>
      <c r="B33" s="541" t="s">
        <v>1755</v>
      </c>
      <c r="C33" s="541" t="s">
        <v>1743</v>
      </c>
      <c r="D33" s="541" t="s">
        <v>1830</v>
      </c>
      <c r="E33" s="541" t="s">
        <v>1831</v>
      </c>
      <c r="F33" s="582">
        <v>2</v>
      </c>
      <c r="G33" s="582">
        <v>10060</v>
      </c>
      <c r="H33" s="582"/>
      <c r="I33" s="582">
        <v>5030</v>
      </c>
      <c r="J33" s="582"/>
      <c r="K33" s="582"/>
      <c r="L33" s="582"/>
      <c r="M33" s="582"/>
      <c r="N33" s="582">
        <v>1</v>
      </c>
      <c r="O33" s="582">
        <v>5062</v>
      </c>
      <c r="P33" s="546"/>
      <c r="Q33" s="583">
        <v>5062</v>
      </c>
    </row>
    <row r="34" spans="1:17" ht="14.45" customHeight="1" x14ac:dyDescent="0.2">
      <c r="A34" s="540" t="s">
        <v>1977</v>
      </c>
      <c r="B34" s="541" t="s">
        <v>1755</v>
      </c>
      <c r="C34" s="541" t="s">
        <v>1743</v>
      </c>
      <c r="D34" s="541" t="s">
        <v>1832</v>
      </c>
      <c r="E34" s="541" t="s">
        <v>1833</v>
      </c>
      <c r="F34" s="582">
        <v>9</v>
      </c>
      <c r="G34" s="582">
        <v>1539</v>
      </c>
      <c r="H34" s="582"/>
      <c r="I34" s="582">
        <v>171</v>
      </c>
      <c r="J34" s="582">
        <v>24</v>
      </c>
      <c r="K34" s="582">
        <v>4104</v>
      </c>
      <c r="L34" s="582"/>
      <c r="M34" s="582">
        <v>171</v>
      </c>
      <c r="N34" s="582">
        <v>17</v>
      </c>
      <c r="O34" s="582">
        <v>2924</v>
      </c>
      <c r="P34" s="546"/>
      <c r="Q34" s="583">
        <v>172</v>
      </c>
    </row>
    <row r="35" spans="1:17" ht="14.45" customHeight="1" x14ac:dyDescent="0.2">
      <c r="A35" s="540" t="s">
        <v>1977</v>
      </c>
      <c r="B35" s="541" t="s">
        <v>1755</v>
      </c>
      <c r="C35" s="541" t="s">
        <v>1743</v>
      </c>
      <c r="D35" s="541" t="s">
        <v>1834</v>
      </c>
      <c r="E35" s="541" t="s">
        <v>1835</v>
      </c>
      <c r="F35" s="582"/>
      <c r="G35" s="582"/>
      <c r="H35" s="582"/>
      <c r="I35" s="582"/>
      <c r="J35" s="582">
        <v>2</v>
      </c>
      <c r="K35" s="582">
        <v>658</v>
      </c>
      <c r="L35" s="582"/>
      <c r="M35" s="582">
        <v>329</v>
      </c>
      <c r="N35" s="582">
        <v>1</v>
      </c>
      <c r="O35" s="582">
        <v>331</v>
      </c>
      <c r="P35" s="546"/>
      <c r="Q35" s="583">
        <v>331</v>
      </c>
    </row>
    <row r="36" spans="1:17" ht="14.45" customHeight="1" x14ac:dyDescent="0.2">
      <c r="A36" s="540" t="s">
        <v>1977</v>
      </c>
      <c r="B36" s="541" t="s">
        <v>1755</v>
      </c>
      <c r="C36" s="541" t="s">
        <v>1743</v>
      </c>
      <c r="D36" s="541" t="s">
        <v>1836</v>
      </c>
      <c r="E36" s="541" t="s">
        <v>1837</v>
      </c>
      <c r="F36" s="582">
        <v>4</v>
      </c>
      <c r="G36" s="582">
        <v>2768</v>
      </c>
      <c r="H36" s="582"/>
      <c r="I36" s="582">
        <v>692</v>
      </c>
      <c r="J36" s="582">
        <v>7</v>
      </c>
      <c r="K36" s="582">
        <v>4851</v>
      </c>
      <c r="L36" s="582"/>
      <c r="M36" s="582">
        <v>693</v>
      </c>
      <c r="N36" s="582">
        <v>4</v>
      </c>
      <c r="O36" s="582">
        <v>2784</v>
      </c>
      <c r="P36" s="546"/>
      <c r="Q36" s="583">
        <v>696</v>
      </c>
    </row>
    <row r="37" spans="1:17" ht="14.45" customHeight="1" x14ac:dyDescent="0.2">
      <c r="A37" s="540" t="s">
        <v>1977</v>
      </c>
      <c r="B37" s="541" t="s">
        <v>1755</v>
      </c>
      <c r="C37" s="541" t="s">
        <v>1743</v>
      </c>
      <c r="D37" s="541" t="s">
        <v>1838</v>
      </c>
      <c r="E37" s="541" t="s">
        <v>1839</v>
      </c>
      <c r="F37" s="582">
        <v>7</v>
      </c>
      <c r="G37" s="582">
        <v>2457</v>
      </c>
      <c r="H37" s="582"/>
      <c r="I37" s="582">
        <v>351</v>
      </c>
      <c r="J37" s="582">
        <v>19</v>
      </c>
      <c r="K37" s="582">
        <v>6669</v>
      </c>
      <c r="L37" s="582"/>
      <c r="M37" s="582">
        <v>351</v>
      </c>
      <c r="N37" s="582">
        <v>9</v>
      </c>
      <c r="O37" s="582">
        <v>3186</v>
      </c>
      <c r="P37" s="546"/>
      <c r="Q37" s="583">
        <v>354</v>
      </c>
    </row>
    <row r="38" spans="1:17" ht="14.45" customHeight="1" x14ac:dyDescent="0.2">
      <c r="A38" s="540" t="s">
        <v>1977</v>
      </c>
      <c r="B38" s="541" t="s">
        <v>1755</v>
      </c>
      <c r="C38" s="541" t="s">
        <v>1743</v>
      </c>
      <c r="D38" s="541" t="s">
        <v>1840</v>
      </c>
      <c r="E38" s="541" t="s">
        <v>1841</v>
      </c>
      <c r="F38" s="582">
        <v>8</v>
      </c>
      <c r="G38" s="582">
        <v>1392</v>
      </c>
      <c r="H38" s="582"/>
      <c r="I38" s="582">
        <v>174</v>
      </c>
      <c r="J38" s="582">
        <v>23</v>
      </c>
      <c r="K38" s="582">
        <v>4002</v>
      </c>
      <c r="L38" s="582"/>
      <c r="M38" s="582">
        <v>174</v>
      </c>
      <c r="N38" s="582">
        <v>16</v>
      </c>
      <c r="O38" s="582">
        <v>2800</v>
      </c>
      <c r="P38" s="546"/>
      <c r="Q38" s="583">
        <v>175</v>
      </c>
    </row>
    <row r="39" spans="1:17" ht="14.45" customHeight="1" x14ac:dyDescent="0.2">
      <c r="A39" s="540" t="s">
        <v>1977</v>
      </c>
      <c r="B39" s="541" t="s">
        <v>1755</v>
      </c>
      <c r="C39" s="541" t="s">
        <v>1743</v>
      </c>
      <c r="D39" s="541" t="s">
        <v>1842</v>
      </c>
      <c r="E39" s="541" t="s">
        <v>1843</v>
      </c>
      <c r="F39" s="582">
        <v>6</v>
      </c>
      <c r="G39" s="582">
        <v>2406</v>
      </c>
      <c r="H39" s="582"/>
      <c r="I39" s="582">
        <v>401</v>
      </c>
      <c r="J39" s="582">
        <v>6</v>
      </c>
      <c r="K39" s="582">
        <v>2412</v>
      </c>
      <c r="L39" s="582"/>
      <c r="M39" s="582">
        <v>402</v>
      </c>
      <c r="N39" s="582">
        <v>12</v>
      </c>
      <c r="O39" s="582">
        <v>4836</v>
      </c>
      <c r="P39" s="546"/>
      <c r="Q39" s="583">
        <v>403</v>
      </c>
    </row>
    <row r="40" spans="1:17" ht="14.45" customHeight="1" x14ac:dyDescent="0.2">
      <c r="A40" s="540" t="s">
        <v>1977</v>
      </c>
      <c r="B40" s="541" t="s">
        <v>1755</v>
      </c>
      <c r="C40" s="541" t="s">
        <v>1743</v>
      </c>
      <c r="D40" s="541" t="s">
        <v>1844</v>
      </c>
      <c r="E40" s="541" t="s">
        <v>1845</v>
      </c>
      <c r="F40" s="582">
        <v>17</v>
      </c>
      <c r="G40" s="582">
        <v>11152</v>
      </c>
      <c r="H40" s="582"/>
      <c r="I40" s="582">
        <v>656</v>
      </c>
      <c r="J40" s="582">
        <v>17</v>
      </c>
      <c r="K40" s="582">
        <v>11169</v>
      </c>
      <c r="L40" s="582"/>
      <c r="M40" s="582">
        <v>657</v>
      </c>
      <c r="N40" s="582">
        <v>8</v>
      </c>
      <c r="O40" s="582">
        <v>5280</v>
      </c>
      <c r="P40" s="546"/>
      <c r="Q40" s="583">
        <v>660</v>
      </c>
    </row>
    <row r="41" spans="1:17" ht="14.45" customHeight="1" x14ac:dyDescent="0.2">
      <c r="A41" s="540" t="s">
        <v>1977</v>
      </c>
      <c r="B41" s="541" t="s">
        <v>1755</v>
      </c>
      <c r="C41" s="541" t="s">
        <v>1743</v>
      </c>
      <c r="D41" s="541" t="s">
        <v>1846</v>
      </c>
      <c r="E41" s="541" t="s">
        <v>1847</v>
      </c>
      <c r="F41" s="582">
        <v>17</v>
      </c>
      <c r="G41" s="582">
        <v>11152</v>
      </c>
      <c r="H41" s="582"/>
      <c r="I41" s="582">
        <v>656</v>
      </c>
      <c r="J41" s="582">
        <v>17</v>
      </c>
      <c r="K41" s="582">
        <v>11169</v>
      </c>
      <c r="L41" s="582"/>
      <c r="M41" s="582">
        <v>657</v>
      </c>
      <c r="N41" s="582">
        <v>8</v>
      </c>
      <c r="O41" s="582">
        <v>5280</v>
      </c>
      <c r="P41" s="546"/>
      <c r="Q41" s="583">
        <v>660</v>
      </c>
    </row>
    <row r="42" spans="1:17" ht="14.45" customHeight="1" x14ac:dyDescent="0.2">
      <c r="A42" s="540" t="s">
        <v>1977</v>
      </c>
      <c r="B42" s="541" t="s">
        <v>1755</v>
      </c>
      <c r="C42" s="541" t="s">
        <v>1743</v>
      </c>
      <c r="D42" s="541" t="s">
        <v>1848</v>
      </c>
      <c r="E42" s="541" t="s">
        <v>1849</v>
      </c>
      <c r="F42" s="582">
        <v>2</v>
      </c>
      <c r="G42" s="582">
        <v>1392</v>
      </c>
      <c r="H42" s="582"/>
      <c r="I42" s="582">
        <v>696</v>
      </c>
      <c r="J42" s="582">
        <v>6</v>
      </c>
      <c r="K42" s="582">
        <v>4182</v>
      </c>
      <c r="L42" s="582"/>
      <c r="M42" s="582">
        <v>697</v>
      </c>
      <c r="N42" s="582">
        <v>4</v>
      </c>
      <c r="O42" s="582">
        <v>2800</v>
      </c>
      <c r="P42" s="546"/>
      <c r="Q42" s="583">
        <v>700</v>
      </c>
    </row>
    <row r="43" spans="1:17" ht="14.45" customHeight="1" x14ac:dyDescent="0.2">
      <c r="A43" s="540" t="s">
        <v>1977</v>
      </c>
      <c r="B43" s="541" t="s">
        <v>1755</v>
      </c>
      <c r="C43" s="541" t="s">
        <v>1743</v>
      </c>
      <c r="D43" s="541" t="s">
        <v>1850</v>
      </c>
      <c r="E43" s="541" t="s">
        <v>1851</v>
      </c>
      <c r="F43" s="582">
        <v>1</v>
      </c>
      <c r="G43" s="582">
        <v>679</v>
      </c>
      <c r="H43" s="582"/>
      <c r="I43" s="582">
        <v>679</v>
      </c>
      <c r="J43" s="582">
        <v>4</v>
      </c>
      <c r="K43" s="582">
        <v>2720</v>
      </c>
      <c r="L43" s="582"/>
      <c r="M43" s="582">
        <v>680</v>
      </c>
      <c r="N43" s="582">
        <v>3</v>
      </c>
      <c r="O43" s="582">
        <v>2049</v>
      </c>
      <c r="P43" s="546"/>
      <c r="Q43" s="583">
        <v>683</v>
      </c>
    </row>
    <row r="44" spans="1:17" ht="14.45" customHeight="1" x14ac:dyDescent="0.2">
      <c r="A44" s="540" t="s">
        <v>1977</v>
      </c>
      <c r="B44" s="541" t="s">
        <v>1755</v>
      </c>
      <c r="C44" s="541" t="s">
        <v>1743</v>
      </c>
      <c r="D44" s="541" t="s">
        <v>1852</v>
      </c>
      <c r="E44" s="541" t="s">
        <v>1853</v>
      </c>
      <c r="F44" s="582">
        <v>76</v>
      </c>
      <c r="G44" s="582">
        <v>36328</v>
      </c>
      <c r="H44" s="582"/>
      <c r="I44" s="582">
        <v>478</v>
      </c>
      <c r="J44" s="582">
        <v>53</v>
      </c>
      <c r="K44" s="582">
        <v>25387</v>
      </c>
      <c r="L44" s="582"/>
      <c r="M44" s="582">
        <v>479</v>
      </c>
      <c r="N44" s="582">
        <v>49</v>
      </c>
      <c r="O44" s="582">
        <v>23618</v>
      </c>
      <c r="P44" s="546"/>
      <c r="Q44" s="583">
        <v>482</v>
      </c>
    </row>
    <row r="45" spans="1:17" ht="14.45" customHeight="1" x14ac:dyDescent="0.2">
      <c r="A45" s="540" t="s">
        <v>1977</v>
      </c>
      <c r="B45" s="541" t="s">
        <v>1755</v>
      </c>
      <c r="C45" s="541" t="s">
        <v>1743</v>
      </c>
      <c r="D45" s="541" t="s">
        <v>1854</v>
      </c>
      <c r="E45" s="541" t="s">
        <v>1855</v>
      </c>
      <c r="F45" s="582">
        <v>73</v>
      </c>
      <c r="G45" s="582">
        <v>21389</v>
      </c>
      <c r="H45" s="582"/>
      <c r="I45" s="582">
        <v>293</v>
      </c>
      <c r="J45" s="582">
        <v>51</v>
      </c>
      <c r="K45" s="582">
        <v>14994</v>
      </c>
      <c r="L45" s="582"/>
      <c r="M45" s="582">
        <v>294</v>
      </c>
      <c r="N45" s="582">
        <v>48</v>
      </c>
      <c r="O45" s="582">
        <v>14256</v>
      </c>
      <c r="P45" s="546"/>
      <c r="Q45" s="583">
        <v>297</v>
      </c>
    </row>
    <row r="46" spans="1:17" ht="14.45" customHeight="1" x14ac:dyDescent="0.2">
      <c r="A46" s="540" t="s">
        <v>1977</v>
      </c>
      <c r="B46" s="541" t="s">
        <v>1755</v>
      </c>
      <c r="C46" s="541" t="s">
        <v>1743</v>
      </c>
      <c r="D46" s="541" t="s">
        <v>1856</v>
      </c>
      <c r="E46" s="541" t="s">
        <v>1857</v>
      </c>
      <c r="F46" s="582">
        <v>4</v>
      </c>
      <c r="G46" s="582">
        <v>3224</v>
      </c>
      <c r="H46" s="582"/>
      <c r="I46" s="582">
        <v>806</v>
      </c>
      <c r="J46" s="582">
        <v>5</v>
      </c>
      <c r="K46" s="582">
        <v>4040</v>
      </c>
      <c r="L46" s="582"/>
      <c r="M46" s="582">
        <v>808</v>
      </c>
      <c r="N46" s="582">
        <v>7</v>
      </c>
      <c r="O46" s="582">
        <v>5677</v>
      </c>
      <c r="P46" s="546"/>
      <c r="Q46" s="583">
        <v>811</v>
      </c>
    </row>
    <row r="47" spans="1:17" ht="14.45" customHeight="1" x14ac:dyDescent="0.2">
      <c r="A47" s="540" t="s">
        <v>1977</v>
      </c>
      <c r="B47" s="541" t="s">
        <v>1755</v>
      </c>
      <c r="C47" s="541" t="s">
        <v>1743</v>
      </c>
      <c r="D47" s="541" t="s">
        <v>1858</v>
      </c>
      <c r="E47" s="541" t="s">
        <v>1859</v>
      </c>
      <c r="F47" s="582">
        <v>7</v>
      </c>
      <c r="G47" s="582">
        <v>1176</v>
      </c>
      <c r="H47" s="582"/>
      <c r="I47" s="582">
        <v>168</v>
      </c>
      <c r="J47" s="582">
        <v>17</v>
      </c>
      <c r="K47" s="582">
        <v>2856</v>
      </c>
      <c r="L47" s="582"/>
      <c r="M47" s="582">
        <v>168</v>
      </c>
      <c r="N47" s="582">
        <v>13</v>
      </c>
      <c r="O47" s="582">
        <v>2197</v>
      </c>
      <c r="P47" s="546"/>
      <c r="Q47" s="583">
        <v>169</v>
      </c>
    </row>
    <row r="48" spans="1:17" ht="14.45" customHeight="1" x14ac:dyDescent="0.2">
      <c r="A48" s="540" t="s">
        <v>1977</v>
      </c>
      <c r="B48" s="541" t="s">
        <v>1755</v>
      </c>
      <c r="C48" s="541" t="s">
        <v>1743</v>
      </c>
      <c r="D48" s="541" t="s">
        <v>1860</v>
      </c>
      <c r="E48" s="541" t="s">
        <v>1861</v>
      </c>
      <c r="F48" s="582"/>
      <c r="G48" s="582"/>
      <c r="H48" s="582"/>
      <c r="I48" s="582"/>
      <c r="J48" s="582"/>
      <c r="K48" s="582"/>
      <c r="L48" s="582"/>
      <c r="M48" s="582"/>
      <c r="N48" s="582">
        <v>1</v>
      </c>
      <c r="O48" s="582">
        <v>857</v>
      </c>
      <c r="P48" s="546"/>
      <c r="Q48" s="583">
        <v>857</v>
      </c>
    </row>
    <row r="49" spans="1:17" ht="14.45" customHeight="1" x14ac:dyDescent="0.2">
      <c r="A49" s="540" t="s">
        <v>1977</v>
      </c>
      <c r="B49" s="541" t="s">
        <v>1755</v>
      </c>
      <c r="C49" s="541" t="s">
        <v>1743</v>
      </c>
      <c r="D49" s="541" t="s">
        <v>1862</v>
      </c>
      <c r="E49" s="541" t="s">
        <v>1863</v>
      </c>
      <c r="F49" s="582">
        <v>1</v>
      </c>
      <c r="G49" s="582">
        <v>574</v>
      </c>
      <c r="H49" s="582"/>
      <c r="I49" s="582">
        <v>574</v>
      </c>
      <c r="J49" s="582">
        <v>1</v>
      </c>
      <c r="K49" s="582">
        <v>575</v>
      </c>
      <c r="L49" s="582"/>
      <c r="M49" s="582">
        <v>575</v>
      </c>
      <c r="N49" s="582">
        <v>2</v>
      </c>
      <c r="O49" s="582">
        <v>1152</v>
      </c>
      <c r="P49" s="546"/>
      <c r="Q49" s="583">
        <v>576</v>
      </c>
    </row>
    <row r="50" spans="1:17" ht="14.45" customHeight="1" x14ac:dyDescent="0.2">
      <c r="A50" s="540" t="s">
        <v>1977</v>
      </c>
      <c r="B50" s="541" t="s">
        <v>1755</v>
      </c>
      <c r="C50" s="541" t="s">
        <v>1743</v>
      </c>
      <c r="D50" s="541" t="s">
        <v>1864</v>
      </c>
      <c r="E50" s="541" t="s">
        <v>1865</v>
      </c>
      <c r="F50" s="582">
        <v>1</v>
      </c>
      <c r="G50" s="582">
        <v>188</v>
      </c>
      <c r="H50" s="582"/>
      <c r="I50" s="582">
        <v>188</v>
      </c>
      <c r="J50" s="582">
        <v>2</v>
      </c>
      <c r="K50" s="582">
        <v>376</v>
      </c>
      <c r="L50" s="582"/>
      <c r="M50" s="582">
        <v>188</v>
      </c>
      <c r="N50" s="582">
        <v>1</v>
      </c>
      <c r="O50" s="582">
        <v>190</v>
      </c>
      <c r="P50" s="546"/>
      <c r="Q50" s="583">
        <v>190</v>
      </c>
    </row>
    <row r="51" spans="1:17" ht="14.45" customHeight="1" x14ac:dyDescent="0.2">
      <c r="A51" s="540" t="s">
        <v>1977</v>
      </c>
      <c r="B51" s="541" t="s">
        <v>1755</v>
      </c>
      <c r="C51" s="541" t="s">
        <v>1743</v>
      </c>
      <c r="D51" s="541" t="s">
        <v>1866</v>
      </c>
      <c r="E51" s="541" t="s">
        <v>1867</v>
      </c>
      <c r="F51" s="582">
        <v>11</v>
      </c>
      <c r="G51" s="582">
        <v>6336</v>
      </c>
      <c r="H51" s="582"/>
      <c r="I51" s="582">
        <v>576</v>
      </c>
      <c r="J51" s="582"/>
      <c r="K51" s="582"/>
      <c r="L51" s="582"/>
      <c r="M51" s="582"/>
      <c r="N51" s="582"/>
      <c r="O51" s="582"/>
      <c r="P51" s="546"/>
      <c r="Q51" s="583"/>
    </row>
    <row r="52" spans="1:17" ht="14.45" customHeight="1" x14ac:dyDescent="0.2">
      <c r="A52" s="540" t="s">
        <v>1977</v>
      </c>
      <c r="B52" s="541" t="s">
        <v>1755</v>
      </c>
      <c r="C52" s="541" t="s">
        <v>1743</v>
      </c>
      <c r="D52" s="541" t="s">
        <v>1868</v>
      </c>
      <c r="E52" s="541" t="s">
        <v>1869</v>
      </c>
      <c r="F52" s="582">
        <v>17</v>
      </c>
      <c r="G52" s="582">
        <v>23800</v>
      </c>
      <c r="H52" s="582"/>
      <c r="I52" s="582">
        <v>1400</v>
      </c>
      <c r="J52" s="582">
        <v>17</v>
      </c>
      <c r="K52" s="582">
        <v>23817</v>
      </c>
      <c r="L52" s="582"/>
      <c r="M52" s="582">
        <v>1401</v>
      </c>
      <c r="N52" s="582">
        <v>8</v>
      </c>
      <c r="O52" s="582">
        <v>11232</v>
      </c>
      <c r="P52" s="546"/>
      <c r="Q52" s="583">
        <v>1404</v>
      </c>
    </row>
    <row r="53" spans="1:17" ht="14.45" customHeight="1" x14ac:dyDescent="0.2">
      <c r="A53" s="540" t="s">
        <v>1977</v>
      </c>
      <c r="B53" s="541" t="s">
        <v>1755</v>
      </c>
      <c r="C53" s="541" t="s">
        <v>1743</v>
      </c>
      <c r="D53" s="541" t="s">
        <v>1872</v>
      </c>
      <c r="E53" s="541" t="s">
        <v>1873</v>
      </c>
      <c r="F53" s="582">
        <v>1</v>
      </c>
      <c r="G53" s="582">
        <v>190</v>
      </c>
      <c r="H53" s="582"/>
      <c r="I53" s="582">
        <v>190</v>
      </c>
      <c r="J53" s="582">
        <v>3</v>
      </c>
      <c r="K53" s="582">
        <v>570</v>
      </c>
      <c r="L53" s="582"/>
      <c r="M53" s="582">
        <v>190</v>
      </c>
      <c r="N53" s="582">
        <v>4</v>
      </c>
      <c r="O53" s="582">
        <v>764</v>
      </c>
      <c r="P53" s="546"/>
      <c r="Q53" s="583">
        <v>191</v>
      </c>
    </row>
    <row r="54" spans="1:17" ht="14.45" customHeight="1" x14ac:dyDescent="0.2">
      <c r="A54" s="540" t="s">
        <v>1977</v>
      </c>
      <c r="B54" s="541" t="s">
        <v>1755</v>
      </c>
      <c r="C54" s="541" t="s">
        <v>1743</v>
      </c>
      <c r="D54" s="541" t="s">
        <v>1874</v>
      </c>
      <c r="E54" s="541" t="s">
        <v>1875</v>
      </c>
      <c r="F54" s="582">
        <v>4</v>
      </c>
      <c r="G54" s="582">
        <v>3224</v>
      </c>
      <c r="H54" s="582"/>
      <c r="I54" s="582">
        <v>806</v>
      </c>
      <c r="J54" s="582">
        <v>5</v>
      </c>
      <c r="K54" s="582">
        <v>4040</v>
      </c>
      <c r="L54" s="582"/>
      <c r="M54" s="582">
        <v>808</v>
      </c>
      <c r="N54" s="582">
        <v>7</v>
      </c>
      <c r="O54" s="582">
        <v>5677</v>
      </c>
      <c r="P54" s="546"/>
      <c r="Q54" s="583">
        <v>811</v>
      </c>
    </row>
    <row r="55" spans="1:17" ht="14.45" customHeight="1" x14ac:dyDescent="0.2">
      <c r="A55" s="540" t="s">
        <v>1977</v>
      </c>
      <c r="B55" s="541" t="s">
        <v>1755</v>
      </c>
      <c r="C55" s="541" t="s">
        <v>1743</v>
      </c>
      <c r="D55" s="541" t="s">
        <v>1878</v>
      </c>
      <c r="E55" s="541" t="s">
        <v>1879</v>
      </c>
      <c r="F55" s="582">
        <v>7</v>
      </c>
      <c r="G55" s="582">
        <v>1834</v>
      </c>
      <c r="H55" s="582"/>
      <c r="I55" s="582">
        <v>262</v>
      </c>
      <c r="J55" s="582">
        <v>3</v>
      </c>
      <c r="K55" s="582">
        <v>789</v>
      </c>
      <c r="L55" s="582"/>
      <c r="M55" s="582">
        <v>263</v>
      </c>
      <c r="N55" s="582">
        <v>1</v>
      </c>
      <c r="O55" s="582">
        <v>266</v>
      </c>
      <c r="P55" s="546"/>
      <c r="Q55" s="583">
        <v>266</v>
      </c>
    </row>
    <row r="56" spans="1:17" ht="14.45" customHeight="1" x14ac:dyDescent="0.2">
      <c r="A56" s="540" t="s">
        <v>1977</v>
      </c>
      <c r="B56" s="541" t="s">
        <v>1755</v>
      </c>
      <c r="C56" s="541" t="s">
        <v>1743</v>
      </c>
      <c r="D56" s="541" t="s">
        <v>1880</v>
      </c>
      <c r="E56" s="541" t="s">
        <v>1881</v>
      </c>
      <c r="F56" s="582">
        <v>2</v>
      </c>
      <c r="G56" s="582">
        <v>8204</v>
      </c>
      <c r="H56" s="582"/>
      <c r="I56" s="582">
        <v>4102</v>
      </c>
      <c r="J56" s="582"/>
      <c r="K56" s="582"/>
      <c r="L56" s="582"/>
      <c r="M56" s="582"/>
      <c r="N56" s="582"/>
      <c r="O56" s="582"/>
      <c r="P56" s="546"/>
      <c r="Q56" s="583"/>
    </row>
    <row r="57" spans="1:17" ht="14.45" customHeight="1" x14ac:dyDescent="0.2">
      <c r="A57" s="540" t="s">
        <v>1977</v>
      </c>
      <c r="B57" s="541" t="s">
        <v>1755</v>
      </c>
      <c r="C57" s="541" t="s">
        <v>1743</v>
      </c>
      <c r="D57" s="541" t="s">
        <v>1884</v>
      </c>
      <c r="E57" s="541" t="s">
        <v>1885</v>
      </c>
      <c r="F57" s="582"/>
      <c r="G57" s="582"/>
      <c r="H57" s="582"/>
      <c r="I57" s="582"/>
      <c r="J57" s="582">
        <v>1</v>
      </c>
      <c r="K57" s="582">
        <v>248</v>
      </c>
      <c r="L57" s="582"/>
      <c r="M57" s="582">
        <v>248</v>
      </c>
      <c r="N57" s="582"/>
      <c r="O57" s="582"/>
      <c r="P57" s="546"/>
      <c r="Q57" s="583"/>
    </row>
    <row r="58" spans="1:17" ht="14.45" customHeight="1" x14ac:dyDescent="0.2">
      <c r="A58" s="540" t="s">
        <v>1977</v>
      </c>
      <c r="B58" s="541" t="s">
        <v>1755</v>
      </c>
      <c r="C58" s="541" t="s">
        <v>1743</v>
      </c>
      <c r="D58" s="541" t="s">
        <v>1886</v>
      </c>
      <c r="E58" s="541" t="s">
        <v>1887</v>
      </c>
      <c r="F58" s="582"/>
      <c r="G58" s="582"/>
      <c r="H58" s="582"/>
      <c r="I58" s="582"/>
      <c r="J58" s="582">
        <v>1</v>
      </c>
      <c r="K58" s="582">
        <v>422</v>
      </c>
      <c r="L58" s="582"/>
      <c r="M58" s="582">
        <v>422</v>
      </c>
      <c r="N58" s="582"/>
      <c r="O58" s="582"/>
      <c r="P58" s="546"/>
      <c r="Q58" s="583"/>
    </row>
    <row r="59" spans="1:17" ht="14.45" customHeight="1" x14ac:dyDescent="0.2">
      <c r="A59" s="540" t="s">
        <v>1977</v>
      </c>
      <c r="B59" s="541" t="s">
        <v>1755</v>
      </c>
      <c r="C59" s="541" t="s">
        <v>1743</v>
      </c>
      <c r="D59" s="541" t="s">
        <v>1898</v>
      </c>
      <c r="E59" s="541" t="s">
        <v>1899</v>
      </c>
      <c r="F59" s="582">
        <v>2</v>
      </c>
      <c r="G59" s="582">
        <v>1392</v>
      </c>
      <c r="H59" s="582"/>
      <c r="I59" s="582">
        <v>696</v>
      </c>
      <c r="J59" s="582">
        <v>2</v>
      </c>
      <c r="K59" s="582">
        <v>1394</v>
      </c>
      <c r="L59" s="582"/>
      <c r="M59" s="582">
        <v>697</v>
      </c>
      <c r="N59" s="582">
        <v>7</v>
      </c>
      <c r="O59" s="582">
        <v>4900</v>
      </c>
      <c r="P59" s="546"/>
      <c r="Q59" s="583">
        <v>700</v>
      </c>
    </row>
    <row r="60" spans="1:17" ht="14.45" customHeight="1" x14ac:dyDescent="0.2">
      <c r="A60" s="540" t="s">
        <v>1977</v>
      </c>
      <c r="B60" s="541" t="s">
        <v>1755</v>
      </c>
      <c r="C60" s="541" t="s">
        <v>1743</v>
      </c>
      <c r="D60" s="541" t="s">
        <v>1900</v>
      </c>
      <c r="E60" s="541" t="s">
        <v>1901</v>
      </c>
      <c r="F60" s="582"/>
      <c r="G60" s="582"/>
      <c r="H60" s="582"/>
      <c r="I60" s="582"/>
      <c r="J60" s="582">
        <v>2</v>
      </c>
      <c r="K60" s="582">
        <v>936</v>
      </c>
      <c r="L60" s="582"/>
      <c r="M60" s="582">
        <v>468</v>
      </c>
      <c r="N60" s="582">
        <v>2</v>
      </c>
      <c r="O60" s="582">
        <v>938</v>
      </c>
      <c r="P60" s="546"/>
      <c r="Q60" s="583">
        <v>469</v>
      </c>
    </row>
    <row r="61" spans="1:17" ht="14.45" customHeight="1" x14ac:dyDescent="0.2">
      <c r="A61" s="540" t="s">
        <v>1977</v>
      </c>
      <c r="B61" s="541" t="s">
        <v>1904</v>
      </c>
      <c r="C61" s="541" t="s">
        <v>1743</v>
      </c>
      <c r="D61" s="541" t="s">
        <v>1921</v>
      </c>
      <c r="E61" s="541" t="s">
        <v>1922</v>
      </c>
      <c r="F61" s="582">
        <v>1</v>
      </c>
      <c r="G61" s="582">
        <v>612</v>
      </c>
      <c r="H61" s="582"/>
      <c r="I61" s="582">
        <v>612</v>
      </c>
      <c r="J61" s="582"/>
      <c r="K61" s="582"/>
      <c r="L61" s="582"/>
      <c r="M61" s="582"/>
      <c r="N61" s="582"/>
      <c r="O61" s="582"/>
      <c r="P61" s="546"/>
      <c r="Q61" s="583"/>
    </row>
    <row r="62" spans="1:17" ht="14.45" customHeight="1" x14ac:dyDescent="0.2">
      <c r="A62" s="540" t="s">
        <v>1977</v>
      </c>
      <c r="B62" s="541" t="s">
        <v>1904</v>
      </c>
      <c r="C62" s="541" t="s">
        <v>1743</v>
      </c>
      <c r="D62" s="541" t="s">
        <v>1931</v>
      </c>
      <c r="E62" s="541" t="s">
        <v>1932</v>
      </c>
      <c r="F62" s="582"/>
      <c r="G62" s="582"/>
      <c r="H62" s="582"/>
      <c r="I62" s="582"/>
      <c r="J62" s="582"/>
      <c r="K62" s="582"/>
      <c r="L62" s="582"/>
      <c r="M62" s="582"/>
      <c r="N62" s="582">
        <v>2</v>
      </c>
      <c r="O62" s="582">
        <v>3220</v>
      </c>
      <c r="P62" s="546"/>
      <c r="Q62" s="583">
        <v>1610</v>
      </c>
    </row>
    <row r="63" spans="1:17" ht="14.45" customHeight="1" x14ac:dyDescent="0.2">
      <c r="A63" s="540" t="s">
        <v>1977</v>
      </c>
      <c r="B63" s="541" t="s">
        <v>1904</v>
      </c>
      <c r="C63" s="541" t="s">
        <v>1743</v>
      </c>
      <c r="D63" s="541" t="s">
        <v>1937</v>
      </c>
      <c r="E63" s="541" t="s">
        <v>1938</v>
      </c>
      <c r="F63" s="582"/>
      <c r="G63" s="582"/>
      <c r="H63" s="582"/>
      <c r="I63" s="582"/>
      <c r="J63" s="582"/>
      <c r="K63" s="582"/>
      <c r="L63" s="582"/>
      <c r="M63" s="582"/>
      <c r="N63" s="582">
        <v>2</v>
      </c>
      <c r="O63" s="582">
        <v>3220</v>
      </c>
      <c r="P63" s="546"/>
      <c r="Q63" s="583">
        <v>1610</v>
      </c>
    </row>
    <row r="64" spans="1:17" ht="14.45" customHeight="1" x14ac:dyDescent="0.2">
      <c r="A64" s="540" t="s">
        <v>1977</v>
      </c>
      <c r="B64" s="541" t="s">
        <v>1904</v>
      </c>
      <c r="C64" s="541" t="s">
        <v>1743</v>
      </c>
      <c r="D64" s="541" t="s">
        <v>1941</v>
      </c>
      <c r="E64" s="541" t="s">
        <v>1942</v>
      </c>
      <c r="F64" s="582">
        <v>12</v>
      </c>
      <c r="G64" s="582">
        <v>28788</v>
      </c>
      <c r="H64" s="582"/>
      <c r="I64" s="582">
        <v>2399</v>
      </c>
      <c r="J64" s="582"/>
      <c r="K64" s="582"/>
      <c r="L64" s="582"/>
      <c r="M64" s="582"/>
      <c r="N64" s="582"/>
      <c r="O64" s="582"/>
      <c r="P64" s="546"/>
      <c r="Q64" s="583"/>
    </row>
    <row r="65" spans="1:17" ht="14.45" customHeight="1" x14ac:dyDescent="0.2">
      <c r="A65" s="540" t="s">
        <v>1977</v>
      </c>
      <c r="B65" s="541" t="s">
        <v>1904</v>
      </c>
      <c r="C65" s="541" t="s">
        <v>1743</v>
      </c>
      <c r="D65" s="541" t="s">
        <v>1943</v>
      </c>
      <c r="E65" s="541" t="s">
        <v>1944</v>
      </c>
      <c r="F65" s="582"/>
      <c r="G65" s="582"/>
      <c r="H65" s="582"/>
      <c r="I65" s="582"/>
      <c r="J65" s="582"/>
      <c r="K65" s="582"/>
      <c r="L65" s="582"/>
      <c r="M65" s="582"/>
      <c r="N65" s="582">
        <v>2</v>
      </c>
      <c r="O65" s="582">
        <v>2168.88</v>
      </c>
      <c r="P65" s="546"/>
      <c r="Q65" s="583">
        <v>1084.44</v>
      </c>
    </row>
    <row r="66" spans="1:17" ht="14.45" customHeight="1" x14ac:dyDescent="0.2">
      <c r="A66" s="540" t="s">
        <v>1978</v>
      </c>
      <c r="B66" s="541" t="s">
        <v>1755</v>
      </c>
      <c r="C66" s="541" t="s">
        <v>1743</v>
      </c>
      <c r="D66" s="541" t="s">
        <v>1758</v>
      </c>
      <c r="E66" s="541" t="s">
        <v>1759</v>
      </c>
      <c r="F66" s="582">
        <v>9</v>
      </c>
      <c r="G66" s="582">
        <v>13374</v>
      </c>
      <c r="H66" s="582"/>
      <c r="I66" s="582">
        <v>1486</v>
      </c>
      <c r="J66" s="582">
        <v>7</v>
      </c>
      <c r="K66" s="582">
        <v>10416</v>
      </c>
      <c r="L66" s="582"/>
      <c r="M66" s="582">
        <v>1488</v>
      </c>
      <c r="N66" s="582">
        <v>12</v>
      </c>
      <c r="O66" s="582">
        <v>17916</v>
      </c>
      <c r="P66" s="546"/>
      <c r="Q66" s="583">
        <v>1493</v>
      </c>
    </row>
    <row r="67" spans="1:17" ht="14.45" customHeight="1" x14ac:dyDescent="0.2">
      <c r="A67" s="540" t="s">
        <v>1978</v>
      </c>
      <c r="B67" s="541" t="s">
        <v>1755</v>
      </c>
      <c r="C67" s="541" t="s">
        <v>1743</v>
      </c>
      <c r="D67" s="541" t="s">
        <v>1762</v>
      </c>
      <c r="E67" s="541" t="s">
        <v>1763</v>
      </c>
      <c r="F67" s="582">
        <v>2</v>
      </c>
      <c r="G67" s="582">
        <v>1322</v>
      </c>
      <c r="H67" s="582"/>
      <c r="I67" s="582">
        <v>661</v>
      </c>
      <c r="J67" s="582">
        <v>1</v>
      </c>
      <c r="K67" s="582">
        <v>663</v>
      </c>
      <c r="L67" s="582"/>
      <c r="M67" s="582">
        <v>663</v>
      </c>
      <c r="N67" s="582"/>
      <c r="O67" s="582"/>
      <c r="P67" s="546"/>
      <c r="Q67" s="583"/>
    </row>
    <row r="68" spans="1:17" ht="14.45" customHeight="1" x14ac:dyDescent="0.2">
      <c r="A68" s="540" t="s">
        <v>1978</v>
      </c>
      <c r="B68" s="541" t="s">
        <v>1755</v>
      </c>
      <c r="C68" s="541" t="s">
        <v>1743</v>
      </c>
      <c r="D68" s="541" t="s">
        <v>1768</v>
      </c>
      <c r="E68" s="541" t="s">
        <v>1769</v>
      </c>
      <c r="F68" s="582">
        <v>10</v>
      </c>
      <c r="G68" s="582">
        <v>8460</v>
      </c>
      <c r="H68" s="582"/>
      <c r="I68" s="582">
        <v>846</v>
      </c>
      <c r="J68" s="582">
        <v>5</v>
      </c>
      <c r="K68" s="582">
        <v>4245</v>
      </c>
      <c r="L68" s="582"/>
      <c r="M68" s="582">
        <v>849</v>
      </c>
      <c r="N68" s="582">
        <v>10</v>
      </c>
      <c r="O68" s="582">
        <v>8640</v>
      </c>
      <c r="P68" s="546"/>
      <c r="Q68" s="583">
        <v>864</v>
      </c>
    </row>
    <row r="69" spans="1:17" ht="14.45" customHeight="1" x14ac:dyDescent="0.2">
      <c r="A69" s="540" t="s">
        <v>1978</v>
      </c>
      <c r="B69" s="541" t="s">
        <v>1755</v>
      </c>
      <c r="C69" s="541" t="s">
        <v>1743</v>
      </c>
      <c r="D69" s="541" t="s">
        <v>1770</v>
      </c>
      <c r="E69" s="541" t="s">
        <v>1771</v>
      </c>
      <c r="F69" s="582">
        <v>20</v>
      </c>
      <c r="G69" s="582">
        <v>16120</v>
      </c>
      <c r="H69" s="582"/>
      <c r="I69" s="582">
        <v>806</v>
      </c>
      <c r="J69" s="582">
        <v>17</v>
      </c>
      <c r="K69" s="582">
        <v>13736</v>
      </c>
      <c r="L69" s="582"/>
      <c r="M69" s="582">
        <v>808</v>
      </c>
      <c r="N69" s="582">
        <v>20</v>
      </c>
      <c r="O69" s="582">
        <v>16220</v>
      </c>
      <c r="P69" s="546"/>
      <c r="Q69" s="583">
        <v>811</v>
      </c>
    </row>
    <row r="70" spans="1:17" ht="14.45" customHeight="1" x14ac:dyDescent="0.2">
      <c r="A70" s="540" t="s">
        <v>1978</v>
      </c>
      <c r="B70" s="541" t="s">
        <v>1755</v>
      </c>
      <c r="C70" s="541" t="s">
        <v>1743</v>
      </c>
      <c r="D70" s="541" t="s">
        <v>1772</v>
      </c>
      <c r="E70" s="541" t="s">
        <v>1773</v>
      </c>
      <c r="F70" s="582">
        <v>20</v>
      </c>
      <c r="G70" s="582">
        <v>16120</v>
      </c>
      <c r="H70" s="582"/>
      <c r="I70" s="582">
        <v>806</v>
      </c>
      <c r="J70" s="582">
        <v>17</v>
      </c>
      <c r="K70" s="582">
        <v>13736</v>
      </c>
      <c r="L70" s="582"/>
      <c r="M70" s="582">
        <v>808</v>
      </c>
      <c r="N70" s="582">
        <v>20</v>
      </c>
      <c r="O70" s="582">
        <v>16220</v>
      </c>
      <c r="P70" s="546"/>
      <c r="Q70" s="583">
        <v>811</v>
      </c>
    </row>
    <row r="71" spans="1:17" ht="14.45" customHeight="1" x14ac:dyDescent="0.2">
      <c r="A71" s="540" t="s">
        <v>1978</v>
      </c>
      <c r="B71" s="541" t="s">
        <v>1755</v>
      </c>
      <c r="C71" s="541" t="s">
        <v>1743</v>
      </c>
      <c r="D71" s="541" t="s">
        <v>1774</v>
      </c>
      <c r="E71" s="541" t="s">
        <v>1775</v>
      </c>
      <c r="F71" s="582">
        <v>12</v>
      </c>
      <c r="G71" s="582">
        <v>2016</v>
      </c>
      <c r="H71" s="582"/>
      <c r="I71" s="582">
        <v>168</v>
      </c>
      <c r="J71" s="582">
        <v>6</v>
      </c>
      <c r="K71" s="582">
        <v>1008</v>
      </c>
      <c r="L71" s="582"/>
      <c r="M71" s="582">
        <v>168</v>
      </c>
      <c r="N71" s="582">
        <v>19</v>
      </c>
      <c r="O71" s="582">
        <v>3211</v>
      </c>
      <c r="P71" s="546"/>
      <c r="Q71" s="583">
        <v>169</v>
      </c>
    </row>
    <row r="72" spans="1:17" ht="14.45" customHeight="1" x14ac:dyDescent="0.2">
      <c r="A72" s="540" t="s">
        <v>1978</v>
      </c>
      <c r="B72" s="541" t="s">
        <v>1755</v>
      </c>
      <c r="C72" s="541" t="s">
        <v>1743</v>
      </c>
      <c r="D72" s="541" t="s">
        <v>1776</v>
      </c>
      <c r="E72" s="541" t="s">
        <v>1777</v>
      </c>
      <c r="F72" s="582">
        <v>10</v>
      </c>
      <c r="G72" s="582">
        <v>1750</v>
      </c>
      <c r="H72" s="582"/>
      <c r="I72" s="582">
        <v>175</v>
      </c>
      <c r="J72" s="582">
        <v>6</v>
      </c>
      <c r="K72" s="582">
        <v>1050</v>
      </c>
      <c r="L72" s="582"/>
      <c r="M72" s="582">
        <v>175</v>
      </c>
      <c r="N72" s="582">
        <v>9</v>
      </c>
      <c r="O72" s="582">
        <v>1584</v>
      </c>
      <c r="P72" s="546"/>
      <c r="Q72" s="583">
        <v>176</v>
      </c>
    </row>
    <row r="73" spans="1:17" ht="14.45" customHeight="1" x14ac:dyDescent="0.2">
      <c r="A73" s="540" t="s">
        <v>1978</v>
      </c>
      <c r="B73" s="541" t="s">
        <v>1755</v>
      </c>
      <c r="C73" s="541" t="s">
        <v>1743</v>
      </c>
      <c r="D73" s="541" t="s">
        <v>1778</v>
      </c>
      <c r="E73" s="541" t="s">
        <v>1779</v>
      </c>
      <c r="F73" s="582">
        <v>22</v>
      </c>
      <c r="G73" s="582">
        <v>7766</v>
      </c>
      <c r="H73" s="582"/>
      <c r="I73" s="582">
        <v>353</v>
      </c>
      <c r="J73" s="582">
        <v>15</v>
      </c>
      <c r="K73" s="582">
        <v>5310</v>
      </c>
      <c r="L73" s="582"/>
      <c r="M73" s="582">
        <v>354</v>
      </c>
      <c r="N73" s="582">
        <v>20</v>
      </c>
      <c r="O73" s="582">
        <v>7120</v>
      </c>
      <c r="P73" s="546"/>
      <c r="Q73" s="583">
        <v>356</v>
      </c>
    </row>
    <row r="74" spans="1:17" ht="14.45" customHeight="1" x14ac:dyDescent="0.2">
      <c r="A74" s="540" t="s">
        <v>1978</v>
      </c>
      <c r="B74" s="541" t="s">
        <v>1755</v>
      </c>
      <c r="C74" s="541" t="s">
        <v>1743</v>
      </c>
      <c r="D74" s="541" t="s">
        <v>1780</v>
      </c>
      <c r="E74" s="541" t="s">
        <v>1781</v>
      </c>
      <c r="F74" s="582">
        <v>2</v>
      </c>
      <c r="G74" s="582">
        <v>2078</v>
      </c>
      <c r="H74" s="582"/>
      <c r="I74" s="582">
        <v>1039</v>
      </c>
      <c r="J74" s="582">
        <v>4</v>
      </c>
      <c r="K74" s="582">
        <v>4160</v>
      </c>
      <c r="L74" s="582"/>
      <c r="M74" s="582">
        <v>1040</v>
      </c>
      <c r="N74" s="582">
        <v>8</v>
      </c>
      <c r="O74" s="582">
        <v>8336</v>
      </c>
      <c r="P74" s="546"/>
      <c r="Q74" s="583">
        <v>1042</v>
      </c>
    </row>
    <row r="75" spans="1:17" ht="14.45" customHeight="1" x14ac:dyDescent="0.2">
      <c r="A75" s="540" t="s">
        <v>1978</v>
      </c>
      <c r="B75" s="541" t="s">
        <v>1755</v>
      </c>
      <c r="C75" s="541" t="s">
        <v>1743</v>
      </c>
      <c r="D75" s="541" t="s">
        <v>1782</v>
      </c>
      <c r="E75" s="541" t="s">
        <v>1783</v>
      </c>
      <c r="F75" s="582">
        <v>14</v>
      </c>
      <c r="G75" s="582">
        <v>2674</v>
      </c>
      <c r="H75" s="582"/>
      <c r="I75" s="582">
        <v>191</v>
      </c>
      <c r="J75" s="582">
        <v>5</v>
      </c>
      <c r="K75" s="582">
        <v>955</v>
      </c>
      <c r="L75" s="582"/>
      <c r="M75" s="582">
        <v>191</v>
      </c>
      <c r="N75" s="582">
        <v>7</v>
      </c>
      <c r="O75" s="582">
        <v>1351</v>
      </c>
      <c r="P75" s="546"/>
      <c r="Q75" s="583">
        <v>193</v>
      </c>
    </row>
    <row r="76" spans="1:17" ht="14.45" customHeight="1" x14ac:dyDescent="0.2">
      <c r="A76" s="540" t="s">
        <v>1978</v>
      </c>
      <c r="B76" s="541" t="s">
        <v>1755</v>
      </c>
      <c r="C76" s="541" t="s">
        <v>1743</v>
      </c>
      <c r="D76" s="541" t="s">
        <v>1784</v>
      </c>
      <c r="E76" s="541" t="s">
        <v>1785</v>
      </c>
      <c r="F76" s="582">
        <v>1</v>
      </c>
      <c r="G76" s="582">
        <v>823</v>
      </c>
      <c r="H76" s="582"/>
      <c r="I76" s="582">
        <v>823</v>
      </c>
      <c r="J76" s="582"/>
      <c r="K76" s="582"/>
      <c r="L76" s="582"/>
      <c r="M76" s="582"/>
      <c r="N76" s="582"/>
      <c r="O76" s="582"/>
      <c r="P76" s="546"/>
      <c r="Q76" s="583"/>
    </row>
    <row r="77" spans="1:17" ht="14.45" customHeight="1" x14ac:dyDescent="0.2">
      <c r="A77" s="540" t="s">
        <v>1978</v>
      </c>
      <c r="B77" s="541" t="s">
        <v>1755</v>
      </c>
      <c r="C77" s="541" t="s">
        <v>1743</v>
      </c>
      <c r="D77" s="541" t="s">
        <v>1788</v>
      </c>
      <c r="E77" s="541" t="s">
        <v>1789</v>
      </c>
      <c r="F77" s="582">
        <v>17</v>
      </c>
      <c r="G77" s="582">
        <v>9367</v>
      </c>
      <c r="H77" s="582"/>
      <c r="I77" s="582">
        <v>551</v>
      </c>
      <c r="J77" s="582">
        <v>7</v>
      </c>
      <c r="K77" s="582">
        <v>3864</v>
      </c>
      <c r="L77" s="582"/>
      <c r="M77" s="582">
        <v>552</v>
      </c>
      <c r="N77" s="582">
        <v>12</v>
      </c>
      <c r="O77" s="582">
        <v>6660</v>
      </c>
      <c r="P77" s="546"/>
      <c r="Q77" s="583">
        <v>555</v>
      </c>
    </row>
    <row r="78" spans="1:17" ht="14.45" customHeight="1" x14ac:dyDescent="0.2">
      <c r="A78" s="540" t="s">
        <v>1978</v>
      </c>
      <c r="B78" s="541" t="s">
        <v>1755</v>
      </c>
      <c r="C78" s="541" t="s">
        <v>1743</v>
      </c>
      <c r="D78" s="541" t="s">
        <v>1790</v>
      </c>
      <c r="E78" s="541" t="s">
        <v>1791</v>
      </c>
      <c r="F78" s="582">
        <v>2</v>
      </c>
      <c r="G78" s="582">
        <v>1312</v>
      </c>
      <c r="H78" s="582"/>
      <c r="I78" s="582">
        <v>656</v>
      </c>
      <c r="J78" s="582">
        <v>1</v>
      </c>
      <c r="K78" s="582">
        <v>657</v>
      </c>
      <c r="L78" s="582"/>
      <c r="M78" s="582">
        <v>657</v>
      </c>
      <c r="N78" s="582">
        <v>3</v>
      </c>
      <c r="O78" s="582">
        <v>1980</v>
      </c>
      <c r="P78" s="546"/>
      <c r="Q78" s="583">
        <v>660</v>
      </c>
    </row>
    <row r="79" spans="1:17" ht="14.45" customHeight="1" x14ac:dyDescent="0.2">
      <c r="A79" s="540" t="s">
        <v>1978</v>
      </c>
      <c r="B79" s="541" t="s">
        <v>1755</v>
      </c>
      <c r="C79" s="541" t="s">
        <v>1743</v>
      </c>
      <c r="D79" s="541" t="s">
        <v>1792</v>
      </c>
      <c r="E79" s="541" t="s">
        <v>1793</v>
      </c>
      <c r="F79" s="582">
        <v>2</v>
      </c>
      <c r="G79" s="582">
        <v>1312</v>
      </c>
      <c r="H79" s="582"/>
      <c r="I79" s="582">
        <v>656</v>
      </c>
      <c r="J79" s="582">
        <v>1</v>
      </c>
      <c r="K79" s="582">
        <v>657</v>
      </c>
      <c r="L79" s="582"/>
      <c r="M79" s="582">
        <v>657</v>
      </c>
      <c r="N79" s="582">
        <v>3</v>
      </c>
      <c r="O79" s="582">
        <v>1980</v>
      </c>
      <c r="P79" s="546"/>
      <c r="Q79" s="583">
        <v>660</v>
      </c>
    </row>
    <row r="80" spans="1:17" ht="14.45" customHeight="1" x14ac:dyDescent="0.2">
      <c r="A80" s="540" t="s">
        <v>1978</v>
      </c>
      <c r="B80" s="541" t="s">
        <v>1755</v>
      </c>
      <c r="C80" s="541" t="s">
        <v>1743</v>
      </c>
      <c r="D80" s="541" t="s">
        <v>1794</v>
      </c>
      <c r="E80" s="541" t="s">
        <v>1795</v>
      </c>
      <c r="F80" s="582">
        <v>4</v>
      </c>
      <c r="G80" s="582">
        <v>2716</v>
      </c>
      <c r="H80" s="582"/>
      <c r="I80" s="582">
        <v>679</v>
      </c>
      <c r="J80" s="582">
        <v>4</v>
      </c>
      <c r="K80" s="582">
        <v>2720</v>
      </c>
      <c r="L80" s="582"/>
      <c r="M80" s="582">
        <v>680</v>
      </c>
      <c r="N80" s="582">
        <v>14</v>
      </c>
      <c r="O80" s="582">
        <v>9562</v>
      </c>
      <c r="P80" s="546"/>
      <c r="Q80" s="583">
        <v>683</v>
      </c>
    </row>
    <row r="81" spans="1:17" ht="14.45" customHeight="1" x14ac:dyDescent="0.2">
      <c r="A81" s="540" t="s">
        <v>1978</v>
      </c>
      <c r="B81" s="541" t="s">
        <v>1755</v>
      </c>
      <c r="C81" s="541" t="s">
        <v>1743</v>
      </c>
      <c r="D81" s="541" t="s">
        <v>1796</v>
      </c>
      <c r="E81" s="541" t="s">
        <v>1797</v>
      </c>
      <c r="F81" s="582">
        <v>9</v>
      </c>
      <c r="G81" s="582">
        <v>4635</v>
      </c>
      <c r="H81" s="582"/>
      <c r="I81" s="582">
        <v>515</v>
      </c>
      <c r="J81" s="582">
        <v>10</v>
      </c>
      <c r="K81" s="582">
        <v>5160</v>
      </c>
      <c r="L81" s="582"/>
      <c r="M81" s="582">
        <v>516</v>
      </c>
      <c r="N81" s="582">
        <v>8</v>
      </c>
      <c r="O81" s="582">
        <v>4152</v>
      </c>
      <c r="P81" s="546"/>
      <c r="Q81" s="583">
        <v>519</v>
      </c>
    </row>
    <row r="82" spans="1:17" ht="14.45" customHeight="1" x14ac:dyDescent="0.2">
      <c r="A82" s="540" t="s">
        <v>1978</v>
      </c>
      <c r="B82" s="541" t="s">
        <v>1755</v>
      </c>
      <c r="C82" s="541" t="s">
        <v>1743</v>
      </c>
      <c r="D82" s="541" t="s">
        <v>1798</v>
      </c>
      <c r="E82" s="541" t="s">
        <v>1799</v>
      </c>
      <c r="F82" s="582">
        <v>9</v>
      </c>
      <c r="G82" s="582">
        <v>3825</v>
      </c>
      <c r="H82" s="582"/>
      <c r="I82" s="582">
        <v>425</v>
      </c>
      <c r="J82" s="582">
        <v>10</v>
      </c>
      <c r="K82" s="582">
        <v>4260</v>
      </c>
      <c r="L82" s="582"/>
      <c r="M82" s="582">
        <v>426</v>
      </c>
      <c r="N82" s="582">
        <v>8</v>
      </c>
      <c r="O82" s="582">
        <v>3432</v>
      </c>
      <c r="P82" s="546"/>
      <c r="Q82" s="583">
        <v>429</v>
      </c>
    </row>
    <row r="83" spans="1:17" ht="14.45" customHeight="1" x14ac:dyDescent="0.2">
      <c r="A83" s="540" t="s">
        <v>1978</v>
      </c>
      <c r="B83" s="541" t="s">
        <v>1755</v>
      </c>
      <c r="C83" s="541" t="s">
        <v>1743</v>
      </c>
      <c r="D83" s="541" t="s">
        <v>1800</v>
      </c>
      <c r="E83" s="541" t="s">
        <v>1801</v>
      </c>
      <c r="F83" s="582">
        <v>35</v>
      </c>
      <c r="G83" s="582">
        <v>12285</v>
      </c>
      <c r="H83" s="582"/>
      <c r="I83" s="582">
        <v>351</v>
      </c>
      <c r="J83" s="582">
        <v>21</v>
      </c>
      <c r="K83" s="582">
        <v>7413</v>
      </c>
      <c r="L83" s="582"/>
      <c r="M83" s="582">
        <v>353</v>
      </c>
      <c r="N83" s="582">
        <v>20</v>
      </c>
      <c r="O83" s="582">
        <v>7140</v>
      </c>
      <c r="P83" s="546"/>
      <c r="Q83" s="583">
        <v>357</v>
      </c>
    </row>
    <row r="84" spans="1:17" ht="14.45" customHeight="1" x14ac:dyDescent="0.2">
      <c r="A84" s="540" t="s">
        <v>1978</v>
      </c>
      <c r="B84" s="541" t="s">
        <v>1755</v>
      </c>
      <c r="C84" s="541" t="s">
        <v>1743</v>
      </c>
      <c r="D84" s="541" t="s">
        <v>1802</v>
      </c>
      <c r="E84" s="541" t="s">
        <v>1803</v>
      </c>
      <c r="F84" s="582">
        <v>3</v>
      </c>
      <c r="G84" s="582">
        <v>669</v>
      </c>
      <c r="H84" s="582"/>
      <c r="I84" s="582">
        <v>223</v>
      </c>
      <c r="J84" s="582">
        <v>3</v>
      </c>
      <c r="K84" s="582">
        <v>672</v>
      </c>
      <c r="L84" s="582"/>
      <c r="M84" s="582">
        <v>224</v>
      </c>
      <c r="N84" s="582">
        <v>3</v>
      </c>
      <c r="O84" s="582">
        <v>681</v>
      </c>
      <c r="P84" s="546"/>
      <c r="Q84" s="583">
        <v>227</v>
      </c>
    </row>
    <row r="85" spans="1:17" ht="14.45" customHeight="1" x14ac:dyDescent="0.2">
      <c r="A85" s="540" t="s">
        <v>1978</v>
      </c>
      <c r="B85" s="541" t="s">
        <v>1755</v>
      </c>
      <c r="C85" s="541" t="s">
        <v>1743</v>
      </c>
      <c r="D85" s="541" t="s">
        <v>1804</v>
      </c>
      <c r="E85" s="541" t="s">
        <v>1805</v>
      </c>
      <c r="F85" s="582"/>
      <c r="G85" s="582"/>
      <c r="H85" s="582"/>
      <c r="I85" s="582"/>
      <c r="J85" s="582">
        <v>5</v>
      </c>
      <c r="K85" s="582">
        <v>2585</v>
      </c>
      <c r="L85" s="582"/>
      <c r="M85" s="582">
        <v>517</v>
      </c>
      <c r="N85" s="582"/>
      <c r="O85" s="582"/>
      <c r="P85" s="546"/>
      <c r="Q85" s="583"/>
    </row>
    <row r="86" spans="1:17" ht="14.45" customHeight="1" x14ac:dyDescent="0.2">
      <c r="A86" s="540" t="s">
        <v>1978</v>
      </c>
      <c r="B86" s="541" t="s">
        <v>1755</v>
      </c>
      <c r="C86" s="541" t="s">
        <v>1743</v>
      </c>
      <c r="D86" s="541" t="s">
        <v>1808</v>
      </c>
      <c r="E86" s="541" t="s">
        <v>1809</v>
      </c>
      <c r="F86" s="582">
        <v>9</v>
      </c>
      <c r="G86" s="582">
        <v>2160</v>
      </c>
      <c r="H86" s="582"/>
      <c r="I86" s="582">
        <v>240</v>
      </c>
      <c r="J86" s="582">
        <v>5</v>
      </c>
      <c r="K86" s="582">
        <v>1200</v>
      </c>
      <c r="L86" s="582"/>
      <c r="M86" s="582">
        <v>240</v>
      </c>
      <c r="N86" s="582">
        <v>7</v>
      </c>
      <c r="O86" s="582">
        <v>1694</v>
      </c>
      <c r="P86" s="546"/>
      <c r="Q86" s="583">
        <v>242</v>
      </c>
    </row>
    <row r="87" spans="1:17" ht="14.45" customHeight="1" x14ac:dyDescent="0.2">
      <c r="A87" s="540" t="s">
        <v>1978</v>
      </c>
      <c r="B87" s="541" t="s">
        <v>1755</v>
      </c>
      <c r="C87" s="541" t="s">
        <v>1743</v>
      </c>
      <c r="D87" s="541" t="s">
        <v>1810</v>
      </c>
      <c r="E87" s="541" t="s">
        <v>1811</v>
      </c>
      <c r="F87" s="582">
        <v>8</v>
      </c>
      <c r="G87" s="582">
        <v>888</v>
      </c>
      <c r="H87" s="582"/>
      <c r="I87" s="582">
        <v>111</v>
      </c>
      <c r="J87" s="582">
        <v>4</v>
      </c>
      <c r="K87" s="582">
        <v>448</v>
      </c>
      <c r="L87" s="582"/>
      <c r="M87" s="582">
        <v>112</v>
      </c>
      <c r="N87" s="582">
        <v>12</v>
      </c>
      <c r="O87" s="582">
        <v>1344</v>
      </c>
      <c r="P87" s="546"/>
      <c r="Q87" s="583">
        <v>112</v>
      </c>
    </row>
    <row r="88" spans="1:17" ht="14.45" customHeight="1" x14ac:dyDescent="0.2">
      <c r="A88" s="540" t="s">
        <v>1978</v>
      </c>
      <c r="B88" s="541" t="s">
        <v>1755</v>
      </c>
      <c r="C88" s="541" t="s">
        <v>1743</v>
      </c>
      <c r="D88" s="541" t="s">
        <v>1812</v>
      </c>
      <c r="E88" s="541" t="s">
        <v>1813</v>
      </c>
      <c r="F88" s="582">
        <v>15</v>
      </c>
      <c r="G88" s="582">
        <v>4680</v>
      </c>
      <c r="H88" s="582"/>
      <c r="I88" s="582">
        <v>312</v>
      </c>
      <c r="J88" s="582">
        <v>4</v>
      </c>
      <c r="K88" s="582">
        <v>1252</v>
      </c>
      <c r="L88" s="582"/>
      <c r="M88" s="582">
        <v>313</v>
      </c>
      <c r="N88" s="582">
        <v>8</v>
      </c>
      <c r="O88" s="582">
        <v>2512</v>
      </c>
      <c r="P88" s="546"/>
      <c r="Q88" s="583">
        <v>314</v>
      </c>
    </row>
    <row r="89" spans="1:17" ht="14.45" customHeight="1" x14ac:dyDescent="0.2">
      <c r="A89" s="540" t="s">
        <v>1978</v>
      </c>
      <c r="B89" s="541" t="s">
        <v>1755</v>
      </c>
      <c r="C89" s="541" t="s">
        <v>1743</v>
      </c>
      <c r="D89" s="541" t="s">
        <v>1814</v>
      </c>
      <c r="E89" s="541" t="s">
        <v>1815</v>
      </c>
      <c r="F89" s="582">
        <v>15</v>
      </c>
      <c r="G89" s="582">
        <v>255</v>
      </c>
      <c r="H89" s="582"/>
      <c r="I89" s="582">
        <v>17</v>
      </c>
      <c r="J89" s="582">
        <v>5</v>
      </c>
      <c r="K89" s="582">
        <v>85</v>
      </c>
      <c r="L89" s="582"/>
      <c r="M89" s="582">
        <v>17</v>
      </c>
      <c r="N89" s="582">
        <v>13</v>
      </c>
      <c r="O89" s="582">
        <v>247</v>
      </c>
      <c r="P89" s="546"/>
      <c r="Q89" s="583">
        <v>19</v>
      </c>
    </row>
    <row r="90" spans="1:17" ht="14.45" customHeight="1" x14ac:dyDescent="0.2">
      <c r="A90" s="540" t="s">
        <v>1978</v>
      </c>
      <c r="B90" s="541" t="s">
        <v>1755</v>
      </c>
      <c r="C90" s="541" t="s">
        <v>1743</v>
      </c>
      <c r="D90" s="541" t="s">
        <v>1818</v>
      </c>
      <c r="E90" s="541" t="s">
        <v>1819</v>
      </c>
      <c r="F90" s="582">
        <v>15</v>
      </c>
      <c r="G90" s="582">
        <v>5265</v>
      </c>
      <c r="H90" s="582"/>
      <c r="I90" s="582">
        <v>351</v>
      </c>
      <c r="J90" s="582">
        <v>24</v>
      </c>
      <c r="K90" s="582">
        <v>8448</v>
      </c>
      <c r="L90" s="582"/>
      <c r="M90" s="582">
        <v>352</v>
      </c>
      <c r="N90" s="582">
        <v>6</v>
      </c>
      <c r="O90" s="582">
        <v>2124</v>
      </c>
      <c r="P90" s="546"/>
      <c r="Q90" s="583">
        <v>354</v>
      </c>
    </row>
    <row r="91" spans="1:17" ht="14.45" customHeight="1" x14ac:dyDescent="0.2">
      <c r="A91" s="540" t="s">
        <v>1978</v>
      </c>
      <c r="B91" s="541" t="s">
        <v>1755</v>
      </c>
      <c r="C91" s="541" t="s">
        <v>1743</v>
      </c>
      <c r="D91" s="541" t="s">
        <v>1820</v>
      </c>
      <c r="E91" s="541" t="s">
        <v>1821</v>
      </c>
      <c r="F91" s="582"/>
      <c r="G91" s="582"/>
      <c r="H91" s="582"/>
      <c r="I91" s="582"/>
      <c r="J91" s="582"/>
      <c r="K91" s="582"/>
      <c r="L91" s="582"/>
      <c r="M91" s="582"/>
      <c r="N91" s="582">
        <v>3</v>
      </c>
      <c r="O91" s="582">
        <v>453</v>
      </c>
      <c r="P91" s="546"/>
      <c r="Q91" s="583">
        <v>151</v>
      </c>
    </row>
    <row r="92" spans="1:17" ht="14.45" customHeight="1" x14ac:dyDescent="0.2">
      <c r="A92" s="540" t="s">
        <v>1978</v>
      </c>
      <c r="B92" s="541" t="s">
        <v>1755</v>
      </c>
      <c r="C92" s="541" t="s">
        <v>1743</v>
      </c>
      <c r="D92" s="541" t="s">
        <v>1824</v>
      </c>
      <c r="E92" s="541" t="s">
        <v>1825</v>
      </c>
      <c r="F92" s="582">
        <v>10</v>
      </c>
      <c r="G92" s="582">
        <v>2960</v>
      </c>
      <c r="H92" s="582"/>
      <c r="I92" s="582">
        <v>296</v>
      </c>
      <c r="J92" s="582">
        <v>5</v>
      </c>
      <c r="K92" s="582">
        <v>1485</v>
      </c>
      <c r="L92" s="582"/>
      <c r="M92" s="582">
        <v>297</v>
      </c>
      <c r="N92" s="582">
        <v>7</v>
      </c>
      <c r="O92" s="582">
        <v>2086</v>
      </c>
      <c r="P92" s="546"/>
      <c r="Q92" s="583">
        <v>298</v>
      </c>
    </row>
    <row r="93" spans="1:17" ht="14.45" customHeight="1" x14ac:dyDescent="0.2">
      <c r="A93" s="540" t="s">
        <v>1978</v>
      </c>
      <c r="B93" s="541" t="s">
        <v>1755</v>
      </c>
      <c r="C93" s="541" t="s">
        <v>1743</v>
      </c>
      <c r="D93" s="541" t="s">
        <v>1826</v>
      </c>
      <c r="E93" s="541" t="s">
        <v>1827</v>
      </c>
      <c r="F93" s="582">
        <v>20</v>
      </c>
      <c r="G93" s="582">
        <v>4220</v>
      </c>
      <c r="H93" s="582"/>
      <c r="I93" s="582">
        <v>211</v>
      </c>
      <c r="J93" s="582">
        <v>16</v>
      </c>
      <c r="K93" s="582">
        <v>3408</v>
      </c>
      <c r="L93" s="582"/>
      <c r="M93" s="582">
        <v>213</v>
      </c>
      <c r="N93" s="582">
        <v>24</v>
      </c>
      <c r="O93" s="582">
        <v>5208</v>
      </c>
      <c r="P93" s="546"/>
      <c r="Q93" s="583">
        <v>217</v>
      </c>
    </row>
    <row r="94" spans="1:17" ht="14.45" customHeight="1" x14ac:dyDescent="0.2">
      <c r="A94" s="540" t="s">
        <v>1978</v>
      </c>
      <c r="B94" s="541" t="s">
        <v>1755</v>
      </c>
      <c r="C94" s="541" t="s">
        <v>1743</v>
      </c>
      <c r="D94" s="541" t="s">
        <v>1828</v>
      </c>
      <c r="E94" s="541" t="s">
        <v>1829</v>
      </c>
      <c r="F94" s="582">
        <v>9</v>
      </c>
      <c r="G94" s="582">
        <v>360</v>
      </c>
      <c r="H94" s="582"/>
      <c r="I94" s="582">
        <v>40</v>
      </c>
      <c r="J94" s="582">
        <v>8</v>
      </c>
      <c r="K94" s="582">
        <v>320</v>
      </c>
      <c r="L94" s="582"/>
      <c r="M94" s="582">
        <v>40</v>
      </c>
      <c r="N94" s="582">
        <v>14</v>
      </c>
      <c r="O94" s="582">
        <v>588</v>
      </c>
      <c r="P94" s="546"/>
      <c r="Q94" s="583">
        <v>42</v>
      </c>
    </row>
    <row r="95" spans="1:17" ht="14.45" customHeight="1" x14ac:dyDescent="0.2">
      <c r="A95" s="540" t="s">
        <v>1978</v>
      </c>
      <c r="B95" s="541" t="s">
        <v>1755</v>
      </c>
      <c r="C95" s="541" t="s">
        <v>1743</v>
      </c>
      <c r="D95" s="541" t="s">
        <v>1830</v>
      </c>
      <c r="E95" s="541" t="s">
        <v>1831</v>
      </c>
      <c r="F95" s="582"/>
      <c r="G95" s="582"/>
      <c r="H95" s="582"/>
      <c r="I95" s="582"/>
      <c r="J95" s="582"/>
      <c r="K95" s="582"/>
      <c r="L95" s="582"/>
      <c r="M95" s="582"/>
      <c r="N95" s="582">
        <v>2</v>
      </c>
      <c r="O95" s="582">
        <v>10124</v>
      </c>
      <c r="P95" s="546"/>
      <c r="Q95" s="583">
        <v>5062</v>
      </c>
    </row>
    <row r="96" spans="1:17" ht="14.45" customHeight="1" x14ac:dyDescent="0.2">
      <c r="A96" s="540" t="s">
        <v>1978</v>
      </c>
      <c r="B96" s="541" t="s">
        <v>1755</v>
      </c>
      <c r="C96" s="541" t="s">
        <v>1743</v>
      </c>
      <c r="D96" s="541" t="s">
        <v>1832</v>
      </c>
      <c r="E96" s="541" t="s">
        <v>1833</v>
      </c>
      <c r="F96" s="582">
        <v>25</v>
      </c>
      <c r="G96" s="582">
        <v>4275</v>
      </c>
      <c r="H96" s="582"/>
      <c r="I96" s="582">
        <v>171</v>
      </c>
      <c r="J96" s="582">
        <v>21</v>
      </c>
      <c r="K96" s="582">
        <v>3591</v>
      </c>
      <c r="L96" s="582"/>
      <c r="M96" s="582">
        <v>171</v>
      </c>
      <c r="N96" s="582">
        <v>25</v>
      </c>
      <c r="O96" s="582">
        <v>4300</v>
      </c>
      <c r="P96" s="546"/>
      <c r="Q96" s="583">
        <v>172</v>
      </c>
    </row>
    <row r="97" spans="1:17" ht="14.45" customHeight="1" x14ac:dyDescent="0.2">
      <c r="A97" s="540" t="s">
        <v>1978</v>
      </c>
      <c r="B97" s="541" t="s">
        <v>1755</v>
      </c>
      <c r="C97" s="541" t="s">
        <v>1743</v>
      </c>
      <c r="D97" s="541" t="s">
        <v>1834</v>
      </c>
      <c r="E97" s="541" t="s">
        <v>1835</v>
      </c>
      <c r="F97" s="582">
        <v>6</v>
      </c>
      <c r="G97" s="582">
        <v>1968</v>
      </c>
      <c r="H97" s="582"/>
      <c r="I97" s="582">
        <v>328</v>
      </c>
      <c r="J97" s="582"/>
      <c r="K97" s="582"/>
      <c r="L97" s="582"/>
      <c r="M97" s="582"/>
      <c r="N97" s="582">
        <v>5</v>
      </c>
      <c r="O97" s="582">
        <v>1655</v>
      </c>
      <c r="P97" s="546"/>
      <c r="Q97" s="583">
        <v>331</v>
      </c>
    </row>
    <row r="98" spans="1:17" ht="14.45" customHeight="1" x14ac:dyDescent="0.2">
      <c r="A98" s="540" t="s">
        <v>1978</v>
      </c>
      <c r="B98" s="541" t="s">
        <v>1755</v>
      </c>
      <c r="C98" s="541" t="s">
        <v>1743</v>
      </c>
      <c r="D98" s="541" t="s">
        <v>1836</v>
      </c>
      <c r="E98" s="541" t="s">
        <v>1837</v>
      </c>
      <c r="F98" s="582">
        <v>1</v>
      </c>
      <c r="G98" s="582">
        <v>692</v>
      </c>
      <c r="H98" s="582"/>
      <c r="I98" s="582">
        <v>692</v>
      </c>
      <c r="J98" s="582">
        <v>2</v>
      </c>
      <c r="K98" s="582">
        <v>1386</v>
      </c>
      <c r="L98" s="582"/>
      <c r="M98" s="582">
        <v>693</v>
      </c>
      <c r="N98" s="582">
        <v>1</v>
      </c>
      <c r="O98" s="582">
        <v>696</v>
      </c>
      <c r="P98" s="546"/>
      <c r="Q98" s="583">
        <v>696</v>
      </c>
    </row>
    <row r="99" spans="1:17" ht="14.45" customHeight="1" x14ac:dyDescent="0.2">
      <c r="A99" s="540" t="s">
        <v>1978</v>
      </c>
      <c r="B99" s="541" t="s">
        <v>1755</v>
      </c>
      <c r="C99" s="541" t="s">
        <v>1743</v>
      </c>
      <c r="D99" s="541" t="s">
        <v>1838</v>
      </c>
      <c r="E99" s="541" t="s">
        <v>1839</v>
      </c>
      <c r="F99" s="582">
        <v>11</v>
      </c>
      <c r="G99" s="582">
        <v>3861</v>
      </c>
      <c r="H99" s="582"/>
      <c r="I99" s="582">
        <v>351</v>
      </c>
      <c r="J99" s="582">
        <v>5</v>
      </c>
      <c r="K99" s="582">
        <v>1755</v>
      </c>
      <c r="L99" s="582"/>
      <c r="M99" s="582">
        <v>351</v>
      </c>
      <c r="N99" s="582">
        <v>16</v>
      </c>
      <c r="O99" s="582">
        <v>5664</v>
      </c>
      <c r="P99" s="546"/>
      <c r="Q99" s="583">
        <v>354</v>
      </c>
    </row>
    <row r="100" spans="1:17" ht="14.45" customHeight="1" x14ac:dyDescent="0.2">
      <c r="A100" s="540" t="s">
        <v>1978</v>
      </c>
      <c r="B100" s="541" t="s">
        <v>1755</v>
      </c>
      <c r="C100" s="541" t="s">
        <v>1743</v>
      </c>
      <c r="D100" s="541" t="s">
        <v>1840</v>
      </c>
      <c r="E100" s="541" t="s">
        <v>1841</v>
      </c>
      <c r="F100" s="582">
        <v>10</v>
      </c>
      <c r="G100" s="582">
        <v>1740</v>
      </c>
      <c r="H100" s="582"/>
      <c r="I100" s="582">
        <v>174</v>
      </c>
      <c r="J100" s="582">
        <v>6</v>
      </c>
      <c r="K100" s="582">
        <v>1044</v>
      </c>
      <c r="L100" s="582"/>
      <c r="M100" s="582">
        <v>174</v>
      </c>
      <c r="N100" s="582">
        <v>17</v>
      </c>
      <c r="O100" s="582">
        <v>2975</v>
      </c>
      <c r="P100" s="546"/>
      <c r="Q100" s="583">
        <v>175</v>
      </c>
    </row>
    <row r="101" spans="1:17" ht="14.45" customHeight="1" x14ac:dyDescent="0.2">
      <c r="A101" s="540" t="s">
        <v>1978</v>
      </c>
      <c r="B101" s="541" t="s">
        <v>1755</v>
      </c>
      <c r="C101" s="541" t="s">
        <v>1743</v>
      </c>
      <c r="D101" s="541" t="s">
        <v>1842</v>
      </c>
      <c r="E101" s="541" t="s">
        <v>1843</v>
      </c>
      <c r="F101" s="582">
        <v>282</v>
      </c>
      <c r="G101" s="582">
        <v>113082</v>
      </c>
      <c r="H101" s="582"/>
      <c r="I101" s="582">
        <v>401</v>
      </c>
      <c r="J101" s="582">
        <v>204</v>
      </c>
      <c r="K101" s="582">
        <v>82008</v>
      </c>
      <c r="L101" s="582"/>
      <c r="M101" s="582">
        <v>402</v>
      </c>
      <c r="N101" s="582">
        <v>138</v>
      </c>
      <c r="O101" s="582">
        <v>55614</v>
      </c>
      <c r="P101" s="546"/>
      <c r="Q101" s="583">
        <v>403</v>
      </c>
    </row>
    <row r="102" spans="1:17" ht="14.45" customHeight="1" x14ac:dyDescent="0.2">
      <c r="A102" s="540" t="s">
        <v>1978</v>
      </c>
      <c r="B102" s="541" t="s">
        <v>1755</v>
      </c>
      <c r="C102" s="541" t="s">
        <v>1743</v>
      </c>
      <c r="D102" s="541" t="s">
        <v>1844</v>
      </c>
      <c r="E102" s="541" t="s">
        <v>1845</v>
      </c>
      <c r="F102" s="582">
        <v>2</v>
      </c>
      <c r="G102" s="582">
        <v>1312</v>
      </c>
      <c r="H102" s="582"/>
      <c r="I102" s="582">
        <v>656</v>
      </c>
      <c r="J102" s="582">
        <v>1</v>
      </c>
      <c r="K102" s="582">
        <v>657</v>
      </c>
      <c r="L102" s="582"/>
      <c r="M102" s="582">
        <v>657</v>
      </c>
      <c r="N102" s="582">
        <v>3</v>
      </c>
      <c r="O102" s="582">
        <v>1980</v>
      </c>
      <c r="P102" s="546"/>
      <c r="Q102" s="583">
        <v>660</v>
      </c>
    </row>
    <row r="103" spans="1:17" ht="14.45" customHeight="1" x14ac:dyDescent="0.2">
      <c r="A103" s="540" t="s">
        <v>1978</v>
      </c>
      <c r="B103" s="541" t="s">
        <v>1755</v>
      </c>
      <c r="C103" s="541" t="s">
        <v>1743</v>
      </c>
      <c r="D103" s="541" t="s">
        <v>1846</v>
      </c>
      <c r="E103" s="541" t="s">
        <v>1847</v>
      </c>
      <c r="F103" s="582">
        <v>2</v>
      </c>
      <c r="G103" s="582">
        <v>1312</v>
      </c>
      <c r="H103" s="582"/>
      <c r="I103" s="582">
        <v>656</v>
      </c>
      <c r="J103" s="582">
        <v>1</v>
      </c>
      <c r="K103" s="582">
        <v>657</v>
      </c>
      <c r="L103" s="582"/>
      <c r="M103" s="582">
        <v>657</v>
      </c>
      <c r="N103" s="582">
        <v>3</v>
      </c>
      <c r="O103" s="582">
        <v>1980</v>
      </c>
      <c r="P103" s="546"/>
      <c r="Q103" s="583">
        <v>660</v>
      </c>
    </row>
    <row r="104" spans="1:17" ht="14.45" customHeight="1" x14ac:dyDescent="0.2">
      <c r="A104" s="540" t="s">
        <v>1978</v>
      </c>
      <c r="B104" s="541" t="s">
        <v>1755</v>
      </c>
      <c r="C104" s="541" t="s">
        <v>1743</v>
      </c>
      <c r="D104" s="541" t="s">
        <v>1848</v>
      </c>
      <c r="E104" s="541" t="s">
        <v>1849</v>
      </c>
      <c r="F104" s="582"/>
      <c r="G104" s="582"/>
      <c r="H104" s="582"/>
      <c r="I104" s="582"/>
      <c r="J104" s="582">
        <v>4</v>
      </c>
      <c r="K104" s="582">
        <v>2788</v>
      </c>
      <c r="L104" s="582"/>
      <c r="M104" s="582">
        <v>697</v>
      </c>
      <c r="N104" s="582">
        <v>4</v>
      </c>
      <c r="O104" s="582">
        <v>2800</v>
      </c>
      <c r="P104" s="546"/>
      <c r="Q104" s="583">
        <v>700</v>
      </c>
    </row>
    <row r="105" spans="1:17" ht="14.45" customHeight="1" x14ac:dyDescent="0.2">
      <c r="A105" s="540" t="s">
        <v>1978</v>
      </c>
      <c r="B105" s="541" t="s">
        <v>1755</v>
      </c>
      <c r="C105" s="541" t="s">
        <v>1743</v>
      </c>
      <c r="D105" s="541" t="s">
        <v>1850</v>
      </c>
      <c r="E105" s="541" t="s">
        <v>1851</v>
      </c>
      <c r="F105" s="582">
        <v>4</v>
      </c>
      <c r="G105" s="582">
        <v>2716</v>
      </c>
      <c r="H105" s="582"/>
      <c r="I105" s="582">
        <v>679</v>
      </c>
      <c r="J105" s="582">
        <v>4</v>
      </c>
      <c r="K105" s="582">
        <v>2720</v>
      </c>
      <c r="L105" s="582"/>
      <c r="M105" s="582">
        <v>680</v>
      </c>
      <c r="N105" s="582">
        <v>14</v>
      </c>
      <c r="O105" s="582">
        <v>9562</v>
      </c>
      <c r="P105" s="546"/>
      <c r="Q105" s="583">
        <v>683</v>
      </c>
    </row>
    <row r="106" spans="1:17" ht="14.45" customHeight="1" x14ac:dyDescent="0.2">
      <c r="A106" s="540" t="s">
        <v>1978</v>
      </c>
      <c r="B106" s="541" t="s">
        <v>1755</v>
      </c>
      <c r="C106" s="541" t="s">
        <v>1743</v>
      </c>
      <c r="D106" s="541" t="s">
        <v>1852</v>
      </c>
      <c r="E106" s="541" t="s">
        <v>1853</v>
      </c>
      <c r="F106" s="582">
        <v>19</v>
      </c>
      <c r="G106" s="582">
        <v>9082</v>
      </c>
      <c r="H106" s="582"/>
      <c r="I106" s="582">
        <v>478</v>
      </c>
      <c r="J106" s="582">
        <v>17</v>
      </c>
      <c r="K106" s="582">
        <v>8143</v>
      </c>
      <c r="L106" s="582"/>
      <c r="M106" s="582">
        <v>479</v>
      </c>
      <c r="N106" s="582">
        <v>19</v>
      </c>
      <c r="O106" s="582">
        <v>9158</v>
      </c>
      <c r="P106" s="546"/>
      <c r="Q106" s="583">
        <v>482</v>
      </c>
    </row>
    <row r="107" spans="1:17" ht="14.45" customHeight="1" x14ac:dyDescent="0.2">
      <c r="A107" s="540" t="s">
        <v>1978</v>
      </c>
      <c r="B107" s="541" t="s">
        <v>1755</v>
      </c>
      <c r="C107" s="541" t="s">
        <v>1743</v>
      </c>
      <c r="D107" s="541" t="s">
        <v>1854</v>
      </c>
      <c r="E107" s="541" t="s">
        <v>1855</v>
      </c>
      <c r="F107" s="582">
        <v>9</v>
      </c>
      <c r="G107" s="582">
        <v>2637</v>
      </c>
      <c r="H107" s="582"/>
      <c r="I107" s="582">
        <v>293</v>
      </c>
      <c r="J107" s="582">
        <v>10</v>
      </c>
      <c r="K107" s="582">
        <v>2940</v>
      </c>
      <c r="L107" s="582"/>
      <c r="M107" s="582">
        <v>294</v>
      </c>
      <c r="N107" s="582">
        <v>8</v>
      </c>
      <c r="O107" s="582">
        <v>2376</v>
      </c>
      <c r="P107" s="546"/>
      <c r="Q107" s="583">
        <v>297</v>
      </c>
    </row>
    <row r="108" spans="1:17" ht="14.45" customHeight="1" x14ac:dyDescent="0.2">
      <c r="A108" s="540" t="s">
        <v>1978</v>
      </c>
      <c r="B108" s="541" t="s">
        <v>1755</v>
      </c>
      <c r="C108" s="541" t="s">
        <v>1743</v>
      </c>
      <c r="D108" s="541" t="s">
        <v>1856</v>
      </c>
      <c r="E108" s="541" t="s">
        <v>1857</v>
      </c>
      <c r="F108" s="582">
        <v>20</v>
      </c>
      <c r="G108" s="582">
        <v>16120</v>
      </c>
      <c r="H108" s="582"/>
      <c r="I108" s="582">
        <v>806</v>
      </c>
      <c r="J108" s="582">
        <v>17</v>
      </c>
      <c r="K108" s="582">
        <v>13736</v>
      </c>
      <c r="L108" s="582"/>
      <c r="M108" s="582">
        <v>808</v>
      </c>
      <c r="N108" s="582">
        <v>20</v>
      </c>
      <c r="O108" s="582">
        <v>16220</v>
      </c>
      <c r="P108" s="546"/>
      <c r="Q108" s="583">
        <v>811</v>
      </c>
    </row>
    <row r="109" spans="1:17" ht="14.45" customHeight="1" x14ac:dyDescent="0.2">
      <c r="A109" s="540" t="s">
        <v>1978</v>
      </c>
      <c r="B109" s="541" t="s">
        <v>1755</v>
      </c>
      <c r="C109" s="541" t="s">
        <v>1743</v>
      </c>
      <c r="D109" s="541" t="s">
        <v>1858</v>
      </c>
      <c r="E109" s="541" t="s">
        <v>1859</v>
      </c>
      <c r="F109" s="582">
        <v>10</v>
      </c>
      <c r="G109" s="582">
        <v>1680</v>
      </c>
      <c r="H109" s="582"/>
      <c r="I109" s="582">
        <v>168</v>
      </c>
      <c r="J109" s="582">
        <v>6</v>
      </c>
      <c r="K109" s="582">
        <v>1008</v>
      </c>
      <c r="L109" s="582"/>
      <c r="M109" s="582">
        <v>168</v>
      </c>
      <c r="N109" s="582">
        <v>9</v>
      </c>
      <c r="O109" s="582">
        <v>1521</v>
      </c>
      <c r="P109" s="546"/>
      <c r="Q109" s="583">
        <v>169</v>
      </c>
    </row>
    <row r="110" spans="1:17" ht="14.45" customHeight="1" x14ac:dyDescent="0.2">
      <c r="A110" s="540" t="s">
        <v>1978</v>
      </c>
      <c r="B110" s="541" t="s">
        <v>1755</v>
      </c>
      <c r="C110" s="541" t="s">
        <v>1743</v>
      </c>
      <c r="D110" s="541" t="s">
        <v>1862</v>
      </c>
      <c r="E110" s="541" t="s">
        <v>1863</v>
      </c>
      <c r="F110" s="582">
        <v>45</v>
      </c>
      <c r="G110" s="582">
        <v>25830</v>
      </c>
      <c r="H110" s="582"/>
      <c r="I110" s="582">
        <v>574</v>
      </c>
      <c r="J110" s="582">
        <v>34</v>
      </c>
      <c r="K110" s="582">
        <v>19550</v>
      </c>
      <c r="L110" s="582"/>
      <c r="M110" s="582">
        <v>575</v>
      </c>
      <c r="N110" s="582">
        <v>25</v>
      </c>
      <c r="O110" s="582">
        <v>14400</v>
      </c>
      <c r="P110" s="546"/>
      <c r="Q110" s="583">
        <v>576</v>
      </c>
    </row>
    <row r="111" spans="1:17" ht="14.45" customHeight="1" x14ac:dyDescent="0.2">
      <c r="A111" s="540" t="s">
        <v>1978</v>
      </c>
      <c r="B111" s="541" t="s">
        <v>1755</v>
      </c>
      <c r="C111" s="541" t="s">
        <v>1743</v>
      </c>
      <c r="D111" s="541" t="s">
        <v>1864</v>
      </c>
      <c r="E111" s="541" t="s">
        <v>1865</v>
      </c>
      <c r="F111" s="582">
        <v>14</v>
      </c>
      <c r="G111" s="582">
        <v>2632</v>
      </c>
      <c r="H111" s="582"/>
      <c r="I111" s="582">
        <v>188</v>
      </c>
      <c r="J111" s="582">
        <v>5</v>
      </c>
      <c r="K111" s="582">
        <v>940</v>
      </c>
      <c r="L111" s="582"/>
      <c r="M111" s="582">
        <v>188</v>
      </c>
      <c r="N111" s="582">
        <v>8</v>
      </c>
      <c r="O111" s="582">
        <v>1520</v>
      </c>
      <c r="P111" s="546"/>
      <c r="Q111" s="583">
        <v>190</v>
      </c>
    </row>
    <row r="112" spans="1:17" ht="14.45" customHeight="1" x14ac:dyDescent="0.2">
      <c r="A112" s="540" t="s">
        <v>1978</v>
      </c>
      <c r="B112" s="541" t="s">
        <v>1755</v>
      </c>
      <c r="C112" s="541" t="s">
        <v>1743</v>
      </c>
      <c r="D112" s="541" t="s">
        <v>1866</v>
      </c>
      <c r="E112" s="541" t="s">
        <v>1867</v>
      </c>
      <c r="F112" s="582">
        <v>16</v>
      </c>
      <c r="G112" s="582">
        <v>9216</v>
      </c>
      <c r="H112" s="582"/>
      <c r="I112" s="582">
        <v>576</v>
      </c>
      <c r="J112" s="582"/>
      <c r="K112" s="582"/>
      <c r="L112" s="582"/>
      <c r="M112" s="582"/>
      <c r="N112" s="582"/>
      <c r="O112" s="582"/>
      <c r="P112" s="546"/>
      <c r="Q112" s="583"/>
    </row>
    <row r="113" spans="1:17" ht="14.45" customHeight="1" x14ac:dyDescent="0.2">
      <c r="A113" s="540" t="s">
        <v>1978</v>
      </c>
      <c r="B113" s="541" t="s">
        <v>1755</v>
      </c>
      <c r="C113" s="541" t="s">
        <v>1743</v>
      </c>
      <c r="D113" s="541" t="s">
        <v>1868</v>
      </c>
      <c r="E113" s="541" t="s">
        <v>1869</v>
      </c>
      <c r="F113" s="582">
        <v>2</v>
      </c>
      <c r="G113" s="582">
        <v>2800</v>
      </c>
      <c r="H113" s="582"/>
      <c r="I113" s="582">
        <v>1400</v>
      </c>
      <c r="J113" s="582">
        <v>1</v>
      </c>
      <c r="K113" s="582">
        <v>1401</v>
      </c>
      <c r="L113" s="582"/>
      <c r="M113" s="582">
        <v>1401</v>
      </c>
      <c r="N113" s="582">
        <v>3</v>
      </c>
      <c r="O113" s="582">
        <v>4212</v>
      </c>
      <c r="P113" s="546"/>
      <c r="Q113" s="583">
        <v>1404</v>
      </c>
    </row>
    <row r="114" spans="1:17" ht="14.45" customHeight="1" x14ac:dyDescent="0.2">
      <c r="A114" s="540" t="s">
        <v>1978</v>
      </c>
      <c r="B114" s="541" t="s">
        <v>1755</v>
      </c>
      <c r="C114" s="541" t="s">
        <v>1743</v>
      </c>
      <c r="D114" s="541" t="s">
        <v>1872</v>
      </c>
      <c r="E114" s="541" t="s">
        <v>1873</v>
      </c>
      <c r="F114" s="582">
        <v>1</v>
      </c>
      <c r="G114" s="582">
        <v>190</v>
      </c>
      <c r="H114" s="582"/>
      <c r="I114" s="582">
        <v>190</v>
      </c>
      <c r="J114" s="582">
        <v>2</v>
      </c>
      <c r="K114" s="582">
        <v>380</v>
      </c>
      <c r="L114" s="582"/>
      <c r="M114" s="582">
        <v>190</v>
      </c>
      <c r="N114" s="582"/>
      <c r="O114" s="582"/>
      <c r="P114" s="546"/>
      <c r="Q114" s="583"/>
    </row>
    <row r="115" spans="1:17" ht="14.45" customHeight="1" x14ac:dyDescent="0.2">
      <c r="A115" s="540" t="s">
        <v>1978</v>
      </c>
      <c r="B115" s="541" t="s">
        <v>1755</v>
      </c>
      <c r="C115" s="541" t="s">
        <v>1743</v>
      </c>
      <c r="D115" s="541" t="s">
        <v>1874</v>
      </c>
      <c r="E115" s="541" t="s">
        <v>1875</v>
      </c>
      <c r="F115" s="582">
        <v>20</v>
      </c>
      <c r="G115" s="582">
        <v>16120</v>
      </c>
      <c r="H115" s="582"/>
      <c r="I115" s="582">
        <v>806</v>
      </c>
      <c r="J115" s="582">
        <v>17</v>
      </c>
      <c r="K115" s="582">
        <v>13736</v>
      </c>
      <c r="L115" s="582"/>
      <c r="M115" s="582">
        <v>808</v>
      </c>
      <c r="N115" s="582">
        <v>20</v>
      </c>
      <c r="O115" s="582">
        <v>16220</v>
      </c>
      <c r="P115" s="546"/>
      <c r="Q115" s="583">
        <v>811</v>
      </c>
    </row>
    <row r="116" spans="1:17" ht="14.45" customHeight="1" x14ac:dyDescent="0.2">
      <c r="A116" s="540" t="s">
        <v>1978</v>
      </c>
      <c r="B116" s="541" t="s">
        <v>1755</v>
      </c>
      <c r="C116" s="541" t="s">
        <v>1743</v>
      </c>
      <c r="D116" s="541" t="s">
        <v>1878</v>
      </c>
      <c r="E116" s="541" t="s">
        <v>1879</v>
      </c>
      <c r="F116" s="582">
        <v>1</v>
      </c>
      <c r="G116" s="582">
        <v>262</v>
      </c>
      <c r="H116" s="582"/>
      <c r="I116" s="582">
        <v>262</v>
      </c>
      <c r="J116" s="582">
        <v>3</v>
      </c>
      <c r="K116" s="582">
        <v>789</v>
      </c>
      <c r="L116" s="582"/>
      <c r="M116" s="582">
        <v>263</v>
      </c>
      <c r="N116" s="582">
        <v>2</v>
      </c>
      <c r="O116" s="582">
        <v>532</v>
      </c>
      <c r="P116" s="546"/>
      <c r="Q116" s="583">
        <v>266</v>
      </c>
    </row>
    <row r="117" spans="1:17" ht="14.45" customHeight="1" x14ac:dyDescent="0.2">
      <c r="A117" s="540" t="s">
        <v>1978</v>
      </c>
      <c r="B117" s="541" t="s">
        <v>1755</v>
      </c>
      <c r="C117" s="541" t="s">
        <v>1743</v>
      </c>
      <c r="D117" s="541" t="s">
        <v>1880</v>
      </c>
      <c r="E117" s="541" t="s">
        <v>1881</v>
      </c>
      <c r="F117" s="582">
        <v>6</v>
      </c>
      <c r="G117" s="582">
        <v>24612</v>
      </c>
      <c r="H117" s="582"/>
      <c r="I117" s="582">
        <v>4102</v>
      </c>
      <c r="J117" s="582">
        <v>1</v>
      </c>
      <c r="K117" s="582">
        <v>4114</v>
      </c>
      <c r="L117" s="582"/>
      <c r="M117" s="582">
        <v>4114</v>
      </c>
      <c r="N117" s="582">
        <v>1</v>
      </c>
      <c r="O117" s="582">
        <v>4152</v>
      </c>
      <c r="P117" s="546"/>
      <c r="Q117" s="583">
        <v>4152</v>
      </c>
    </row>
    <row r="118" spans="1:17" ht="14.45" customHeight="1" x14ac:dyDescent="0.2">
      <c r="A118" s="540" t="s">
        <v>1978</v>
      </c>
      <c r="B118" s="541" t="s">
        <v>1755</v>
      </c>
      <c r="C118" s="541" t="s">
        <v>1743</v>
      </c>
      <c r="D118" s="541" t="s">
        <v>1884</v>
      </c>
      <c r="E118" s="541" t="s">
        <v>1885</v>
      </c>
      <c r="F118" s="582">
        <v>1</v>
      </c>
      <c r="G118" s="582">
        <v>246</v>
      </c>
      <c r="H118" s="582"/>
      <c r="I118" s="582">
        <v>246</v>
      </c>
      <c r="J118" s="582"/>
      <c r="K118" s="582"/>
      <c r="L118" s="582"/>
      <c r="M118" s="582"/>
      <c r="N118" s="582"/>
      <c r="O118" s="582"/>
      <c r="P118" s="546"/>
      <c r="Q118" s="583"/>
    </row>
    <row r="119" spans="1:17" ht="14.45" customHeight="1" x14ac:dyDescent="0.2">
      <c r="A119" s="540" t="s">
        <v>1978</v>
      </c>
      <c r="B119" s="541" t="s">
        <v>1755</v>
      </c>
      <c r="C119" s="541" t="s">
        <v>1743</v>
      </c>
      <c r="D119" s="541" t="s">
        <v>1886</v>
      </c>
      <c r="E119" s="541" t="s">
        <v>1887</v>
      </c>
      <c r="F119" s="582">
        <v>1</v>
      </c>
      <c r="G119" s="582">
        <v>421</v>
      </c>
      <c r="H119" s="582"/>
      <c r="I119" s="582">
        <v>421</v>
      </c>
      <c r="J119" s="582"/>
      <c r="K119" s="582"/>
      <c r="L119" s="582"/>
      <c r="M119" s="582"/>
      <c r="N119" s="582"/>
      <c r="O119" s="582"/>
      <c r="P119" s="546"/>
      <c r="Q119" s="583"/>
    </row>
    <row r="120" spans="1:17" ht="14.45" customHeight="1" x14ac:dyDescent="0.2">
      <c r="A120" s="540" t="s">
        <v>1978</v>
      </c>
      <c r="B120" s="541" t="s">
        <v>1755</v>
      </c>
      <c r="C120" s="541" t="s">
        <v>1743</v>
      </c>
      <c r="D120" s="541" t="s">
        <v>1894</v>
      </c>
      <c r="E120" s="541" t="s">
        <v>1895</v>
      </c>
      <c r="F120" s="582"/>
      <c r="G120" s="582"/>
      <c r="H120" s="582"/>
      <c r="I120" s="582"/>
      <c r="J120" s="582"/>
      <c r="K120" s="582"/>
      <c r="L120" s="582"/>
      <c r="M120" s="582"/>
      <c r="N120" s="582">
        <v>1</v>
      </c>
      <c r="O120" s="582">
        <v>2430</v>
      </c>
      <c r="P120" s="546"/>
      <c r="Q120" s="583">
        <v>2430</v>
      </c>
    </row>
    <row r="121" spans="1:17" ht="14.45" customHeight="1" x14ac:dyDescent="0.2">
      <c r="A121" s="540" t="s">
        <v>1978</v>
      </c>
      <c r="B121" s="541" t="s">
        <v>1755</v>
      </c>
      <c r="C121" s="541" t="s">
        <v>1743</v>
      </c>
      <c r="D121" s="541" t="s">
        <v>1900</v>
      </c>
      <c r="E121" s="541" t="s">
        <v>1901</v>
      </c>
      <c r="F121" s="582"/>
      <c r="G121" s="582"/>
      <c r="H121" s="582"/>
      <c r="I121" s="582"/>
      <c r="J121" s="582">
        <v>3</v>
      </c>
      <c r="K121" s="582">
        <v>1404</v>
      </c>
      <c r="L121" s="582"/>
      <c r="M121" s="582">
        <v>468</v>
      </c>
      <c r="N121" s="582">
        <v>3</v>
      </c>
      <c r="O121" s="582">
        <v>1407</v>
      </c>
      <c r="P121" s="546"/>
      <c r="Q121" s="583">
        <v>469</v>
      </c>
    </row>
    <row r="122" spans="1:17" ht="14.45" customHeight="1" x14ac:dyDescent="0.2">
      <c r="A122" s="540" t="s">
        <v>1978</v>
      </c>
      <c r="B122" s="541" t="s">
        <v>1904</v>
      </c>
      <c r="C122" s="541" t="s">
        <v>1743</v>
      </c>
      <c r="D122" s="541" t="s">
        <v>1907</v>
      </c>
      <c r="E122" s="541" t="s">
        <v>1908</v>
      </c>
      <c r="F122" s="582"/>
      <c r="G122" s="582"/>
      <c r="H122" s="582"/>
      <c r="I122" s="582"/>
      <c r="J122" s="582"/>
      <c r="K122" s="582"/>
      <c r="L122" s="582"/>
      <c r="M122" s="582"/>
      <c r="N122" s="582">
        <v>1</v>
      </c>
      <c r="O122" s="582">
        <v>314</v>
      </c>
      <c r="P122" s="546"/>
      <c r="Q122" s="583">
        <v>314</v>
      </c>
    </row>
    <row r="123" spans="1:17" ht="14.45" customHeight="1" x14ac:dyDescent="0.2">
      <c r="A123" s="540" t="s">
        <v>1978</v>
      </c>
      <c r="B123" s="541" t="s">
        <v>1904</v>
      </c>
      <c r="C123" s="541" t="s">
        <v>1743</v>
      </c>
      <c r="D123" s="541" t="s">
        <v>1911</v>
      </c>
      <c r="E123" s="541" t="s">
        <v>1912</v>
      </c>
      <c r="F123" s="582"/>
      <c r="G123" s="582"/>
      <c r="H123" s="582"/>
      <c r="I123" s="582"/>
      <c r="J123" s="582"/>
      <c r="K123" s="582"/>
      <c r="L123" s="582"/>
      <c r="M123" s="582"/>
      <c r="N123" s="582">
        <v>18</v>
      </c>
      <c r="O123" s="582">
        <v>190890</v>
      </c>
      <c r="P123" s="546"/>
      <c r="Q123" s="583">
        <v>10605</v>
      </c>
    </row>
    <row r="124" spans="1:17" ht="14.45" customHeight="1" x14ac:dyDescent="0.2">
      <c r="A124" s="540" t="s">
        <v>1978</v>
      </c>
      <c r="B124" s="541" t="s">
        <v>1904</v>
      </c>
      <c r="C124" s="541" t="s">
        <v>1743</v>
      </c>
      <c r="D124" s="541" t="s">
        <v>1913</v>
      </c>
      <c r="E124" s="541" t="s">
        <v>1914</v>
      </c>
      <c r="F124" s="582"/>
      <c r="G124" s="582"/>
      <c r="H124" s="582"/>
      <c r="I124" s="582"/>
      <c r="J124" s="582"/>
      <c r="K124" s="582"/>
      <c r="L124" s="582"/>
      <c r="M124" s="582"/>
      <c r="N124" s="582">
        <v>1</v>
      </c>
      <c r="O124" s="582">
        <v>11947</v>
      </c>
      <c r="P124" s="546"/>
      <c r="Q124" s="583">
        <v>11947</v>
      </c>
    </row>
    <row r="125" spans="1:17" ht="14.45" customHeight="1" x14ac:dyDescent="0.2">
      <c r="A125" s="540" t="s">
        <v>1978</v>
      </c>
      <c r="B125" s="541" t="s">
        <v>1904</v>
      </c>
      <c r="C125" s="541" t="s">
        <v>1743</v>
      </c>
      <c r="D125" s="541" t="s">
        <v>1921</v>
      </c>
      <c r="E125" s="541" t="s">
        <v>1922</v>
      </c>
      <c r="F125" s="582">
        <v>1</v>
      </c>
      <c r="G125" s="582">
        <v>612</v>
      </c>
      <c r="H125" s="582"/>
      <c r="I125" s="582">
        <v>612</v>
      </c>
      <c r="J125" s="582"/>
      <c r="K125" s="582"/>
      <c r="L125" s="582"/>
      <c r="M125" s="582"/>
      <c r="N125" s="582"/>
      <c r="O125" s="582"/>
      <c r="P125" s="546"/>
      <c r="Q125" s="583"/>
    </row>
    <row r="126" spans="1:17" ht="14.45" customHeight="1" x14ac:dyDescent="0.2">
      <c r="A126" s="540" t="s">
        <v>1978</v>
      </c>
      <c r="B126" s="541" t="s">
        <v>1904</v>
      </c>
      <c r="C126" s="541" t="s">
        <v>1743</v>
      </c>
      <c r="D126" s="541" t="s">
        <v>1923</v>
      </c>
      <c r="E126" s="541" t="s">
        <v>1924</v>
      </c>
      <c r="F126" s="582"/>
      <c r="G126" s="582"/>
      <c r="H126" s="582"/>
      <c r="I126" s="582"/>
      <c r="J126" s="582"/>
      <c r="K126" s="582"/>
      <c r="L126" s="582"/>
      <c r="M126" s="582"/>
      <c r="N126" s="582">
        <v>4</v>
      </c>
      <c r="O126" s="582">
        <v>4592</v>
      </c>
      <c r="P126" s="546"/>
      <c r="Q126" s="583">
        <v>1148</v>
      </c>
    </row>
    <row r="127" spans="1:17" ht="14.45" customHeight="1" x14ac:dyDescent="0.2">
      <c r="A127" s="540" t="s">
        <v>1978</v>
      </c>
      <c r="B127" s="541" t="s">
        <v>1904</v>
      </c>
      <c r="C127" s="541" t="s">
        <v>1743</v>
      </c>
      <c r="D127" s="541" t="s">
        <v>1931</v>
      </c>
      <c r="E127" s="541" t="s">
        <v>1932</v>
      </c>
      <c r="F127" s="582"/>
      <c r="G127" s="582"/>
      <c r="H127" s="582"/>
      <c r="I127" s="582"/>
      <c r="J127" s="582"/>
      <c r="K127" s="582"/>
      <c r="L127" s="582"/>
      <c r="M127" s="582"/>
      <c r="N127" s="582">
        <v>4</v>
      </c>
      <c r="O127" s="582">
        <v>6440</v>
      </c>
      <c r="P127" s="546"/>
      <c r="Q127" s="583">
        <v>1610</v>
      </c>
    </row>
    <row r="128" spans="1:17" ht="14.45" customHeight="1" x14ac:dyDescent="0.2">
      <c r="A128" s="540" t="s">
        <v>1978</v>
      </c>
      <c r="B128" s="541" t="s">
        <v>1904</v>
      </c>
      <c r="C128" s="541" t="s">
        <v>1743</v>
      </c>
      <c r="D128" s="541" t="s">
        <v>1937</v>
      </c>
      <c r="E128" s="541" t="s">
        <v>1938</v>
      </c>
      <c r="F128" s="582"/>
      <c r="G128" s="582"/>
      <c r="H128" s="582"/>
      <c r="I128" s="582"/>
      <c r="J128" s="582"/>
      <c r="K128" s="582"/>
      <c r="L128" s="582"/>
      <c r="M128" s="582"/>
      <c r="N128" s="582">
        <v>4</v>
      </c>
      <c r="O128" s="582">
        <v>6440</v>
      </c>
      <c r="P128" s="546"/>
      <c r="Q128" s="583">
        <v>1610</v>
      </c>
    </row>
    <row r="129" spans="1:17" ht="14.45" customHeight="1" x14ac:dyDescent="0.2">
      <c r="A129" s="540" t="s">
        <v>1978</v>
      </c>
      <c r="B129" s="541" t="s">
        <v>1904</v>
      </c>
      <c r="C129" s="541" t="s">
        <v>1743</v>
      </c>
      <c r="D129" s="541" t="s">
        <v>1941</v>
      </c>
      <c r="E129" s="541" t="s">
        <v>1942</v>
      </c>
      <c r="F129" s="582">
        <v>12</v>
      </c>
      <c r="G129" s="582">
        <v>28788</v>
      </c>
      <c r="H129" s="582"/>
      <c r="I129" s="582">
        <v>2399</v>
      </c>
      <c r="J129" s="582"/>
      <c r="K129" s="582"/>
      <c r="L129" s="582"/>
      <c r="M129" s="582"/>
      <c r="N129" s="582"/>
      <c r="O129" s="582"/>
      <c r="P129" s="546"/>
      <c r="Q129" s="583"/>
    </row>
    <row r="130" spans="1:17" ht="14.45" customHeight="1" x14ac:dyDescent="0.2">
      <c r="A130" s="540" t="s">
        <v>1978</v>
      </c>
      <c r="B130" s="541" t="s">
        <v>1904</v>
      </c>
      <c r="C130" s="541" t="s">
        <v>1743</v>
      </c>
      <c r="D130" s="541" t="s">
        <v>1943</v>
      </c>
      <c r="E130" s="541" t="s">
        <v>1944</v>
      </c>
      <c r="F130" s="582"/>
      <c r="G130" s="582"/>
      <c r="H130" s="582"/>
      <c r="I130" s="582"/>
      <c r="J130" s="582"/>
      <c r="K130" s="582"/>
      <c r="L130" s="582"/>
      <c r="M130" s="582"/>
      <c r="N130" s="582">
        <v>1</v>
      </c>
      <c r="O130" s="582">
        <v>1084.44</v>
      </c>
      <c r="P130" s="546"/>
      <c r="Q130" s="583">
        <v>1084.44</v>
      </c>
    </row>
    <row r="131" spans="1:17" ht="14.45" customHeight="1" x14ac:dyDescent="0.2">
      <c r="A131" s="540" t="s">
        <v>1979</v>
      </c>
      <c r="B131" s="541" t="s">
        <v>1755</v>
      </c>
      <c r="C131" s="541" t="s">
        <v>1743</v>
      </c>
      <c r="D131" s="541" t="s">
        <v>1758</v>
      </c>
      <c r="E131" s="541" t="s">
        <v>1759</v>
      </c>
      <c r="F131" s="582">
        <v>47</v>
      </c>
      <c r="G131" s="582">
        <v>69842</v>
      </c>
      <c r="H131" s="582"/>
      <c r="I131" s="582">
        <v>1486</v>
      </c>
      <c r="J131" s="582">
        <v>45</v>
      </c>
      <c r="K131" s="582">
        <v>66960</v>
      </c>
      <c r="L131" s="582"/>
      <c r="M131" s="582">
        <v>1488</v>
      </c>
      <c r="N131" s="582">
        <v>36</v>
      </c>
      <c r="O131" s="582">
        <v>53748</v>
      </c>
      <c r="P131" s="546"/>
      <c r="Q131" s="583">
        <v>1493</v>
      </c>
    </row>
    <row r="132" spans="1:17" ht="14.45" customHeight="1" x14ac:dyDescent="0.2">
      <c r="A132" s="540" t="s">
        <v>1979</v>
      </c>
      <c r="B132" s="541" t="s">
        <v>1755</v>
      </c>
      <c r="C132" s="541" t="s">
        <v>1743</v>
      </c>
      <c r="D132" s="541" t="s">
        <v>1760</v>
      </c>
      <c r="E132" s="541" t="s">
        <v>1761</v>
      </c>
      <c r="F132" s="582">
        <v>2</v>
      </c>
      <c r="G132" s="582">
        <v>7854</v>
      </c>
      <c r="H132" s="582"/>
      <c r="I132" s="582">
        <v>3927</v>
      </c>
      <c r="J132" s="582">
        <v>1</v>
      </c>
      <c r="K132" s="582">
        <v>3936</v>
      </c>
      <c r="L132" s="582"/>
      <c r="M132" s="582">
        <v>3936</v>
      </c>
      <c r="N132" s="582"/>
      <c r="O132" s="582"/>
      <c r="P132" s="546"/>
      <c r="Q132" s="583"/>
    </row>
    <row r="133" spans="1:17" ht="14.45" customHeight="1" x14ac:dyDescent="0.2">
      <c r="A133" s="540" t="s">
        <v>1979</v>
      </c>
      <c r="B133" s="541" t="s">
        <v>1755</v>
      </c>
      <c r="C133" s="541" t="s">
        <v>1743</v>
      </c>
      <c r="D133" s="541" t="s">
        <v>1762</v>
      </c>
      <c r="E133" s="541" t="s">
        <v>1763</v>
      </c>
      <c r="F133" s="582">
        <v>77</v>
      </c>
      <c r="G133" s="582">
        <v>50897</v>
      </c>
      <c r="H133" s="582"/>
      <c r="I133" s="582">
        <v>661</v>
      </c>
      <c r="J133" s="582">
        <v>72</v>
      </c>
      <c r="K133" s="582">
        <v>47736</v>
      </c>
      <c r="L133" s="582"/>
      <c r="M133" s="582">
        <v>663</v>
      </c>
      <c r="N133" s="582">
        <v>68</v>
      </c>
      <c r="O133" s="582">
        <v>45492</v>
      </c>
      <c r="P133" s="546"/>
      <c r="Q133" s="583">
        <v>669</v>
      </c>
    </row>
    <row r="134" spans="1:17" ht="14.45" customHeight="1" x14ac:dyDescent="0.2">
      <c r="A134" s="540" t="s">
        <v>1979</v>
      </c>
      <c r="B134" s="541" t="s">
        <v>1755</v>
      </c>
      <c r="C134" s="541" t="s">
        <v>1743</v>
      </c>
      <c r="D134" s="541" t="s">
        <v>1764</v>
      </c>
      <c r="E134" s="541" t="s">
        <v>1765</v>
      </c>
      <c r="F134" s="582">
        <v>3</v>
      </c>
      <c r="G134" s="582">
        <v>3150</v>
      </c>
      <c r="H134" s="582"/>
      <c r="I134" s="582">
        <v>1050</v>
      </c>
      <c r="J134" s="582">
        <v>4</v>
      </c>
      <c r="K134" s="582">
        <v>4256</v>
      </c>
      <c r="L134" s="582"/>
      <c r="M134" s="582">
        <v>1064</v>
      </c>
      <c r="N134" s="582">
        <v>4</v>
      </c>
      <c r="O134" s="582">
        <v>4376</v>
      </c>
      <c r="P134" s="546"/>
      <c r="Q134" s="583">
        <v>1094</v>
      </c>
    </row>
    <row r="135" spans="1:17" ht="14.45" customHeight="1" x14ac:dyDescent="0.2">
      <c r="A135" s="540" t="s">
        <v>1979</v>
      </c>
      <c r="B135" s="541" t="s">
        <v>1755</v>
      </c>
      <c r="C135" s="541" t="s">
        <v>1743</v>
      </c>
      <c r="D135" s="541" t="s">
        <v>1766</v>
      </c>
      <c r="E135" s="541" t="s">
        <v>1767</v>
      </c>
      <c r="F135" s="582">
        <v>24</v>
      </c>
      <c r="G135" s="582">
        <v>26448</v>
      </c>
      <c r="H135" s="582"/>
      <c r="I135" s="582">
        <v>1102</v>
      </c>
      <c r="J135" s="582">
        <v>26</v>
      </c>
      <c r="K135" s="582">
        <v>28964</v>
      </c>
      <c r="L135" s="582"/>
      <c r="M135" s="582">
        <v>1114</v>
      </c>
      <c r="N135" s="582">
        <v>11</v>
      </c>
      <c r="O135" s="582">
        <v>12903</v>
      </c>
      <c r="P135" s="546"/>
      <c r="Q135" s="583">
        <v>1173</v>
      </c>
    </row>
    <row r="136" spans="1:17" ht="14.45" customHeight="1" x14ac:dyDescent="0.2">
      <c r="A136" s="540" t="s">
        <v>1979</v>
      </c>
      <c r="B136" s="541" t="s">
        <v>1755</v>
      </c>
      <c r="C136" s="541" t="s">
        <v>1743</v>
      </c>
      <c r="D136" s="541" t="s">
        <v>1768</v>
      </c>
      <c r="E136" s="541" t="s">
        <v>1769</v>
      </c>
      <c r="F136" s="582">
        <v>5</v>
      </c>
      <c r="G136" s="582">
        <v>4230</v>
      </c>
      <c r="H136" s="582"/>
      <c r="I136" s="582">
        <v>846</v>
      </c>
      <c r="J136" s="582">
        <v>3</v>
      </c>
      <c r="K136" s="582">
        <v>2547</v>
      </c>
      <c r="L136" s="582"/>
      <c r="M136" s="582">
        <v>849</v>
      </c>
      <c r="N136" s="582">
        <v>11</v>
      </c>
      <c r="O136" s="582">
        <v>9504</v>
      </c>
      <c r="P136" s="546"/>
      <c r="Q136" s="583">
        <v>864</v>
      </c>
    </row>
    <row r="137" spans="1:17" ht="14.45" customHeight="1" x14ac:dyDescent="0.2">
      <c r="A137" s="540" t="s">
        <v>1979</v>
      </c>
      <c r="B137" s="541" t="s">
        <v>1755</v>
      </c>
      <c r="C137" s="541" t="s">
        <v>1743</v>
      </c>
      <c r="D137" s="541" t="s">
        <v>1980</v>
      </c>
      <c r="E137" s="541" t="s">
        <v>1981</v>
      </c>
      <c r="F137" s="582">
        <v>24</v>
      </c>
      <c r="G137" s="582">
        <v>5040</v>
      </c>
      <c r="H137" s="582"/>
      <c r="I137" s="582">
        <v>210</v>
      </c>
      <c r="J137" s="582">
        <v>28</v>
      </c>
      <c r="K137" s="582">
        <v>5936</v>
      </c>
      <c r="L137" s="582"/>
      <c r="M137" s="582">
        <v>212</v>
      </c>
      <c r="N137" s="582">
        <v>2</v>
      </c>
      <c r="O137" s="582">
        <v>436</v>
      </c>
      <c r="P137" s="546"/>
      <c r="Q137" s="583">
        <v>218</v>
      </c>
    </row>
    <row r="138" spans="1:17" ht="14.45" customHeight="1" x14ac:dyDescent="0.2">
      <c r="A138" s="540" t="s">
        <v>1979</v>
      </c>
      <c r="B138" s="541" t="s">
        <v>1755</v>
      </c>
      <c r="C138" s="541" t="s">
        <v>1743</v>
      </c>
      <c r="D138" s="541" t="s">
        <v>1770</v>
      </c>
      <c r="E138" s="541" t="s">
        <v>1771</v>
      </c>
      <c r="F138" s="582">
        <v>22</v>
      </c>
      <c r="G138" s="582">
        <v>17732</v>
      </c>
      <c r="H138" s="582"/>
      <c r="I138" s="582">
        <v>806</v>
      </c>
      <c r="J138" s="582">
        <v>20</v>
      </c>
      <c r="K138" s="582">
        <v>16160</v>
      </c>
      <c r="L138" s="582"/>
      <c r="M138" s="582">
        <v>808</v>
      </c>
      <c r="N138" s="582">
        <v>17</v>
      </c>
      <c r="O138" s="582">
        <v>13787</v>
      </c>
      <c r="P138" s="546"/>
      <c r="Q138" s="583">
        <v>811</v>
      </c>
    </row>
    <row r="139" spans="1:17" ht="14.45" customHeight="1" x14ac:dyDescent="0.2">
      <c r="A139" s="540" t="s">
        <v>1979</v>
      </c>
      <c r="B139" s="541" t="s">
        <v>1755</v>
      </c>
      <c r="C139" s="541" t="s">
        <v>1743</v>
      </c>
      <c r="D139" s="541" t="s">
        <v>1772</v>
      </c>
      <c r="E139" s="541" t="s">
        <v>1773</v>
      </c>
      <c r="F139" s="582">
        <v>22</v>
      </c>
      <c r="G139" s="582">
        <v>17732</v>
      </c>
      <c r="H139" s="582"/>
      <c r="I139" s="582">
        <v>806</v>
      </c>
      <c r="J139" s="582">
        <v>20</v>
      </c>
      <c r="K139" s="582">
        <v>16160</v>
      </c>
      <c r="L139" s="582"/>
      <c r="M139" s="582">
        <v>808</v>
      </c>
      <c r="N139" s="582">
        <v>17</v>
      </c>
      <c r="O139" s="582">
        <v>13787</v>
      </c>
      <c r="P139" s="546"/>
      <c r="Q139" s="583">
        <v>811</v>
      </c>
    </row>
    <row r="140" spans="1:17" ht="14.45" customHeight="1" x14ac:dyDescent="0.2">
      <c r="A140" s="540" t="s">
        <v>1979</v>
      </c>
      <c r="B140" s="541" t="s">
        <v>1755</v>
      </c>
      <c r="C140" s="541" t="s">
        <v>1743</v>
      </c>
      <c r="D140" s="541" t="s">
        <v>1774</v>
      </c>
      <c r="E140" s="541" t="s">
        <v>1775</v>
      </c>
      <c r="F140" s="582">
        <v>98</v>
      </c>
      <c r="G140" s="582">
        <v>16464</v>
      </c>
      <c r="H140" s="582"/>
      <c r="I140" s="582">
        <v>168</v>
      </c>
      <c r="J140" s="582">
        <v>77</v>
      </c>
      <c r="K140" s="582">
        <v>12936</v>
      </c>
      <c r="L140" s="582"/>
      <c r="M140" s="582">
        <v>168</v>
      </c>
      <c r="N140" s="582">
        <v>66</v>
      </c>
      <c r="O140" s="582">
        <v>11154</v>
      </c>
      <c r="P140" s="546"/>
      <c r="Q140" s="583">
        <v>169</v>
      </c>
    </row>
    <row r="141" spans="1:17" ht="14.45" customHeight="1" x14ac:dyDescent="0.2">
      <c r="A141" s="540" t="s">
        <v>1979</v>
      </c>
      <c r="B141" s="541" t="s">
        <v>1755</v>
      </c>
      <c r="C141" s="541" t="s">
        <v>1743</v>
      </c>
      <c r="D141" s="541" t="s">
        <v>1776</v>
      </c>
      <c r="E141" s="541" t="s">
        <v>1777</v>
      </c>
      <c r="F141" s="582">
        <v>307</v>
      </c>
      <c r="G141" s="582">
        <v>53725</v>
      </c>
      <c r="H141" s="582"/>
      <c r="I141" s="582">
        <v>175</v>
      </c>
      <c r="J141" s="582">
        <v>281</v>
      </c>
      <c r="K141" s="582">
        <v>49175</v>
      </c>
      <c r="L141" s="582"/>
      <c r="M141" s="582">
        <v>175</v>
      </c>
      <c r="N141" s="582">
        <v>243</v>
      </c>
      <c r="O141" s="582">
        <v>42768</v>
      </c>
      <c r="P141" s="546"/>
      <c r="Q141" s="583">
        <v>176</v>
      </c>
    </row>
    <row r="142" spans="1:17" ht="14.45" customHeight="1" x14ac:dyDescent="0.2">
      <c r="A142" s="540" t="s">
        <v>1979</v>
      </c>
      <c r="B142" s="541" t="s">
        <v>1755</v>
      </c>
      <c r="C142" s="541" t="s">
        <v>1743</v>
      </c>
      <c r="D142" s="541" t="s">
        <v>1778</v>
      </c>
      <c r="E142" s="541" t="s">
        <v>1779</v>
      </c>
      <c r="F142" s="582">
        <v>311</v>
      </c>
      <c r="G142" s="582">
        <v>109783</v>
      </c>
      <c r="H142" s="582"/>
      <c r="I142" s="582">
        <v>353</v>
      </c>
      <c r="J142" s="582">
        <v>297</v>
      </c>
      <c r="K142" s="582">
        <v>105138</v>
      </c>
      <c r="L142" s="582"/>
      <c r="M142" s="582">
        <v>354</v>
      </c>
      <c r="N142" s="582">
        <v>230</v>
      </c>
      <c r="O142" s="582">
        <v>81880</v>
      </c>
      <c r="P142" s="546"/>
      <c r="Q142" s="583">
        <v>356</v>
      </c>
    </row>
    <row r="143" spans="1:17" ht="14.45" customHeight="1" x14ac:dyDescent="0.2">
      <c r="A143" s="540" t="s">
        <v>1979</v>
      </c>
      <c r="B143" s="541" t="s">
        <v>1755</v>
      </c>
      <c r="C143" s="541" t="s">
        <v>1743</v>
      </c>
      <c r="D143" s="541" t="s">
        <v>1780</v>
      </c>
      <c r="E143" s="541" t="s">
        <v>1781</v>
      </c>
      <c r="F143" s="582">
        <v>22</v>
      </c>
      <c r="G143" s="582">
        <v>22858</v>
      </c>
      <c r="H143" s="582"/>
      <c r="I143" s="582">
        <v>1039</v>
      </c>
      <c r="J143" s="582">
        <v>31</v>
      </c>
      <c r="K143" s="582">
        <v>32240</v>
      </c>
      <c r="L143" s="582"/>
      <c r="M143" s="582">
        <v>1040</v>
      </c>
      <c r="N143" s="582">
        <v>22</v>
      </c>
      <c r="O143" s="582">
        <v>22924</v>
      </c>
      <c r="P143" s="546"/>
      <c r="Q143" s="583">
        <v>1042</v>
      </c>
    </row>
    <row r="144" spans="1:17" ht="14.45" customHeight="1" x14ac:dyDescent="0.2">
      <c r="A144" s="540" t="s">
        <v>1979</v>
      </c>
      <c r="B144" s="541" t="s">
        <v>1755</v>
      </c>
      <c r="C144" s="541" t="s">
        <v>1743</v>
      </c>
      <c r="D144" s="541" t="s">
        <v>1782</v>
      </c>
      <c r="E144" s="541" t="s">
        <v>1783</v>
      </c>
      <c r="F144" s="582">
        <v>59</v>
      </c>
      <c r="G144" s="582">
        <v>11269</v>
      </c>
      <c r="H144" s="582"/>
      <c r="I144" s="582">
        <v>191</v>
      </c>
      <c r="J144" s="582">
        <v>35</v>
      </c>
      <c r="K144" s="582">
        <v>6685</v>
      </c>
      <c r="L144" s="582"/>
      <c r="M144" s="582">
        <v>191</v>
      </c>
      <c r="N144" s="582">
        <v>20</v>
      </c>
      <c r="O144" s="582">
        <v>3860</v>
      </c>
      <c r="P144" s="546"/>
      <c r="Q144" s="583">
        <v>193</v>
      </c>
    </row>
    <row r="145" spans="1:17" ht="14.45" customHeight="1" x14ac:dyDescent="0.2">
      <c r="A145" s="540" t="s">
        <v>1979</v>
      </c>
      <c r="B145" s="541" t="s">
        <v>1755</v>
      </c>
      <c r="C145" s="541" t="s">
        <v>1743</v>
      </c>
      <c r="D145" s="541" t="s">
        <v>1784</v>
      </c>
      <c r="E145" s="541" t="s">
        <v>1785</v>
      </c>
      <c r="F145" s="582">
        <v>1</v>
      </c>
      <c r="G145" s="582">
        <v>823</v>
      </c>
      <c r="H145" s="582"/>
      <c r="I145" s="582">
        <v>823</v>
      </c>
      <c r="J145" s="582">
        <v>5</v>
      </c>
      <c r="K145" s="582">
        <v>4115</v>
      </c>
      <c r="L145" s="582"/>
      <c r="M145" s="582">
        <v>823</v>
      </c>
      <c r="N145" s="582"/>
      <c r="O145" s="582"/>
      <c r="P145" s="546"/>
      <c r="Q145" s="583"/>
    </row>
    <row r="146" spans="1:17" ht="14.45" customHeight="1" x14ac:dyDescent="0.2">
      <c r="A146" s="540" t="s">
        <v>1979</v>
      </c>
      <c r="B146" s="541" t="s">
        <v>1755</v>
      </c>
      <c r="C146" s="541" t="s">
        <v>1743</v>
      </c>
      <c r="D146" s="541" t="s">
        <v>1788</v>
      </c>
      <c r="E146" s="541" t="s">
        <v>1789</v>
      </c>
      <c r="F146" s="582">
        <v>302</v>
      </c>
      <c r="G146" s="582">
        <v>166402</v>
      </c>
      <c r="H146" s="582"/>
      <c r="I146" s="582">
        <v>551</v>
      </c>
      <c r="J146" s="582">
        <v>306</v>
      </c>
      <c r="K146" s="582">
        <v>168912</v>
      </c>
      <c r="L146" s="582"/>
      <c r="M146" s="582">
        <v>552</v>
      </c>
      <c r="N146" s="582">
        <v>278</v>
      </c>
      <c r="O146" s="582">
        <v>154290</v>
      </c>
      <c r="P146" s="546"/>
      <c r="Q146" s="583">
        <v>555</v>
      </c>
    </row>
    <row r="147" spans="1:17" ht="14.45" customHeight="1" x14ac:dyDescent="0.2">
      <c r="A147" s="540" t="s">
        <v>1979</v>
      </c>
      <c r="B147" s="541" t="s">
        <v>1755</v>
      </c>
      <c r="C147" s="541" t="s">
        <v>1743</v>
      </c>
      <c r="D147" s="541" t="s">
        <v>1790</v>
      </c>
      <c r="E147" s="541" t="s">
        <v>1791</v>
      </c>
      <c r="F147" s="582">
        <v>102</v>
      </c>
      <c r="G147" s="582">
        <v>66912</v>
      </c>
      <c r="H147" s="582"/>
      <c r="I147" s="582">
        <v>656</v>
      </c>
      <c r="J147" s="582">
        <v>80</v>
      </c>
      <c r="K147" s="582">
        <v>52560</v>
      </c>
      <c r="L147" s="582"/>
      <c r="M147" s="582">
        <v>657</v>
      </c>
      <c r="N147" s="582">
        <v>85</v>
      </c>
      <c r="O147" s="582">
        <v>56100</v>
      </c>
      <c r="P147" s="546"/>
      <c r="Q147" s="583">
        <v>660</v>
      </c>
    </row>
    <row r="148" spans="1:17" ht="14.45" customHeight="1" x14ac:dyDescent="0.2">
      <c r="A148" s="540" t="s">
        <v>1979</v>
      </c>
      <c r="B148" s="541" t="s">
        <v>1755</v>
      </c>
      <c r="C148" s="541" t="s">
        <v>1743</v>
      </c>
      <c r="D148" s="541" t="s">
        <v>1792</v>
      </c>
      <c r="E148" s="541" t="s">
        <v>1793</v>
      </c>
      <c r="F148" s="582">
        <v>102</v>
      </c>
      <c r="G148" s="582">
        <v>66912</v>
      </c>
      <c r="H148" s="582"/>
      <c r="I148" s="582">
        <v>656</v>
      </c>
      <c r="J148" s="582">
        <v>80</v>
      </c>
      <c r="K148" s="582">
        <v>52560</v>
      </c>
      <c r="L148" s="582"/>
      <c r="M148" s="582">
        <v>657</v>
      </c>
      <c r="N148" s="582">
        <v>85</v>
      </c>
      <c r="O148" s="582">
        <v>56100</v>
      </c>
      <c r="P148" s="546"/>
      <c r="Q148" s="583">
        <v>660</v>
      </c>
    </row>
    <row r="149" spans="1:17" ht="14.45" customHeight="1" x14ac:dyDescent="0.2">
      <c r="A149" s="540" t="s">
        <v>1979</v>
      </c>
      <c r="B149" s="541" t="s">
        <v>1755</v>
      </c>
      <c r="C149" s="541" t="s">
        <v>1743</v>
      </c>
      <c r="D149" s="541" t="s">
        <v>1794</v>
      </c>
      <c r="E149" s="541" t="s">
        <v>1795</v>
      </c>
      <c r="F149" s="582">
        <v>128</v>
      </c>
      <c r="G149" s="582">
        <v>86912</v>
      </c>
      <c r="H149" s="582"/>
      <c r="I149" s="582">
        <v>679</v>
      </c>
      <c r="J149" s="582">
        <v>144</v>
      </c>
      <c r="K149" s="582">
        <v>97920</v>
      </c>
      <c r="L149" s="582"/>
      <c r="M149" s="582">
        <v>680</v>
      </c>
      <c r="N149" s="582">
        <v>137</v>
      </c>
      <c r="O149" s="582">
        <v>93571</v>
      </c>
      <c r="P149" s="546"/>
      <c r="Q149" s="583">
        <v>683</v>
      </c>
    </row>
    <row r="150" spans="1:17" ht="14.45" customHeight="1" x14ac:dyDescent="0.2">
      <c r="A150" s="540" t="s">
        <v>1979</v>
      </c>
      <c r="B150" s="541" t="s">
        <v>1755</v>
      </c>
      <c r="C150" s="541" t="s">
        <v>1743</v>
      </c>
      <c r="D150" s="541" t="s">
        <v>1796</v>
      </c>
      <c r="E150" s="541" t="s">
        <v>1797</v>
      </c>
      <c r="F150" s="582">
        <v>29</v>
      </c>
      <c r="G150" s="582">
        <v>14935</v>
      </c>
      <c r="H150" s="582"/>
      <c r="I150" s="582">
        <v>515</v>
      </c>
      <c r="J150" s="582">
        <v>38</v>
      </c>
      <c r="K150" s="582">
        <v>19608</v>
      </c>
      <c r="L150" s="582"/>
      <c r="M150" s="582">
        <v>516</v>
      </c>
      <c r="N150" s="582">
        <v>53</v>
      </c>
      <c r="O150" s="582">
        <v>27507</v>
      </c>
      <c r="P150" s="546"/>
      <c r="Q150" s="583">
        <v>519</v>
      </c>
    </row>
    <row r="151" spans="1:17" ht="14.45" customHeight="1" x14ac:dyDescent="0.2">
      <c r="A151" s="540" t="s">
        <v>1979</v>
      </c>
      <c r="B151" s="541" t="s">
        <v>1755</v>
      </c>
      <c r="C151" s="541" t="s">
        <v>1743</v>
      </c>
      <c r="D151" s="541" t="s">
        <v>1798</v>
      </c>
      <c r="E151" s="541" t="s">
        <v>1799</v>
      </c>
      <c r="F151" s="582">
        <v>29</v>
      </c>
      <c r="G151" s="582">
        <v>12325</v>
      </c>
      <c r="H151" s="582"/>
      <c r="I151" s="582">
        <v>425</v>
      </c>
      <c r="J151" s="582">
        <v>38</v>
      </c>
      <c r="K151" s="582">
        <v>16188</v>
      </c>
      <c r="L151" s="582"/>
      <c r="M151" s="582">
        <v>426</v>
      </c>
      <c r="N151" s="582">
        <v>53</v>
      </c>
      <c r="O151" s="582">
        <v>22737</v>
      </c>
      <c r="P151" s="546"/>
      <c r="Q151" s="583">
        <v>429</v>
      </c>
    </row>
    <row r="152" spans="1:17" ht="14.45" customHeight="1" x14ac:dyDescent="0.2">
      <c r="A152" s="540" t="s">
        <v>1979</v>
      </c>
      <c r="B152" s="541" t="s">
        <v>1755</v>
      </c>
      <c r="C152" s="541" t="s">
        <v>1743</v>
      </c>
      <c r="D152" s="541" t="s">
        <v>1800</v>
      </c>
      <c r="E152" s="541" t="s">
        <v>1801</v>
      </c>
      <c r="F152" s="582">
        <v>309</v>
      </c>
      <c r="G152" s="582">
        <v>108459</v>
      </c>
      <c r="H152" s="582"/>
      <c r="I152" s="582">
        <v>351</v>
      </c>
      <c r="J152" s="582">
        <v>309</v>
      </c>
      <c r="K152" s="582">
        <v>109077</v>
      </c>
      <c r="L152" s="582"/>
      <c r="M152" s="582">
        <v>353</v>
      </c>
      <c r="N152" s="582">
        <v>270</v>
      </c>
      <c r="O152" s="582">
        <v>96390</v>
      </c>
      <c r="P152" s="546"/>
      <c r="Q152" s="583">
        <v>357</v>
      </c>
    </row>
    <row r="153" spans="1:17" ht="14.45" customHeight="1" x14ac:dyDescent="0.2">
      <c r="A153" s="540" t="s">
        <v>1979</v>
      </c>
      <c r="B153" s="541" t="s">
        <v>1755</v>
      </c>
      <c r="C153" s="541" t="s">
        <v>1743</v>
      </c>
      <c r="D153" s="541" t="s">
        <v>1802</v>
      </c>
      <c r="E153" s="541" t="s">
        <v>1803</v>
      </c>
      <c r="F153" s="582">
        <v>93</v>
      </c>
      <c r="G153" s="582">
        <v>20739</v>
      </c>
      <c r="H153" s="582"/>
      <c r="I153" s="582">
        <v>223</v>
      </c>
      <c r="J153" s="582">
        <v>113</v>
      </c>
      <c r="K153" s="582">
        <v>25312</v>
      </c>
      <c r="L153" s="582"/>
      <c r="M153" s="582">
        <v>224</v>
      </c>
      <c r="N153" s="582">
        <v>78</v>
      </c>
      <c r="O153" s="582">
        <v>17706</v>
      </c>
      <c r="P153" s="546"/>
      <c r="Q153" s="583">
        <v>227</v>
      </c>
    </row>
    <row r="154" spans="1:17" ht="14.45" customHeight="1" x14ac:dyDescent="0.2">
      <c r="A154" s="540" t="s">
        <v>1979</v>
      </c>
      <c r="B154" s="541" t="s">
        <v>1755</v>
      </c>
      <c r="C154" s="541" t="s">
        <v>1743</v>
      </c>
      <c r="D154" s="541" t="s">
        <v>1804</v>
      </c>
      <c r="E154" s="541" t="s">
        <v>1805</v>
      </c>
      <c r="F154" s="582">
        <v>14</v>
      </c>
      <c r="G154" s="582">
        <v>7182</v>
      </c>
      <c r="H154" s="582"/>
      <c r="I154" s="582">
        <v>513</v>
      </c>
      <c r="J154" s="582">
        <v>12</v>
      </c>
      <c r="K154" s="582">
        <v>6204</v>
      </c>
      <c r="L154" s="582"/>
      <c r="M154" s="582">
        <v>517</v>
      </c>
      <c r="N154" s="582">
        <v>1</v>
      </c>
      <c r="O154" s="582">
        <v>525</v>
      </c>
      <c r="P154" s="546"/>
      <c r="Q154" s="583">
        <v>525</v>
      </c>
    </row>
    <row r="155" spans="1:17" ht="14.45" customHeight="1" x14ac:dyDescent="0.2">
      <c r="A155" s="540" t="s">
        <v>1979</v>
      </c>
      <c r="B155" s="541" t="s">
        <v>1755</v>
      </c>
      <c r="C155" s="541" t="s">
        <v>1743</v>
      </c>
      <c r="D155" s="541" t="s">
        <v>1808</v>
      </c>
      <c r="E155" s="541" t="s">
        <v>1809</v>
      </c>
      <c r="F155" s="582">
        <v>43</v>
      </c>
      <c r="G155" s="582">
        <v>10320</v>
      </c>
      <c r="H155" s="582"/>
      <c r="I155" s="582">
        <v>240</v>
      </c>
      <c r="J155" s="582">
        <v>38</v>
      </c>
      <c r="K155" s="582">
        <v>9120</v>
      </c>
      <c r="L155" s="582"/>
      <c r="M155" s="582">
        <v>240</v>
      </c>
      <c r="N155" s="582">
        <v>22</v>
      </c>
      <c r="O155" s="582">
        <v>5324</v>
      </c>
      <c r="P155" s="546"/>
      <c r="Q155" s="583">
        <v>242</v>
      </c>
    </row>
    <row r="156" spans="1:17" ht="14.45" customHeight="1" x14ac:dyDescent="0.2">
      <c r="A156" s="540" t="s">
        <v>1979</v>
      </c>
      <c r="B156" s="541" t="s">
        <v>1755</v>
      </c>
      <c r="C156" s="541" t="s">
        <v>1743</v>
      </c>
      <c r="D156" s="541" t="s">
        <v>1810</v>
      </c>
      <c r="E156" s="541" t="s">
        <v>1811</v>
      </c>
      <c r="F156" s="582">
        <v>267</v>
      </c>
      <c r="G156" s="582">
        <v>29637</v>
      </c>
      <c r="H156" s="582"/>
      <c r="I156" s="582">
        <v>111</v>
      </c>
      <c r="J156" s="582">
        <v>254</v>
      </c>
      <c r="K156" s="582">
        <v>28448</v>
      </c>
      <c r="L156" s="582"/>
      <c r="M156" s="582">
        <v>112</v>
      </c>
      <c r="N156" s="582">
        <v>219</v>
      </c>
      <c r="O156" s="582">
        <v>24528</v>
      </c>
      <c r="P156" s="546"/>
      <c r="Q156" s="583">
        <v>112</v>
      </c>
    </row>
    <row r="157" spans="1:17" ht="14.45" customHeight="1" x14ac:dyDescent="0.2">
      <c r="A157" s="540" t="s">
        <v>1979</v>
      </c>
      <c r="B157" s="541" t="s">
        <v>1755</v>
      </c>
      <c r="C157" s="541" t="s">
        <v>1743</v>
      </c>
      <c r="D157" s="541" t="s">
        <v>1812</v>
      </c>
      <c r="E157" s="541" t="s">
        <v>1813</v>
      </c>
      <c r="F157" s="582">
        <v>369</v>
      </c>
      <c r="G157" s="582">
        <v>115128</v>
      </c>
      <c r="H157" s="582"/>
      <c r="I157" s="582">
        <v>312</v>
      </c>
      <c r="J157" s="582">
        <v>340</v>
      </c>
      <c r="K157" s="582">
        <v>106420</v>
      </c>
      <c r="L157" s="582"/>
      <c r="M157" s="582">
        <v>313</v>
      </c>
      <c r="N157" s="582">
        <v>393</v>
      </c>
      <c r="O157" s="582">
        <v>123402</v>
      </c>
      <c r="P157" s="546"/>
      <c r="Q157" s="583">
        <v>314</v>
      </c>
    </row>
    <row r="158" spans="1:17" ht="14.45" customHeight="1" x14ac:dyDescent="0.2">
      <c r="A158" s="540" t="s">
        <v>1979</v>
      </c>
      <c r="B158" s="541" t="s">
        <v>1755</v>
      </c>
      <c r="C158" s="541" t="s">
        <v>1743</v>
      </c>
      <c r="D158" s="541" t="s">
        <v>1814</v>
      </c>
      <c r="E158" s="541" t="s">
        <v>1815</v>
      </c>
      <c r="F158" s="582">
        <v>14</v>
      </c>
      <c r="G158" s="582">
        <v>238</v>
      </c>
      <c r="H158" s="582"/>
      <c r="I158" s="582">
        <v>17</v>
      </c>
      <c r="J158" s="582">
        <v>12</v>
      </c>
      <c r="K158" s="582">
        <v>204</v>
      </c>
      <c r="L158" s="582"/>
      <c r="M158" s="582">
        <v>17</v>
      </c>
      <c r="N158" s="582">
        <v>15</v>
      </c>
      <c r="O158" s="582">
        <v>285</v>
      </c>
      <c r="P158" s="546"/>
      <c r="Q158" s="583">
        <v>19</v>
      </c>
    </row>
    <row r="159" spans="1:17" ht="14.45" customHeight="1" x14ac:dyDescent="0.2">
      <c r="A159" s="540" t="s">
        <v>1979</v>
      </c>
      <c r="B159" s="541" t="s">
        <v>1755</v>
      </c>
      <c r="C159" s="541" t="s">
        <v>1743</v>
      </c>
      <c r="D159" s="541" t="s">
        <v>1818</v>
      </c>
      <c r="E159" s="541" t="s">
        <v>1819</v>
      </c>
      <c r="F159" s="582">
        <v>24</v>
      </c>
      <c r="G159" s="582">
        <v>8424</v>
      </c>
      <c r="H159" s="582"/>
      <c r="I159" s="582">
        <v>351</v>
      </c>
      <c r="J159" s="582">
        <v>692</v>
      </c>
      <c r="K159" s="582">
        <v>243584</v>
      </c>
      <c r="L159" s="582"/>
      <c r="M159" s="582">
        <v>352</v>
      </c>
      <c r="N159" s="582">
        <v>131</v>
      </c>
      <c r="O159" s="582">
        <v>46374</v>
      </c>
      <c r="P159" s="546"/>
      <c r="Q159" s="583">
        <v>354</v>
      </c>
    </row>
    <row r="160" spans="1:17" ht="14.45" customHeight="1" x14ac:dyDescent="0.2">
      <c r="A160" s="540" t="s">
        <v>1979</v>
      </c>
      <c r="B160" s="541" t="s">
        <v>1755</v>
      </c>
      <c r="C160" s="541" t="s">
        <v>1743</v>
      </c>
      <c r="D160" s="541" t="s">
        <v>1820</v>
      </c>
      <c r="E160" s="541" t="s">
        <v>1821</v>
      </c>
      <c r="F160" s="582">
        <v>1</v>
      </c>
      <c r="G160" s="582">
        <v>150</v>
      </c>
      <c r="H160" s="582"/>
      <c r="I160" s="582">
        <v>150</v>
      </c>
      <c r="J160" s="582">
        <v>2</v>
      </c>
      <c r="K160" s="582">
        <v>300</v>
      </c>
      <c r="L160" s="582"/>
      <c r="M160" s="582">
        <v>150</v>
      </c>
      <c r="N160" s="582">
        <v>3</v>
      </c>
      <c r="O160" s="582">
        <v>453</v>
      </c>
      <c r="P160" s="546"/>
      <c r="Q160" s="583">
        <v>151</v>
      </c>
    </row>
    <row r="161" spans="1:17" ht="14.45" customHeight="1" x14ac:dyDescent="0.2">
      <c r="A161" s="540" t="s">
        <v>1979</v>
      </c>
      <c r="B161" s="541" t="s">
        <v>1755</v>
      </c>
      <c r="C161" s="541" t="s">
        <v>1743</v>
      </c>
      <c r="D161" s="541" t="s">
        <v>1824</v>
      </c>
      <c r="E161" s="541" t="s">
        <v>1825</v>
      </c>
      <c r="F161" s="582">
        <v>44</v>
      </c>
      <c r="G161" s="582">
        <v>13024</v>
      </c>
      <c r="H161" s="582"/>
      <c r="I161" s="582">
        <v>296</v>
      </c>
      <c r="J161" s="582">
        <v>38</v>
      </c>
      <c r="K161" s="582">
        <v>11286</v>
      </c>
      <c r="L161" s="582"/>
      <c r="M161" s="582">
        <v>297</v>
      </c>
      <c r="N161" s="582">
        <v>24</v>
      </c>
      <c r="O161" s="582">
        <v>7152</v>
      </c>
      <c r="P161" s="546"/>
      <c r="Q161" s="583">
        <v>298</v>
      </c>
    </row>
    <row r="162" spans="1:17" ht="14.45" customHeight="1" x14ac:dyDescent="0.2">
      <c r="A162" s="540" t="s">
        <v>1979</v>
      </c>
      <c r="B162" s="541" t="s">
        <v>1755</v>
      </c>
      <c r="C162" s="541" t="s">
        <v>1743</v>
      </c>
      <c r="D162" s="541" t="s">
        <v>1826</v>
      </c>
      <c r="E162" s="541" t="s">
        <v>1827</v>
      </c>
      <c r="F162" s="582">
        <v>229</v>
      </c>
      <c r="G162" s="582">
        <v>48319</v>
      </c>
      <c r="H162" s="582"/>
      <c r="I162" s="582">
        <v>211</v>
      </c>
      <c r="J162" s="582">
        <v>287</v>
      </c>
      <c r="K162" s="582">
        <v>61131</v>
      </c>
      <c r="L162" s="582"/>
      <c r="M162" s="582">
        <v>213</v>
      </c>
      <c r="N162" s="582">
        <v>248</v>
      </c>
      <c r="O162" s="582">
        <v>53816</v>
      </c>
      <c r="P162" s="546"/>
      <c r="Q162" s="583">
        <v>217</v>
      </c>
    </row>
    <row r="163" spans="1:17" ht="14.45" customHeight="1" x14ac:dyDescent="0.2">
      <c r="A163" s="540" t="s">
        <v>1979</v>
      </c>
      <c r="B163" s="541" t="s">
        <v>1755</v>
      </c>
      <c r="C163" s="541" t="s">
        <v>1743</v>
      </c>
      <c r="D163" s="541" t="s">
        <v>1828</v>
      </c>
      <c r="E163" s="541" t="s">
        <v>1829</v>
      </c>
      <c r="F163" s="582">
        <v>330</v>
      </c>
      <c r="G163" s="582">
        <v>13200</v>
      </c>
      <c r="H163" s="582"/>
      <c r="I163" s="582">
        <v>40</v>
      </c>
      <c r="J163" s="582">
        <v>319</v>
      </c>
      <c r="K163" s="582">
        <v>12760</v>
      </c>
      <c r="L163" s="582"/>
      <c r="M163" s="582">
        <v>40</v>
      </c>
      <c r="N163" s="582">
        <v>254</v>
      </c>
      <c r="O163" s="582">
        <v>10668</v>
      </c>
      <c r="P163" s="546"/>
      <c r="Q163" s="583">
        <v>42</v>
      </c>
    </row>
    <row r="164" spans="1:17" ht="14.45" customHeight="1" x14ac:dyDescent="0.2">
      <c r="A164" s="540" t="s">
        <v>1979</v>
      </c>
      <c r="B164" s="541" t="s">
        <v>1755</v>
      </c>
      <c r="C164" s="541" t="s">
        <v>1743</v>
      </c>
      <c r="D164" s="541" t="s">
        <v>1830</v>
      </c>
      <c r="E164" s="541" t="s">
        <v>1831</v>
      </c>
      <c r="F164" s="582">
        <v>22</v>
      </c>
      <c r="G164" s="582">
        <v>110660</v>
      </c>
      <c r="H164" s="582"/>
      <c r="I164" s="582">
        <v>5030</v>
      </c>
      <c r="J164" s="582">
        <v>6</v>
      </c>
      <c r="K164" s="582">
        <v>30210</v>
      </c>
      <c r="L164" s="582"/>
      <c r="M164" s="582">
        <v>5035</v>
      </c>
      <c r="N164" s="582">
        <v>15</v>
      </c>
      <c r="O164" s="582">
        <v>75930</v>
      </c>
      <c r="P164" s="546"/>
      <c r="Q164" s="583">
        <v>5062</v>
      </c>
    </row>
    <row r="165" spans="1:17" ht="14.45" customHeight="1" x14ac:dyDescent="0.2">
      <c r="A165" s="540" t="s">
        <v>1979</v>
      </c>
      <c r="B165" s="541" t="s">
        <v>1755</v>
      </c>
      <c r="C165" s="541" t="s">
        <v>1743</v>
      </c>
      <c r="D165" s="541" t="s">
        <v>1832</v>
      </c>
      <c r="E165" s="541" t="s">
        <v>1833</v>
      </c>
      <c r="F165" s="582">
        <v>97</v>
      </c>
      <c r="G165" s="582">
        <v>16587</v>
      </c>
      <c r="H165" s="582"/>
      <c r="I165" s="582">
        <v>171</v>
      </c>
      <c r="J165" s="582">
        <v>85</v>
      </c>
      <c r="K165" s="582">
        <v>14535</v>
      </c>
      <c r="L165" s="582"/>
      <c r="M165" s="582">
        <v>171</v>
      </c>
      <c r="N165" s="582">
        <v>68</v>
      </c>
      <c r="O165" s="582">
        <v>11696</v>
      </c>
      <c r="P165" s="546"/>
      <c r="Q165" s="583">
        <v>172</v>
      </c>
    </row>
    <row r="166" spans="1:17" ht="14.45" customHeight="1" x14ac:dyDescent="0.2">
      <c r="A166" s="540" t="s">
        <v>1979</v>
      </c>
      <c r="B166" s="541" t="s">
        <v>1755</v>
      </c>
      <c r="C166" s="541" t="s">
        <v>1743</v>
      </c>
      <c r="D166" s="541" t="s">
        <v>1834</v>
      </c>
      <c r="E166" s="541" t="s">
        <v>1835</v>
      </c>
      <c r="F166" s="582">
        <v>20</v>
      </c>
      <c r="G166" s="582">
        <v>6560</v>
      </c>
      <c r="H166" s="582"/>
      <c r="I166" s="582">
        <v>328</v>
      </c>
      <c r="J166" s="582">
        <v>29</v>
      </c>
      <c r="K166" s="582">
        <v>9541</v>
      </c>
      <c r="L166" s="582"/>
      <c r="M166" s="582">
        <v>329</v>
      </c>
      <c r="N166" s="582">
        <v>16</v>
      </c>
      <c r="O166" s="582">
        <v>5296</v>
      </c>
      <c r="P166" s="546"/>
      <c r="Q166" s="583">
        <v>331</v>
      </c>
    </row>
    <row r="167" spans="1:17" ht="14.45" customHeight="1" x14ac:dyDescent="0.2">
      <c r="A167" s="540" t="s">
        <v>1979</v>
      </c>
      <c r="B167" s="541" t="s">
        <v>1755</v>
      </c>
      <c r="C167" s="541" t="s">
        <v>1743</v>
      </c>
      <c r="D167" s="541" t="s">
        <v>1836</v>
      </c>
      <c r="E167" s="541" t="s">
        <v>1837</v>
      </c>
      <c r="F167" s="582">
        <v>211</v>
      </c>
      <c r="G167" s="582">
        <v>146012</v>
      </c>
      <c r="H167" s="582"/>
      <c r="I167" s="582">
        <v>692</v>
      </c>
      <c r="J167" s="582">
        <v>205</v>
      </c>
      <c r="K167" s="582">
        <v>142065</v>
      </c>
      <c r="L167" s="582"/>
      <c r="M167" s="582">
        <v>693</v>
      </c>
      <c r="N167" s="582">
        <v>177</v>
      </c>
      <c r="O167" s="582">
        <v>123192</v>
      </c>
      <c r="P167" s="546"/>
      <c r="Q167" s="583">
        <v>696</v>
      </c>
    </row>
    <row r="168" spans="1:17" ht="14.45" customHeight="1" x14ac:dyDescent="0.2">
      <c r="A168" s="540" t="s">
        <v>1979</v>
      </c>
      <c r="B168" s="541" t="s">
        <v>1755</v>
      </c>
      <c r="C168" s="541" t="s">
        <v>1743</v>
      </c>
      <c r="D168" s="541" t="s">
        <v>1838</v>
      </c>
      <c r="E168" s="541" t="s">
        <v>1839</v>
      </c>
      <c r="F168" s="582">
        <v>36</v>
      </c>
      <c r="G168" s="582">
        <v>12636</v>
      </c>
      <c r="H168" s="582"/>
      <c r="I168" s="582">
        <v>351</v>
      </c>
      <c r="J168" s="582">
        <v>34</v>
      </c>
      <c r="K168" s="582">
        <v>11934</v>
      </c>
      <c r="L168" s="582"/>
      <c r="M168" s="582">
        <v>351</v>
      </c>
      <c r="N168" s="582">
        <v>38</v>
      </c>
      <c r="O168" s="582">
        <v>13452</v>
      </c>
      <c r="P168" s="546"/>
      <c r="Q168" s="583">
        <v>354</v>
      </c>
    </row>
    <row r="169" spans="1:17" ht="14.45" customHeight="1" x14ac:dyDescent="0.2">
      <c r="A169" s="540" t="s">
        <v>1979</v>
      </c>
      <c r="B169" s="541" t="s">
        <v>1755</v>
      </c>
      <c r="C169" s="541" t="s">
        <v>1743</v>
      </c>
      <c r="D169" s="541" t="s">
        <v>1840</v>
      </c>
      <c r="E169" s="541" t="s">
        <v>1841</v>
      </c>
      <c r="F169" s="582">
        <v>99</v>
      </c>
      <c r="G169" s="582">
        <v>17226</v>
      </c>
      <c r="H169" s="582"/>
      <c r="I169" s="582">
        <v>174</v>
      </c>
      <c r="J169" s="582">
        <v>84</v>
      </c>
      <c r="K169" s="582">
        <v>14616</v>
      </c>
      <c r="L169" s="582"/>
      <c r="M169" s="582">
        <v>174</v>
      </c>
      <c r="N169" s="582">
        <v>68</v>
      </c>
      <c r="O169" s="582">
        <v>11900</v>
      </c>
      <c r="P169" s="546"/>
      <c r="Q169" s="583">
        <v>175</v>
      </c>
    </row>
    <row r="170" spans="1:17" ht="14.45" customHeight="1" x14ac:dyDescent="0.2">
      <c r="A170" s="540" t="s">
        <v>1979</v>
      </c>
      <c r="B170" s="541" t="s">
        <v>1755</v>
      </c>
      <c r="C170" s="541" t="s">
        <v>1743</v>
      </c>
      <c r="D170" s="541" t="s">
        <v>1842</v>
      </c>
      <c r="E170" s="541" t="s">
        <v>1843</v>
      </c>
      <c r="F170" s="582">
        <v>72</v>
      </c>
      <c r="G170" s="582">
        <v>28872</v>
      </c>
      <c r="H170" s="582"/>
      <c r="I170" s="582">
        <v>401</v>
      </c>
      <c r="J170" s="582">
        <v>72</v>
      </c>
      <c r="K170" s="582">
        <v>28944</v>
      </c>
      <c r="L170" s="582"/>
      <c r="M170" s="582">
        <v>402</v>
      </c>
      <c r="N170" s="582">
        <v>96</v>
      </c>
      <c r="O170" s="582">
        <v>38688</v>
      </c>
      <c r="P170" s="546"/>
      <c r="Q170" s="583">
        <v>403</v>
      </c>
    </row>
    <row r="171" spans="1:17" ht="14.45" customHeight="1" x14ac:dyDescent="0.2">
      <c r="A171" s="540" t="s">
        <v>1979</v>
      </c>
      <c r="B171" s="541" t="s">
        <v>1755</v>
      </c>
      <c r="C171" s="541" t="s">
        <v>1743</v>
      </c>
      <c r="D171" s="541" t="s">
        <v>1844</v>
      </c>
      <c r="E171" s="541" t="s">
        <v>1845</v>
      </c>
      <c r="F171" s="582">
        <v>102</v>
      </c>
      <c r="G171" s="582">
        <v>66912</v>
      </c>
      <c r="H171" s="582"/>
      <c r="I171" s="582">
        <v>656</v>
      </c>
      <c r="J171" s="582">
        <v>80</v>
      </c>
      <c r="K171" s="582">
        <v>52560</v>
      </c>
      <c r="L171" s="582"/>
      <c r="M171" s="582">
        <v>657</v>
      </c>
      <c r="N171" s="582">
        <v>85</v>
      </c>
      <c r="O171" s="582">
        <v>56100</v>
      </c>
      <c r="P171" s="546"/>
      <c r="Q171" s="583">
        <v>660</v>
      </c>
    </row>
    <row r="172" spans="1:17" ht="14.45" customHeight="1" x14ac:dyDescent="0.2">
      <c r="A172" s="540" t="s">
        <v>1979</v>
      </c>
      <c r="B172" s="541" t="s">
        <v>1755</v>
      </c>
      <c r="C172" s="541" t="s">
        <v>1743</v>
      </c>
      <c r="D172" s="541" t="s">
        <v>1846</v>
      </c>
      <c r="E172" s="541" t="s">
        <v>1847</v>
      </c>
      <c r="F172" s="582">
        <v>102</v>
      </c>
      <c r="G172" s="582">
        <v>66912</v>
      </c>
      <c r="H172" s="582"/>
      <c r="I172" s="582">
        <v>656</v>
      </c>
      <c r="J172" s="582">
        <v>80</v>
      </c>
      <c r="K172" s="582">
        <v>52560</v>
      </c>
      <c r="L172" s="582"/>
      <c r="M172" s="582">
        <v>657</v>
      </c>
      <c r="N172" s="582">
        <v>85</v>
      </c>
      <c r="O172" s="582">
        <v>56100</v>
      </c>
      <c r="P172" s="546"/>
      <c r="Q172" s="583">
        <v>660</v>
      </c>
    </row>
    <row r="173" spans="1:17" ht="14.45" customHeight="1" x14ac:dyDescent="0.2">
      <c r="A173" s="540" t="s">
        <v>1979</v>
      </c>
      <c r="B173" s="541" t="s">
        <v>1755</v>
      </c>
      <c r="C173" s="541" t="s">
        <v>1743</v>
      </c>
      <c r="D173" s="541" t="s">
        <v>1848</v>
      </c>
      <c r="E173" s="541" t="s">
        <v>1849</v>
      </c>
      <c r="F173" s="582">
        <v>4</v>
      </c>
      <c r="G173" s="582">
        <v>2784</v>
      </c>
      <c r="H173" s="582"/>
      <c r="I173" s="582">
        <v>696</v>
      </c>
      <c r="J173" s="582">
        <v>8</v>
      </c>
      <c r="K173" s="582">
        <v>5576</v>
      </c>
      <c r="L173" s="582"/>
      <c r="M173" s="582">
        <v>697</v>
      </c>
      <c r="N173" s="582">
        <v>12</v>
      </c>
      <c r="O173" s="582">
        <v>8400</v>
      </c>
      <c r="P173" s="546"/>
      <c r="Q173" s="583">
        <v>700</v>
      </c>
    </row>
    <row r="174" spans="1:17" ht="14.45" customHeight="1" x14ac:dyDescent="0.2">
      <c r="A174" s="540" t="s">
        <v>1979</v>
      </c>
      <c r="B174" s="541" t="s">
        <v>1755</v>
      </c>
      <c r="C174" s="541" t="s">
        <v>1743</v>
      </c>
      <c r="D174" s="541" t="s">
        <v>1850</v>
      </c>
      <c r="E174" s="541" t="s">
        <v>1851</v>
      </c>
      <c r="F174" s="582">
        <v>128</v>
      </c>
      <c r="G174" s="582">
        <v>86912</v>
      </c>
      <c r="H174" s="582"/>
      <c r="I174" s="582">
        <v>679</v>
      </c>
      <c r="J174" s="582">
        <v>144</v>
      </c>
      <c r="K174" s="582">
        <v>97920</v>
      </c>
      <c r="L174" s="582"/>
      <c r="M174" s="582">
        <v>680</v>
      </c>
      <c r="N174" s="582">
        <v>137</v>
      </c>
      <c r="O174" s="582">
        <v>93571</v>
      </c>
      <c r="P174" s="546"/>
      <c r="Q174" s="583">
        <v>683</v>
      </c>
    </row>
    <row r="175" spans="1:17" ht="14.45" customHeight="1" x14ac:dyDescent="0.2">
      <c r="A175" s="540" t="s">
        <v>1979</v>
      </c>
      <c r="B175" s="541" t="s">
        <v>1755</v>
      </c>
      <c r="C175" s="541" t="s">
        <v>1743</v>
      </c>
      <c r="D175" s="541" t="s">
        <v>1852</v>
      </c>
      <c r="E175" s="541" t="s">
        <v>1853</v>
      </c>
      <c r="F175" s="582">
        <v>274</v>
      </c>
      <c r="G175" s="582">
        <v>130972</v>
      </c>
      <c r="H175" s="582"/>
      <c r="I175" s="582">
        <v>478</v>
      </c>
      <c r="J175" s="582">
        <v>264</v>
      </c>
      <c r="K175" s="582">
        <v>126456</v>
      </c>
      <c r="L175" s="582"/>
      <c r="M175" s="582">
        <v>479</v>
      </c>
      <c r="N175" s="582">
        <v>236</v>
      </c>
      <c r="O175" s="582">
        <v>113752</v>
      </c>
      <c r="P175" s="546"/>
      <c r="Q175" s="583">
        <v>482</v>
      </c>
    </row>
    <row r="176" spans="1:17" ht="14.45" customHeight="1" x14ac:dyDescent="0.2">
      <c r="A176" s="540" t="s">
        <v>1979</v>
      </c>
      <c r="B176" s="541" t="s">
        <v>1755</v>
      </c>
      <c r="C176" s="541" t="s">
        <v>1743</v>
      </c>
      <c r="D176" s="541" t="s">
        <v>1854</v>
      </c>
      <c r="E176" s="541" t="s">
        <v>1855</v>
      </c>
      <c r="F176" s="582">
        <v>29</v>
      </c>
      <c r="G176" s="582">
        <v>8497</v>
      </c>
      <c r="H176" s="582"/>
      <c r="I176" s="582">
        <v>293</v>
      </c>
      <c r="J176" s="582">
        <v>38</v>
      </c>
      <c r="K176" s="582">
        <v>11172</v>
      </c>
      <c r="L176" s="582"/>
      <c r="M176" s="582">
        <v>294</v>
      </c>
      <c r="N176" s="582">
        <v>53</v>
      </c>
      <c r="O176" s="582">
        <v>15741</v>
      </c>
      <c r="P176" s="546"/>
      <c r="Q176" s="583">
        <v>297</v>
      </c>
    </row>
    <row r="177" spans="1:17" ht="14.45" customHeight="1" x14ac:dyDescent="0.2">
      <c r="A177" s="540" t="s">
        <v>1979</v>
      </c>
      <c r="B177" s="541" t="s">
        <v>1755</v>
      </c>
      <c r="C177" s="541" t="s">
        <v>1743</v>
      </c>
      <c r="D177" s="541" t="s">
        <v>1856</v>
      </c>
      <c r="E177" s="541" t="s">
        <v>1857</v>
      </c>
      <c r="F177" s="582">
        <v>22</v>
      </c>
      <c r="G177" s="582">
        <v>17732</v>
      </c>
      <c r="H177" s="582"/>
      <c r="I177" s="582">
        <v>806</v>
      </c>
      <c r="J177" s="582">
        <v>20</v>
      </c>
      <c r="K177" s="582">
        <v>16160</v>
      </c>
      <c r="L177" s="582"/>
      <c r="M177" s="582">
        <v>808</v>
      </c>
      <c r="N177" s="582">
        <v>17</v>
      </c>
      <c r="O177" s="582">
        <v>13787</v>
      </c>
      <c r="P177" s="546"/>
      <c r="Q177" s="583">
        <v>811</v>
      </c>
    </row>
    <row r="178" spans="1:17" ht="14.45" customHeight="1" x14ac:dyDescent="0.2">
      <c r="A178" s="540" t="s">
        <v>1979</v>
      </c>
      <c r="B178" s="541" t="s">
        <v>1755</v>
      </c>
      <c r="C178" s="541" t="s">
        <v>1743</v>
      </c>
      <c r="D178" s="541" t="s">
        <v>1858</v>
      </c>
      <c r="E178" s="541" t="s">
        <v>1859</v>
      </c>
      <c r="F178" s="582">
        <v>308</v>
      </c>
      <c r="G178" s="582">
        <v>51744</v>
      </c>
      <c r="H178" s="582"/>
      <c r="I178" s="582">
        <v>168</v>
      </c>
      <c r="J178" s="582">
        <v>279</v>
      </c>
      <c r="K178" s="582">
        <v>46872</v>
      </c>
      <c r="L178" s="582"/>
      <c r="M178" s="582">
        <v>168</v>
      </c>
      <c r="N178" s="582">
        <v>246</v>
      </c>
      <c r="O178" s="582">
        <v>41574</v>
      </c>
      <c r="P178" s="546"/>
      <c r="Q178" s="583">
        <v>169</v>
      </c>
    </row>
    <row r="179" spans="1:17" ht="14.45" customHeight="1" x14ac:dyDescent="0.2">
      <c r="A179" s="540" t="s">
        <v>1979</v>
      </c>
      <c r="B179" s="541" t="s">
        <v>1755</v>
      </c>
      <c r="C179" s="541" t="s">
        <v>1743</v>
      </c>
      <c r="D179" s="541" t="s">
        <v>1860</v>
      </c>
      <c r="E179" s="541" t="s">
        <v>1861</v>
      </c>
      <c r="F179" s="582"/>
      <c r="G179" s="582"/>
      <c r="H179" s="582"/>
      <c r="I179" s="582"/>
      <c r="J179" s="582">
        <v>1</v>
      </c>
      <c r="K179" s="582">
        <v>855</v>
      </c>
      <c r="L179" s="582"/>
      <c r="M179" s="582">
        <v>855</v>
      </c>
      <c r="N179" s="582"/>
      <c r="O179" s="582"/>
      <c r="P179" s="546"/>
      <c r="Q179" s="583"/>
    </row>
    <row r="180" spans="1:17" ht="14.45" customHeight="1" x14ac:dyDescent="0.2">
      <c r="A180" s="540" t="s">
        <v>1979</v>
      </c>
      <c r="B180" s="541" t="s">
        <v>1755</v>
      </c>
      <c r="C180" s="541" t="s">
        <v>1743</v>
      </c>
      <c r="D180" s="541" t="s">
        <v>1862</v>
      </c>
      <c r="E180" s="541" t="s">
        <v>1863</v>
      </c>
      <c r="F180" s="582">
        <v>12</v>
      </c>
      <c r="G180" s="582">
        <v>6888</v>
      </c>
      <c r="H180" s="582"/>
      <c r="I180" s="582">
        <v>574</v>
      </c>
      <c r="J180" s="582">
        <v>12</v>
      </c>
      <c r="K180" s="582">
        <v>6900</v>
      </c>
      <c r="L180" s="582"/>
      <c r="M180" s="582">
        <v>575</v>
      </c>
      <c r="N180" s="582">
        <v>17</v>
      </c>
      <c r="O180" s="582">
        <v>9792</v>
      </c>
      <c r="P180" s="546"/>
      <c r="Q180" s="583">
        <v>576</v>
      </c>
    </row>
    <row r="181" spans="1:17" ht="14.45" customHeight="1" x14ac:dyDescent="0.2">
      <c r="A181" s="540" t="s">
        <v>1979</v>
      </c>
      <c r="B181" s="541" t="s">
        <v>1755</v>
      </c>
      <c r="C181" s="541" t="s">
        <v>1743</v>
      </c>
      <c r="D181" s="541" t="s">
        <v>1864</v>
      </c>
      <c r="E181" s="541" t="s">
        <v>1865</v>
      </c>
      <c r="F181" s="582">
        <v>59</v>
      </c>
      <c r="G181" s="582">
        <v>11092</v>
      </c>
      <c r="H181" s="582"/>
      <c r="I181" s="582">
        <v>188</v>
      </c>
      <c r="J181" s="582">
        <v>35</v>
      </c>
      <c r="K181" s="582">
        <v>6580</v>
      </c>
      <c r="L181" s="582"/>
      <c r="M181" s="582">
        <v>188</v>
      </c>
      <c r="N181" s="582">
        <v>20</v>
      </c>
      <c r="O181" s="582">
        <v>3800</v>
      </c>
      <c r="P181" s="546"/>
      <c r="Q181" s="583">
        <v>190</v>
      </c>
    </row>
    <row r="182" spans="1:17" ht="14.45" customHeight="1" x14ac:dyDescent="0.2">
      <c r="A182" s="540" t="s">
        <v>1979</v>
      </c>
      <c r="B182" s="541" t="s">
        <v>1755</v>
      </c>
      <c r="C182" s="541" t="s">
        <v>1743</v>
      </c>
      <c r="D182" s="541" t="s">
        <v>1866</v>
      </c>
      <c r="E182" s="541" t="s">
        <v>1867</v>
      </c>
      <c r="F182" s="582">
        <v>30</v>
      </c>
      <c r="G182" s="582">
        <v>17280</v>
      </c>
      <c r="H182" s="582"/>
      <c r="I182" s="582">
        <v>576</v>
      </c>
      <c r="J182" s="582">
        <v>35</v>
      </c>
      <c r="K182" s="582">
        <v>20160</v>
      </c>
      <c r="L182" s="582"/>
      <c r="M182" s="582">
        <v>576</v>
      </c>
      <c r="N182" s="582">
        <v>2</v>
      </c>
      <c r="O182" s="582">
        <v>1156</v>
      </c>
      <c r="P182" s="546"/>
      <c r="Q182" s="583">
        <v>578</v>
      </c>
    </row>
    <row r="183" spans="1:17" ht="14.45" customHeight="1" x14ac:dyDescent="0.2">
      <c r="A183" s="540" t="s">
        <v>1979</v>
      </c>
      <c r="B183" s="541" t="s">
        <v>1755</v>
      </c>
      <c r="C183" s="541" t="s">
        <v>1743</v>
      </c>
      <c r="D183" s="541" t="s">
        <v>1868</v>
      </c>
      <c r="E183" s="541" t="s">
        <v>1869</v>
      </c>
      <c r="F183" s="582">
        <v>102</v>
      </c>
      <c r="G183" s="582">
        <v>142800</v>
      </c>
      <c r="H183" s="582"/>
      <c r="I183" s="582">
        <v>1400</v>
      </c>
      <c r="J183" s="582">
        <v>80</v>
      </c>
      <c r="K183" s="582">
        <v>112080</v>
      </c>
      <c r="L183" s="582"/>
      <c r="M183" s="582">
        <v>1401</v>
      </c>
      <c r="N183" s="582">
        <v>85</v>
      </c>
      <c r="O183" s="582">
        <v>119340</v>
      </c>
      <c r="P183" s="546"/>
      <c r="Q183" s="583">
        <v>1404</v>
      </c>
    </row>
    <row r="184" spans="1:17" ht="14.45" customHeight="1" x14ac:dyDescent="0.2">
      <c r="A184" s="540" t="s">
        <v>1979</v>
      </c>
      <c r="B184" s="541" t="s">
        <v>1755</v>
      </c>
      <c r="C184" s="541" t="s">
        <v>1743</v>
      </c>
      <c r="D184" s="541" t="s">
        <v>1870</v>
      </c>
      <c r="E184" s="541" t="s">
        <v>1871</v>
      </c>
      <c r="F184" s="582">
        <v>3</v>
      </c>
      <c r="G184" s="582">
        <v>3069</v>
      </c>
      <c r="H184" s="582"/>
      <c r="I184" s="582">
        <v>1023</v>
      </c>
      <c r="J184" s="582"/>
      <c r="K184" s="582"/>
      <c r="L184" s="582"/>
      <c r="M184" s="582"/>
      <c r="N184" s="582">
        <v>4</v>
      </c>
      <c r="O184" s="582">
        <v>4116</v>
      </c>
      <c r="P184" s="546"/>
      <c r="Q184" s="583">
        <v>1029</v>
      </c>
    </row>
    <row r="185" spans="1:17" ht="14.45" customHeight="1" x14ac:dyDescent="0.2">
      <c r="A185" s="540" t="s">
        <v>1979</v>
      </c>
      <c r="B185" s="541" t="s">
        <v>1755</v>
      </c>
      <c r="C185" s="541" t="s">
        <v>1743</v>
      </c>
      <c r="D185" s="541" t="s">
        <v>1872</v>
      </c>
      <c r="E185" s="541" t="s">
        <v>1873</v>
      </c>
      <c r="F185" s="582">
        <v>1</v>
      </c>
      <c r="G185" s="582">
        <v>190</v>
      </c>
      <c r="H185" s="582"/>
      <c r="I185" s="582">
        <v>190</v>
      </c>
      <c r="J185" s="582">
        <v>1</v>
      </c>
      <c r="K185" s="582">
        <v>190</v>
      </c>
      <c r="L185" s="582"/>
      <c r="M185" s="582">
        <v>190</v>
      </c>
      <c r="N185" s="582"/>
      <c r="O185" s="582"/>
      <c r="P185" s="546"/>
      <c r="Q185" s="583"/>
    </row>
    <row r="186" spans="1:17" ht="14.45" customHeight="1" x14ac:dyDescent="0.2">
      <c r="A186" s="540" t="s">
        <v>1979</v>
      </c>
      <c r="B186" s="541" t="s">
        <v>1755</v>
      </c>
      <c r="C186" s="541" t="s">
        <v>1743</v>
      </c>
      <c r="D186" s="541" t="s">
        <v>1874</v>
      </c>
      <c r="E186" s="541" t="s">
        <v>1875</v>
      </c>
      <c r="F186" s="582">
        <v>22</v>
      </c>
      <c r="G186" s="582">
        <v>17732</v>
      </c>
      <c r="H186" s="582"/>
      <c r="I186" s="582">
        <v>806</v>
      </c>
      <c r="J186" s="582">
        <v>20</v>
      </c>
      <c r="K186" s="582">
        <v>16160</v>
      </c>
      <c r="L186" s="582"/>
      <c r="M186" s="582">
        <v>808</v>
      </c>
      <c r="N186" s="582">
        <v>17</v>
      </c>
      <c r="O186" s="582">
        <v>13787</v>
      </c>
      <c r="P186" s="546"/>
      <c r="Q186" s="583">
        <v>811</v>
      </c>
    </row>
    <row r="187" spans="1:17" ht="14.45" customHeight="1" x14ac:dyDescent="0.2">
      <c r="A187" s="540" t="s">
        <v>1979</v>
      </c>
      <c r="B187" s="541" t="s">
        <v>1755</v>
      </c>
      <c r="C187" s="541" t="s">
        <v>1743</v>
      </c>
      <c r="D187" s="541" t="s">
        <v>1876</v>
      </c>
      <c r="E187" s="541" t="s">
        <v>1877</v>
      </c>
      <c r="F187" s="582"/>
      <c r="G187" s="582"/>
      <c r="H187" s="582"/>
      <c r="I187" s="582"/>
      <c r="J187" s="582">
        <v>1</v>
      </c>
      <c r="K187" s="582">
        <v>350</v>
      </c>
      <c r="L187" s="582"/>
      <c r="M187" s="582">
        <v>350</v>
      </c>
      <c r="N187" s="582"/>
      <c r="O187" s="582"/>
      <c r="P187" s="546"/>
      <c r="Q187" s="583"/>
    </row>
    <row r="188" spans="1:17" ht="14.45" customHeight="1" x14ac:dyDescent="0.2">
      <c r="A188" s="540" t="s">
        <v>1979</v>
      </c>
      <c r="B188" s="541" t="s">
        <v>1755</v>
      </c>
      <c r="C188" s="541" t="s">
        <v>1743</v>
      </c>
      <c r="D188" s="541" t="s">
        <v>1878</v>
      </c>
      <c r="E188" s="541" t="s">
        <v>1879</v>
      </c>
      <c r="F188" s="582">
        <v>29</v>
      </c>
      <c r="G188" s="582">
        <v>7598</v>
      </c>
      <c r="H188" s="582"/>
      <c r="I188" s="582">
        <v>262</v>
      </c>
      <c r="J188" s="582">
        <v>31</v>
      </c>
      <c r="K188" s="582">
        <v>8153</v>
      </c>
      <c r="L188" s="582"/>
      <c r="M188" s="582">
        <v>263</v>
      </c>
      <c r="N188" s="582">
        <v>37</v>
      </c>
      <c r="O188" s="582">
        <v>9842</v>
      </c>
      <c r="P188" s="546"/>
      <c r="Q188" s="583">
        <v>266</v>
      </c>
    </row>
    <row r="189" spans="1:17" ht="14.45" customHeight="1" x14ac:dyDescent="0.2">
      <c r="A189" s="540" t="s">
        <v>1979</v>
      </c>
      <c r="B189" s="541" t="s">
        <v>1755</v>
      </c>
      <c r="C189" s="541" t="s">
        <v>1743</v>
      </c>
      <c r="D189" s="541" t="s">
        <v>1880</v>
      </c>
      <c r="E189" s="541" t="s">
        <v>1881</v>
      </c>
      <c r="F189" s="582">
        <v>2</v>
      </c>
      <c r="G189" s="582">
        <v>8204</v>
      </c>
      <c r="H189" s="582"/>
      <c r="I189" s="582">
        <v>4102</v>
      </c>
      <c r="J189" s="582">
        <v>1</v>
      </c>
      <c r="K189" s="582">
        <v>4114</v>
      </c>
      <c r="L189" s="582"/>
      <c r="M189" s="582">
        <v>4114</v>
      </c>
      <c r="N189" s="582">
        <v>2</v>
      </c>
      <c r="O189" s="582">
        <v>8304</v>
      </c>
      <c r="P189" s="546"/>
      <c r="Q189" s="583">
        <v>4152</v>
      </c>
    </row>
    <row r="190" spans="1:17" ht="14.45" customHeight="1" x14ac:dyDescent="0.2">
      <c r="A190" s="540" t="s">
        <v>1979</v>
      </c>
      <c r="B190" s="541" t="s">
        <v>1755</v>
      </c>
      <c r="C190" s="541" t="s">
        <v>1743</v>
      </c>
      <c r="D190" s="541" t="s">
        <v>1882</v>
      </c>
      <c r="E190" s="541" t="s">
        <v>1883</v>
      </c>
      <c r="F190" s="582"/>
      <c r="G190" s="582"/>
      <c r="H190" s="582"/>
      <c r="I190" s="582"/>
      <c r="J190" s="582">
        <v>1</v>
      </c>
      <c r="K190" s="582">
        <v>3500</v>
      </c>
      <c r="L190" s="582"/>
      <c r="M190" s="582">
        <v>3500</v>
      </c>
      <c r="N190" s="582">
        <v>1</v>
      </c>
      <c r="O190" s="582">
        <v>3582</v>
      </c>
      <c r="P190" s="546"/>
      <c r="Q190" s="583">
        <v>3582</v>
      </c>
    </row>
    <row r="191" spans="1:17" ht="14.45" customHeight="1" x14ac:dyDescent="0.2">
      <c r="A191" s="540" t="s">
        <v>1979</v>
      </c>
      <c r="B191" s="541" t="s">
        <v>1755</v>
      </c>
      <c r="C191" s="541" t="s">
        <v>1743</v>
      </c>
      <c r="D191" s="541" t="s">
        <v>1884</v>
      </c>
      <c r="E191" s="541" t="s">
        <v>1885</v>
      </c>
      <c r="F191" s="582">
        <v>4</v>
      </c>
      <c r="G191" s="582">
        <v>984</v>
      </c>
      <c r="H191" s="582"/>
      <c r="I191" s="582">
        <v>246</v>
      </c>
      <c r="J191" s="582">
        <v>4</v>
      </c>
      <c r="K191" s="582">
        <v>992</v>
      </c>
      <c r="L191" s="582"/>
      <c r="M191" s="582">
        <v>248</v>
      </c>
      <c r="N191" s="582">
        <v>2</v>
      </c>
      <c r="O191" s="582">
        <v>502</v>
      </c>
      <c r="P191" s="546"/>
      <c r="Q191" s="583">
        <v>251</v>
      </c>
    </row>
    <row r="192" spans="1:17" ht="14.45" customHeight="1" x14ac:dyDescent="0.2">
      <c r="A192" s="540" t="s">
        <v>1979</v>
      </c>
      <c r="B192" s="541" t="s">
        <v>1755</v>
      </c>
      <c r="C192" s="541" t="s">
        <v>1743</v>
      </c>
      <c r="D192" s="541" t="s">
        <v>1886</v>
      </c>
      <c r="E192" s="541" t="s">
        <v>1887</v>
      </c>
      <c r="F192" s="582">
        <v>4</v>
      </c>
      <c r="G192" s="582">
        <v>1684</v>
      </c>
      <c r="H192" s="582"/>
      <c r="I192" s="582">
        <v>421</v>
      </c>
      <c r="J192" s="582">
        <v>4</v>
      </c>
      <c r="K192" s="582">
        <v>1688</v>
      </c>
      <c r="L192" s="582"/>
      <c r="M192" s="582">
        <v>422</v>
      </c>
      <c r="N192" s="582">
        <v>2</v>
      </c>
      <c r="O192" s="582">
        <v>846</v>
      </c>
      <c r="P192" s="546"/>
      <c r="Q192" s="583">
        <v>423</v>
      </c>
    </row>
    <row r="193" spans="1:17" ht="14.45" customHeight="1" x14ac:dyDescent="0.2">
      <c r="A193" s="540" t="s">
        <v>1979</v>
      </c>
      <c r="B193" s="541" t="s">
        <v>1755</v>
      </c>
      <c r="C193" s="541" t="s">
        <v>1743</v>
      </c>
      <c r="D193" s="541" t="s">
        <v>1888</v>
      </c>
      <c r="E193" s="541" t="s">
        <v>1889</v>
      </c>
      <c r="F193" s="582">
        <v>4</v>
      </c>
      <c r="G193" s="582">
        <v>760</v>
      </c>
      <c r="H193" s="582"/>
      <c r="I193" s="582">
        <v>190</v>
      </c>
      <c r="J193" s="582"/>
      <c r="K193" s="582"/>
      <c r="L193" s="582"/>
      <c r="M193" s="582"/>
      <c r="N193" s="582"/>
      <c r="O193" s="582"/>
      <c r="P193" s="546"/>
      <c r="Q193" s="583"/>
    </row>
    <row r="194" spans="1:17" ht="14.45" customHeight="1" x14ac:dyDescent="0.2">
      <c r="A194" s="540" t="s">
        <v>1979</v>
      </c>
      <c r="B194" s="541" t="s">
        <v>1755</v>
      </c>
      <c r="C194" s="541" t="s">
        <v>1743</v>
      </c>
      <c r="D194" s="541" t="s">
        <v>1890</v>
      </c>
      <c r="E194" s="541" t="s">
        <v>1891</v>
      </c>
      <c r="F194" s="582">
        <v>10</v>
      </c>
      <c r="G194" s="582">
        <v>76950</v>
      </c>
      <c r="H194" s="582"/>
      <c r="I194" s="582">
        <v>7695</v>
      </c>
      <c r="J194" s="582"/>
      <c r="K194" s="582"/>
      <c r="L194" s="582"/>
      <c r="M194" s="582"/>
      <c r="N194" s="582">
        <v>2</v>
      </c>
      <c r="O194" s="582">
        <v>15588</v>
      </c>
      <c r="P194" s="546"/>
      <c r="Q194" s="583">
        <v>7794</v>
      </c>
    </row>
    <row r="195" spans="1:17" ht="14.45" customHeight="1" x14ac:dyDescent="0.2">
      <c r="A195" s="540" t="s">
        <v>1979</v>
      </c>
      <c r="B195" s="541" t="s">
        <v>1755</v>
      </c>
      <c r="C195" s="541" t="s">
        <v>1743</v>
      </c>
      <c r="D195" s="541" t="s">
        <v>1894</v>
      </c>
      <c r="E195" s="541" t="s">
        <v>1895</v>
      </c>
      <c r="F195" s="582">
        <v>32</v>
      </c>
      <c r="G195" s="582">
        <v>76000</v>
      </c>
      <c r="H195" s="582"/>
      <c r="I195" s="582">
        <v>2375</v>
      </c>
      <c r="J195" s="582">
        <v>44</v>
      </c>
      <c r="K195" s="582">
        <v>105028</v>
      </c>
      <c r="L195" s="582"/>
      <c r="M195" s="582">
        <v>2387</v>
      </c>
      <c r="N195" s="582">
        <v>31</v>
      </c>
      <c r="O195" s="582">
        <v>75330</v>
      </c>
      <c r="P195" s="546"/>
      <c r="Q195" s="583">
        <v>2430</v>
      </c>
    </row>
    <row r="196" spans="1:17" ht="14.45" customHeight="1" x14ac:dyDescent="0.2">
      <c r="A196" s="540" t="s">
        <v>1979</v>
      </c>
      <c r="B196" s="541" t="s">
        <v>1755</v>
      </c>
      <c r="C196" s="541" t="s">
        <v>1743</v>
      </c>
      <c r="D196" s="541" t="s">
        <v>1896</v>
      </c>
      <c r="E196" s="541" t="s">
        <v>1897</v>
      </c>
      <c r="F196" s="582">
        <v>33</v>
      </c>
      <c r="G196" s="582">
        <v>204105</v>
      </c>
      <c r="H196" s="582"/>
      <c r="I196" s="582">
        <v>6185</v>
      </c>
      <c r="J196" s="582">
        <v>34</v>
      </c>
      <c r="K196" s="582">
        <v>210698</v>
      </c>
      <c r="L196" s="582"/>
      <c r="M196" s="582">
        <v>6197</v>
      </c>
      <c r="N196" s="582">
        <v>22</v>
      </c>
      <c r="O196" s="582">
        <v>137280</v>
      </c>
      <c r="P196" s="546"/>
      <c r="Q196" s="583">
        <v>6240</v>
      </c>
    </row>
    <row r="197" spans="1:17" ht="14.45" customHeight="1" x14ac:dyDescent="0.2">
      <c r="A197" s="540" t="s">
        <v>1979</v>
      </c>
      <c r="B197" s="541" t="s">
        <v>1755</v>
      </c>
      <c r="C197" s="541" t="s">
        <v>1743</v>
      </c>
      <c r="D197" s="541" t="s">
        <v>1898</v>
      </c>
      <c r="E197" s="541" t="s">
        <v>1899</v>
      </c>
      <c r="F197" s="582">
        <v>1</v>
      </c>
      <c r="G197" s="582">
        <v>696</v>
      </c>
      <c r="H197" s="582"/>
      <c r="I197" s="582">
        <v>696</v>
      </c>
      <c r="J197" s="582">
        <v>3</v>
      </c>
      <c r="K197" s="582">
        <v>2091</v>
      </c>
      <c r="L197" s="582"/>
      <c r="M197" s="582">
        <v>697</v>
      </c>
      <c r="N197" s="582"/>
      <c r="O197" s="582"/>
      <c r="P197" s="546"/>
      <c r="Q197" s="583"/>
    </row>
    <row r="198" spans="1:17" ht="14.45" customHeight="1" x14ac:dyDescent="0.2">
      <c r="A198" s="540" t="s">
        <v>1979</v>
      </c>
      <c r="B198" s="541" t="s">
        <v>1755</v>
      </c>
      <c r="C198" s="541" t="s">
        <v>1743</v>
      </c>
      <c r="D198" s="541" t="s">
        <v>1900</v>
      </c>
      <c r="E198" s="541" t="s">
        <v>1901</v>
      </c>
      <c r="F198" s="582">
        <v>4</v>
      </c>
      <c r="G198" s="582">
        <v>1872</v>
      </c>
      <c r="H198" s="582"/>
      <c r="I198" s="582">
        <v>468</v>
      </c>
      <c r="J198" s="582">
        <v>8</v>
      </c>
      <c r="K198" s="582">
        <v>3744</v>
      </c>
      <c r="L198" s="582"/>
      <c r="M198" s="582">
        <v>468</v>
      </c>
      <c r="N198" s="582">
        <v>11</v>
      </c>
      <c r="O198" s="582">
        <v>5159</v>
      </c>
      <c r="P198" s="546"/>
      <c r="Q198" s="583">
        <v>469</v>
      </c>
    </row>
    <row r="199" spans="1:17" ht="14.45" customHeight="1" x14ac:dyDescent="0.2">
      <c r="A199" s="540" t="s">
        <v>1979</v>
      </c>
      <c r="B199" s="541" t="s">
        <v>1904</v>
      </c>
      <c r="C199" s="541" t="s">
        <v>1743</v>
      </c>
      <c r="D199" s="541" t="s">
        <v>1907</v>
      </c>
      <c r="E199" s="541" t="s">
        <v>1908</v>
      </c>
      <c r="F199" s="582"/>
      <c r="G199" s="582"/>
      <c r="H199" s="582"/>
      <c r="I199" s="582"/>
      <c r="J199" s="582"/>
      <c r="K199" s="582"/>
      <c r="L199" s="582"/>
      <c r="M199" s="582"/>
      <c r="N199" s="582">
        <v>2</v>
      </c>
      <c r="O199" s="582">
        <v>628</v>
      </c>
      <c r="P199" s="546"/>
      <c r="Q199" s="583">
        <v>314</v>
      </c>
    </row>
    <row r="200" spans="1:17" ht="14.45" customHeight="1" x14ac:dyDescent="0.2">
      <c r="A200" s="540" t="s">
        <v>1979</v>
      </c>
      <c r="B200" s="541" t="s">
        <v>1904</v>
      </c>
      <c r="C200" s="541" t="s">
        <v>1743</v>
      </c>
      <c r="D200" s="541" t="s">
        <v>1909</v>
      </c>
      <c r="E200" s="541" t="s">
        <v>1910</v>
      </c>
      <c r="F200" s="582">
        <v>7</v>
      </c>
      <c r="G200" s="582">
        <v>84</v>
      </c>
      <c r="H200" s="582"/>
      <c r="I200" s="582">
        <v>12</v>
      </c>
      <c r="J200" s="582"/>
      <c r="K200" s="582"/>
      <c r="L200" s="582"/>
      <c r="M200" s="582"/>
      <c r="N200" s="582">
        <v>2</v>
      </c>
      <c r="O200" s="582">
        <v>26</v>
      </c>
      <c r="P200" s="546"/>
      <c r="Q200" s="583">
        <v>13</v>
      </c>
    </row>
    <row r="201" spans="1:17" ht="14.45" customHeight="1" x14ac:dyDescent="0.2">
      <c r="A201" s="540" t="s">
        <v>1979</v>
      </c>
      <c r="B201" s="541" t="s">
        <v>1904</v>
      </c>
      <c r="C201" s="541" t="s">
        <v>1743</v>
      </c>
      <c r="D201" s="541" t="s">
        <v>1911</v>
      </c>
      <c r="E201" s="541" t="s">
        <v>1912</v>
      </c>
      <c r="F201" s="582"/>
      <c r="G201" s="582"/>
      <c r="H201" s="582"/>
      <c r="I201" s="582"/>
      <c r="J201" s="582"/>
      <c r="K201" s="582"/>
      <c r="L201" s="582"/>
      <c r="M201" s="582"/>
      <c r="N201" s="582">
        <v>16</v>
      </c>
      <c r="O201" s="582">
        <v>169680</v>
      </c>
      <c r="P201" s="546"/>
      <c r="Q201" s="583">
        <v>10605</v>
      </c>
    </row>
    <row r="202" spans="1:17" ht="14.45" customHeight="1" x14ac:dyDescent="0.2">
      <c r="A202" s="540" t="s">
        <v>1979</v>
      </c>
      <c r="B202" s="541" t="s">
        <v>1904</v>
      </c>
      <c r="C202" s="541" t="s">
        <v>1743</v>
      </c>
      <c r="D202" s="541" t="s">
        <v>1913</v>
      </c>
      <c r="E202" s="541" t="s">
        <v>1914</v>
      </c>
      <c r="F202" s="582"/>
      <c r="G202" s="582"/>
      <c r="H202" s="582"/>
      <c r="I202" s="582"/>
      <c r="J202" s="582"/>
      <c r="K202" s="582"/>
      <c r="L202" s="582"/>
      <c r="M202" s="582"/>
      <c r="N202" s="582">
        <v>2</v>
      </c>
      <c r="O202" s="582">
        <v>23894</v>
      </c>
      <c r="P202" s="546"/>
      <c r="Q202" s="583">
        <v>11947</v>
      </c>
    </row>
    <row r="203" spans="1:17" ht="14.45" customHeight="1" x14ac:dyDescent="0.2">
      <c r="A203" s="540" t="s">
        <v>1979</v>
      </c>
      <c r="B203" s="541" t="s">
        <v>1904</v>
      </c>
      <c r="C203" s="541" t="s">
        <v>1743</v>
      </c>
      <c r="D203" s="541" t="s">
        <v>1923</v>
      </c>
      <c r="E203" s="541" t="s">
        <v>1924</v>
      </c>
      <c r="F203" s="582"/>
      <c r="G203" s="582"/>
      <c r="H203" s="582"/>
      <c r="I203" s="582"/>
      <c r="J203" s="582"/>
      <c r="K203" s="582"/>
      <c r="L203" s="582"/>
      <c r="M203" s="582"/>
      <c r="N203" s="582">
        <v>3</v>
      </c>
      <c r="O203" s="582">
        <v>3444</v>
      </c>
      <c r="P203" s="546"/>
      <c r="Q203" s="583">
        <v>1148</v>
      </c>
    </row>
    <row r="204" spans="1:17" ht="14.45" customHeight="1" x14ac:dyDescent="0.2">
      <c r="A204" s="540" t="s">
        <v>1979</v>
      </c>
      <c r="B204" s="541" t="s">
        <v>1904</v>
      </c>
      <c r="C204" s="541" t="s">
        <v>1743</v>
      </c>
      <c r="D204" s="541" t="s">
        <v>1931</v>
      </c>
      <c r="E204" s="541" t="s">
        <v>1932</v>
      </c>
      <c r="F204" s="582"/>
      <c r="G204" s="582"/>
      <c r="H204" s="582"/>
      <c r="I204" s="582"/>
      <c r="J204" s="582"/>
      <c r="K204" s="582"/>
      <c r="L204" s="582"/>
      <c r="M204" s="582"/>
      <c r="N204" s="582">
        <v>4</v>
      </c>
      <c r="O204" s="582">
        <v>6440</v>
      </c>
      <c r="P204" s="546"/>
      <c r="Q204" s="583">
        <v>1610</v>
      </c>
    </row>
    <row r="205" spans="1:17" ht="14.45" customHeight="1" x14ac:dyDescent="0.2">
      <c r="A205" s="540" t="s">
        <v>1979</v>
      </c>
      <c r="B205" s="541" t="s">
        <v>1904</v>
      </c>
      <c r="C205" s="541" t="s">
        <v>1743</v>
      </c>
      <c r="D205" s="541" t="s">
        <v>1937</v>
      </c>
      <c r="E205" s="541" t="s">
        <v>1938</v>
      </c>
      <c r="F205" s="582"/>
      <c r="G205" s="582"/>
      <c r="H205" s="582"/>
      <c r="I205" s="582"/>
      <c r="J205" s="582"/>
      <c r="K205" s="582"/>
      <c r="L205" s="582"/>
      <c r="M205" s="582"/>
      <c r="N205" s="582">
        <v>4</v>
      </c>
      <c r="O205" s="582">
        <v>6440</v>
      </c>
      <c r="P205" s="546"/>
      <c r="Q205" s="583">
        <v>1610</v>
      </c>
    </row>
    <row r="206" spans="1:17" ht="14.45" customHeight="1" x14ac:dyDescent="0.2">
      <c r="A206" s="540" t="s">
        <v>1979</v>
      </c>
      <c r="B206" s="541" t="s">
        <v>1904</v>
      </c>
      <c r="C206" s="541" t="s">
        <v>1743</v>
      </c>
      <c r="D206" s="541" t="s">
        <v>1939</v>
      </c>
      <c r="E206" s="541" t="s">
        <v>1940</v>
      </c>
      <c r="F206" s="582"/>
      <c r="G206" s="582"/>
      <c r="H206" s="582"/>
      <c r="I206" s="582"/>
      <c r="J206" s="582"/>
      <c r="K206" s="582"/>
      <c r="L206" s="582"/>
      <c r="M206" s="582"/>
      <c r="N206" s="582">
        <v>2</v>
      </c>
      <c r="O206" s="582">
        <v>80978</v>
      </c>
      <c r="P206" s="546"/>
      <c r="Q206" s="583">
        <v>40489</v>
      </c>
    </row>
    <row r="207" spans="1:17" ht="14.45" customHeight="1" x14ac:dyDescent="0.2">
      <c r="A207" s="540" t="s">
        <v>1979</v>
      </c>
      <c r="B207" s="541" t="s">
        <v>1904</v>
      </c>
      <c r="C207" s="541" t="s">
        <v>1743</v>
      </c>
      <c r="D207" s="541" t="s">
        <v>1943</v>
      </c>
      <c r="E207" s="541" t="s">
        <v>1944</v>
      </c>
      <c r="F207" s="582"/>
      <c r="G207" s="582"/>
      <c r="H207" s="582"/>
      <c r="I207" s="582"/>
      <c r="J207" s="582"/>
      <c r="K207" s="582"/>
      <c r="L207" s="582"/>
      <c r="M207" s="582"/>
      <c r="N207" s="582">
        <v>1</v>
      </c>
      <c r="O207" s="582">
        <v>1084.44</v>
      </c>
      <c r="P207" s="546"/>
      <c r="Q207" s="583">
        <v>1084.44</v>
      </c>
    </row>
    <row r="208" spans="1:17" ht="14.45" customHeight="1" x14ac:dyDescent="0.2">
      <c r="A208" s="540" t="s">
        <v>1982</v>
      </c>
      <c r="B208" s="541" t="s">
        <v>1755</v>
      </c>
      <c r="C208" s="541" t="s">
        <v>1743</v>
      </c>
      <c r="D208" s="541" t="s">
        <v>1758</v>
      </c>
      <c r="E208" s="541" t="s">
        <v>1759</v>
      </c>
      <c r="F208" s="582">
        <v>1</v>
      </c>
      <c r="G208" s="582">
        <v>1486</v>
      </c>
      <c r="H208" s="582"/>
      <c r="I208" s="582">
        <v>1486</v>
      </c>
      <c r="J208" s="582">
        <v>1</v>
      </c>
      <c r="K208" s="582">
        <v>1488</v>
      </c>
      <c r="L208" s="582"/>
      <c r="M208" s="582">
        <v>1488</v>
      </c>
      <c r="N208" s="582">
        <v>1</v>
      </c>
      <c r="O208" s="582">
        <v>1493</v>
      </c>
      <c r="P208" s="546"/>
      <c r="Q208" s="583">
        <v>1493</v>
      </c>
    </row>
    <row r="209" spans="1:17" ht="14.45" customHeight="1" x14ac:dyDescent="0.2">
      <c r="A209" s="540" t="s">
        <v>1982</v>
      </c>
      <c r="B209" s="541" t="s">
        <v>1755</v>
      </c>
      <c r="C209" s="541" t="s">
        <v>1743</v>
      </c>
      <c r="D209" s="541" t="s">
        <v>1762</v>
      </c>
      <c r="E209" s="541" t="s">
        <v>1763</v>
      </c>
      <c r="F209" s="582"/>
      <c r="G209" s="582"/>
      <c r="H209" s="582"/>
      <c r="I209" s="582"/>
      <c r="J209" s="582"/>
      <c r="K209" s="582"/>
      <c r="L209" s="582"/>
      <c r="M209" s="582"/>
      <c r="N209" s="582">
        <v>1</v>
      </c>
      <c r="O209" s="582">
        <v>669</v>
      </c>
      <c r="P209" s="546"/>
      <c r="Q209" s="583">
        <v>669</v>
      </c>
    </row>
    <row r="210" spans="1:17" ht="14.45" customHeight="1" x14ac:dyDescent="0.2">
      <c r="A210" s="540" t="s">
        <v>1982</v>
      </c>
      <c r="B210" s="541" t="s">
        <v>1755</v>
      </c>
      <c r="C210" s="541" t="s">
        <v>1743</v>
      </c>
      <c r="D210" s="541" t="s">
        <v>1768</v>
      </c>
      <c r="E210" s="541" t="s">
        <v>1769</v>
      </c>
      <c r="F210" s="582">
        <v>1</v>
      </c>
      <c r="G210" s="582">
        <v>846</v>
      </c>
      <c r="H210" s="582"/>
      <c r="I210" s="582">
        <v>846</v>
      </c>
      <c r="J210" s="582">
        <v>2</v>
      </c>
      <c r="K210" s="582">
        <v>1698</v>
      </c>
      <c r="L210" s="582"/>
      <c r="M210" s="582">
        <v>849</v>
      </c>
      <c r="N210" s="582">
        <v>2</v>
      </c>
      <c r="O210" s="582">
        <v>1728</v>
      </c>
      <c r="P210" s="546"/>
      <c r="Q210" s="583">
        <v>864</v>
      </c>
    </row>
    <row r="211" spans="1:17" ht="14.45" customHeight="1" x14ac:dyDescent="0.2">
      <c r="A211" s="540" t="s">
        <v>1982</v>
      </c>
      <c r="B211" s="541" t="s">
        <v>1755</v>
      </c>
      <c r="C211" s="541" t="s">
        <v>1743</v>
      </c>
      <c r="D211" s="541" t="s">
        <v>1770</v>
      </c>
      <c r="E211" s="541" t="s">
        <v>1771</v>
      </c>
      <c r="F211" s="582"/>
      <c r="G211" s="582"/>
      <c r="H211" s="582"/>
      <c r="I211" s="582"/>
      <c r="J211" s="582">
        <v>2</v>
      </c>
      <c r="K211" s="582">
        <v>1616</v>
      </c>
      <c r="L211" s="582"/>
      <c r="M211" s="582">
        <v>808</v>
      </c>
      <c r="N211" s="582">
        <v>2</v>
      </c>
      <c r="O211" s="582">
        <v>1622</v>
      </c>
      <c r="P211" s="546"/>
      <c r="Q211" s="583">
        <v>811</v>
      </c>
    </row>
    <row r="212" spans="1:17" ht="14.45" customHeight="1" x14ac:dyDescent="0.2">
      <c r="A212" s="540" t="s">
        <v>1982</v>
      </c>
      <c r="B212" s="541" t="s">
        <v>1755</v>
      </c>
      <c r="C212" s="541" t="s">
        <v>1743</v>
      </c>
      <c r="D212" s="541" t="s">
        <v>1772</v>
      </c>
      <c r="E212" s="541" t="s">
        <v>1773</v>
      </c>
      <c r="F212" s="582"/>
      <c r="G212" s="582"/>
      <c r="H212" s="582"/>
      <c r="I212" s="582"/>
      <c r="J212" s="582">
        <v>2</v>
      </c>
      <c r="K212" s="582">
        <v>1616</v>
      </c>
      <c r="L212" s="582"/>
      <c r="M212" s="582">
        <v>808</v>
      </c>
      <c r="N212" s="582">
        <v>2</v>
      </c>
      <c r="O212" s="582">
        <v>1622</v>
      </c>
      <c r="P212" s="546"/>
      <c r="Q212" s="583">
        <v>811</v>
      </c>
    </row>
    <row r="213" spans="1:17" ht="14.45" customHeight="1" x14ac:dyDescent="0.2">
      <c r="A213" s="540" t="s">
        <v>1982</v>
      </c>
      <c r="B213" s="541" t="s">
        <v>1755</v>
      </c>
      <c r="C213" s="541" t="s">
        <v>1743</v>
      </c>
      <c r="D213" s="541" t="s">
        <v>1774</v>
      </c>
      <c r="E213" s="541" t="s">
        <v>1775</v>
      </c>
      <c r="F213" s="582">
        <v>3</v>
      </c>
      <c r="G213" s="582">
        <v>504</v>
      </c>
      <c r="H213" s="582"/>
      <c r="I213" s="582">
        <v>168</v>
      </c>
      <c r="J213" s="582">
        <v>2</v>
      </c>
      <c r="K213" s="582">
        <v>336</v>
      </c>
      <c r="L213" s="582"/>
      <c r="M213" s="582">
        <v>168</v>
      </c>
      <c r="N213" s="582">
        <v>3</v>
      </c>
      <c r="O213" s="582">
        <v>507</v>
      </c>
      <c r="P213" s="546"/>
      <c r="Q213" s="583">
        <v>169</v>
      </c>
    </row>
    <row r="214" spans="1:17" ht="14.45" customHeight="1" x14ac:dyDescent="0.2">
      <c r="A214" s="540" t="s">
        <v>1982</v>
      </c>
      <c r="B214" s="541" t="s">
        <v>1755</v>
      </c>
      <c r="C214" s="541" t="s">
        <v>1743</v>
      </c>
      <c r="D214" s="541" t="s">
        <v>1776</v>
      </c>
      <c r="E214" s="541" t="s">
        <v>1777</v>
      </c>
      <c r="F214" s="582">
        <v>4</v>
      </c>
      <c r="G214" s="582">
        <v>700</v>
      </c>
      <c r="H214" s="582"/>
      <c r="I214" s="582">
        <v>175</v>
      </c>
      <c r="J214" s="582"/>
      <c r="K214" s="582"/>
      <c r="L214" s="582"/>
      <c r="M214" s="582"/>
      <c r="N214" s="582">
        <v>2</v>
      </c>
      <c r="O214" s="582">
        <v>352</v>
      </c>
      <c r="P214" s="546"/>
      <c r="Q214" s="583">
        <v>176</v>
      </c>
    </row>
    <row r="215" spans="1:17" ht="14.45" customHeight="1" x14ac:dyDescent="0.2">
      <c r="A215" s="540" t="s">
        <v>1982</v>
      </c>
      <c r="B215" s="541" t="s">
        <v>1755</v>
      </c>
      <c r="C215" s="541" t="s">
        <v>1743</v>
      </c>
      <c r="D215" s="541" t="s">
        <v>1778</v>
      </c>
      <c r="E215" s="541" t="s">
        <v>1779</v>
      </c>
      <c r="F215" s="582">
        <v>1</v>
      </c>
      <c r="G215" s="582">
        <v>353</v>
      </c>
      <c r="H215" s="582"/>
      <c r="I215" s="582">
        <v>353</v>
      </c>
      <c r="J215" s="582">
        <v>1</v>
      </c>
      <c r="K215" s="582">
        <v>354</v>
      </c>
      <c r="L215" s="582"/>
      <c r="M215" s="582">
        <v>354</v>
      </c>
      <c r="N215" s="582">
        <v>2</v>
      </c>
      <c r="O215" s="582">
        <v>712</v>
      </c>
      <c r="P215" s="546"/>
      <c r="Q215" s="583">
        <v>356</v>
      </c>
    </row>
    <row r="216" spans="1:17" ht="14.45" customHeight="1" x14ac:dyDescent="0.2">
      <c r="A216" s="540" t="s">
        <v>1982</v>
      </c>
      <c r="B216" s="541" t="s">
        <v>1755</v>
      </c>
      <c r="C216" s="541" t="s">
        <v>1743</v>
      </c>
      <c r="D216" s="541" t="s">
        <v>1780</v>
      </c>
      <c r="E216" s="541" t="s">
        <v>1781</v>
      </c>
      <c r="F216" s="582"/>
      <c r="G216" s="582"/>
      <c r="H216" s="582"/>
      <c r="I216" s="582"/>
      <c r="J216" s="582"/>
      <c r="K216" s="582"/>
      <c r="L216" s="582"/>
      <c r="M216" s="582"/>
      <c r="N216" s="582">
        <v>2</v>
      </c>
      <c r="O216" s="582">
        <v>2084</v>
      </c>
      <c r="P216" s="546"/>
      <c r="Q216" s="583">
        <v>1042</v>
      </c>
    </row>
    <row r="217" spans="1:17" ht="14.45" customHeight="1" x14ac:dyDescent="0.2">
      <c r="A217" s="540" t="s">
        <v>1982</v>
      </c>
      <c r="B217" s="541" t="s">
        <v>1755</v>
      </c>
      <c r="C217" s="541" t="s">
        <v>1743</v>
      </c>
      <c r="D217" s="541" t="s">
        <v>1788</v>
      </c>
      <c r="E217" s="541" t="s">
        <v>1789</v>
      </c>
      <c r="F217" s="582">
        <v>3</v>
      </c>
      <c r="G217" s="582">
        <v>1653</v>
      </c>
      <c r="H217" s="582"/>
      <c r="I217" s="582">
        <v>551</v>
      </c>
      <c r="J217" s="582"/>
      <c r="K217" s="582"/>
      <c r="L217" s="582"/>
      <c r="M217" s="582"/>
      <c r="N217" s="582">
        <v>2</v>
      </c>
      <c r="O217" s="582">
        <v>1110</v>
      </c>
      <c r="P217" s="546"/>
      <c r="Q217" s="583">
        <v>555</v>
      </c>
    </row>
    <row r="218" spans="1:17" ht="14.45" customHeight="1" x14ac:dyDescent="0.2">
      <c r="A218" s="540" t="s">
        <v>1982</v>
      </c>
      <c r="B218" s="541" t="s">
        <v>1755</v>
      </c>
      <c r="C218" s="541" t="s">
        <v>1743</v>
      </c>
      <c r="D218" s="541" t="s">
        <v>1790</v>
      </c>
      <c r="E218" s="541" t="s">
        <v>1791</v>
      </c>
      <c r="F218" s="582">
        <v>1</v>
      </c>
      <c r="G218" s="582">
        <v>656</v>
      </c>
      <c r="H218" s="582"/>
      <c r="I218" s="582">
        <v>656</v>
      </c>
      <c r="J218" s="582"/>
      <c r="K218" s="582"/>
      <c r="L218" s="582"/>
      <c r="M218" s="582"/>
      <c r="N218" s="582"/>
      <c r="O218" s="582"/>
      <c r="P218" s="546"/>
      <c r="Q218" s="583"/>
    </row>
    <row r="219" spans="1:17" ht="14.45" customHeight="1" x14ac:dyDescent="0.2">
      <c r="A219" s="540" t="s">
        <v>1982</v>
      </c>
      <c r="B219" s="541" t="s">
        <v>1755</v>
      </c>
      <c r="C219" s="541" t="s">
        <v>1743</v>
      </c>
      <c r="D219" s="541" t="s">
        <v>1792</v>
      </c>
      <c r="E219" s="541" t="s">
        <v>1793</v>
      </c>
      <c r="F219" s="582">
        <v>1</v>
      </c>
      <c r="G219" s="582">
        <v>656</v>
      </c>
      <c r="H219" s="582"/>
      <c r="I219" s="582">
        <v>656</v>
      </c>
      <c r="J219" s="582"/>
      <c r="K219" s="582"/>
      <c r="L219" s="582"/>
      <c r="M219" s="582"/>
      <c r="N219" s="582"/>
      <c r="O219" s="582"/>
      <c r="P219" s="546"/>
      <c r="Q219" s="583"/>
    </row>
    <row r="220" spans="1:17" ht="14.45" customHeight="1" x14ac:dyDescent="0.2">
      <c r="A220" s="540" t="s">
        <v>1982</v>
      </c>
      <c r="B220" s="541" t="s">
        <v>1755</v>
      </c>
      <c r="C220" s="541" t="s">
        <v>1743</v>
      </c>
      <c r="D220" s="541" t="s">
        <v>1794</v>
      </c>
      <c r="E220" s="541" t="s">
        <v>1795</v>
      </c>
      <c r="F220" s="582"/>
      <c r="G220" s="582"/>
      <c r="H220" s="582"/>
      <c r="I220" s="582"/>
      <c r="J220" s="582"/>
      <c r="K220" s="582"/>
      <c r="L220" s="582"/>
      <c r="M220" s="582"/>
      <c r="N220" s="582">
        <v>1</v>
      </c>
      <c r="O220" s="582">
        <v>683</v>
      </c>
      <c r="P220" s="546"/>
      <c r="Q220" s="583">
        <v>683</v>
      </c>
    </row>
    <row r="221" spans="1:17" ht="14.45" customHeight="1" x14ac:dyDescent="0.2">
      <c r="A221" s="540" t="s">
        <v>1982</v>
      </c>
      <c r="B221" s="541" t="s">
        <v>1755</v>
      </c>
      <c r="C221" s="541" t="s">
        <v>1743</v>
      </c>
      <c r="D221" s="541" t="s">
        <v>1796</v>
      </c>
      <c r="E221" s="541" t="s">
        <v>1797</v>
      </c>
      <c r="F221" s="582">
        <v>1</v>
      </c>
      <c r="G221" s="582">
        <v>515</v>
      </c>
      <c r="H221" s="582"/>
      <c r="I221" s="582">
        <v>515</v>
      </c>
      <c r="J221" s="582"/>
      <c r="K221" s="582"/>
      <c r="L221" s="582"/>
      <c r="M221" s="582"/>
      <c r="N221" s="582">
        <v>3</v>
      </c>
      <c r="O221" s="582">
        <v>1557</v>
      </c>
      <c r="P221" s="546"/>
      <c r="Q221" s="583">
        <v>519</v>
      </c>
    </row>
    <row r="222" spans="1:17" ht="14.45" customHeight="1" x14ac:dyDescent="0.2">
      <c r="A222" s="540" t="s">
        <v>1982</v>
      </c>
      <c r="B222" s="541" t="s">
        <v>1755</v>
      </c>
      <c r="C222" s="541" t="s">
        <v>1743</v>
      </c>
      <c r="D222" s="541" t="s">
        <v>1798</v>
      </c>
      <c r="E222" s="541" t="s">
        <v>1799</v>
      </c>
      <c r="F222" s="582">
        <v>1</v>
      </c>
      <c r="G222" s="582">
        <v>425</v>
      </c>
      <c r="H222" s="582"/>
      <c r="I222" s="582">
        <v>425</v>
      </c>
      <c r="J222" s="582"/>
      <c r="K222" s="582"/>
      <c r="L222" s="582"/>
      <c r="M222" s="582"/>
      <c r="N222" s="582">
        <v>3</v>
      </c>
      <c r="O222" s="582">
        <v>1287</v>
      </c>
      <c r="P222" s="546"/>
      <c r="Q222" s="583">
        <v>429</v>
      </c>
    </row>
    <row r="223" spans="1:17" ht="14.45" customHeight="1" x14ac:dyDescent="0.2">
      <c r="A223" s="540" t="s">
        <v>1982</v>
      </c>
      <c r="B223" s="541" t="s">
        <v>1755</v>
      </c>
      <c r="C223" s="541" t="s">
        <v>1743</v>
      </c>
      <c r="D223" s="541" t="s">
        <v>1800</v>
      </c>
      <c r="E223" s="541" t="s">
        <v>1801</v>
      </c>
      <c r="F223" s="582">
        <v>3</v>
      </c>
      <c r="G223" s="582">
        <v>1053</v>
      </c>
      <c r="H223" s="582"/>
      <c r="I223" s="582">
        <v>351</v>
      </c>
      <c r="J223" s="582"/>
      <c r="K223" s="582"/>
      <c r="L223" s="582"/>
      <c r="M223" s="582"/>
      <c r="N223" s="582">
        <v>3</v>
      </c>
      <c r="O223" s="582">
        <v>1071</v>
      </c>
      <c r="P223" s="546"/>
      <c r="Q223" s="583">
        <v>357</v>
      </c>
    </row>
    <row r="224" spans="1:17" ht="14.45" customHeight="1" x14ac:dyDescent="0.2">
      <c r="A224" s="540" t="s">
        <v>1982</v>
      </c>
      <c r="B224" s="541" t="s">
        <v>1755</v>
      </c>
      <c r="C224" s="541" t="s">
        <v>1743</v>
      </c>
      <c r="D224" s="541" t="s">
        <v>1802</v>
      </c>
      <c r="E224" s="541" t="s">
        <v>1803</v>
      </c>
      <c r="F224" s="582"/>
      <c r="G224" s="582"/>
      <c r="H224" s="582"/>
      <c r="I224" s="582"/>
      <c r="J224" s="582"/>
      <c r="K224" s="582"/>
      <c r="L224" s="582"/>
      <c r="M224" s="582"/>
      <c r="N224" s="582">
        <v>2</v>
      </c>
      <c r="O224" s="582">
        <v>454</v>
      </c>
      <c r="P224" s="546"/>
      <c r="Q224" s="583">
        <v>227</v>
      </c>
    </row>
    <row r="225" spans="1:17" ht="14.45" customHeight="1" x14ac:dyDescent="0.2">
      <c r="A225" s="540" t="s">
        <v>1982</v>
      </c>
      <c r="B225" s="541" t="s">
        <v>1755</v>
      </c>
      <c r="C225" s="541" t="s">
        <v>1743</v>
      </c>
      <c r="D225" s="541" t="s">
        <v>1804</v>
      </c>
      <c r="E225" s="541" t="s">
        <v>1805</v>
      </c>
      <c r="F225" s="582">
        <v>2</v>
      </c>
      <c r="G225" s="582">
        <v>1026</v>
      </c>
      <c r="H225" s="582"/>
      <c r="I225" s="582">
        <v>513</v>
      </c>
      <c r="J225" s="582"/>
      <c r="K225" s="582"/>
      <c r="L225" s="582"/>
      <c r="M225" s="582"/>
      <c r="N225" s="582"/>
      <c r="O225" s="582"/>
      <c r="P225" s="546"/>
      <c r="Q225" s="583"/>
    </row>
    <row r="226" spans="1:17" ht="14.45" customHeight="1" x14ac:dyDescent="0.2">
      <c r="A226" s="540" t="s">
        <v>1982</v>
      </c>
      <c r="B226" s="541" t="s">
        <v>1755</v>
      </c>
      <c r="C226" s="541" t="s">
        <v>1743</v>
      </c>
      <c r="D226" s="541" t="s">
        <v>1808</v>
      </c>
      <c r="E226" s="541" t="s">
        <v>1809</v>
      </c>
      <c r="F226" s="582"/>
      <c r="G226" s="582"/>
      <c r="H226" s="582"/>
      <c r="I226" s="582"/>
      <c r="J226" s="582">
        <v>1</v>
      </c>
      <c r="K226" s="582">
        <v>240</v>
      </c>
      <c r="L226" s="582"/>
      <c r="M226" s="582">
        <v>240</v>
      </c>
      <c r="N226" s="582"/>
      <c r="O226" s="582"/>
      <c r="P226" s="546"/>
      <c r="Q226" s="583"/>
    </row>
    <row r="227" spans="1:17" ht="14.45" customHeight="1" x14ac:dyDescent="0.2">
      <c r="A227" s="540" t="s">
        <v>1982</v>
      </c>
      <c r="B227" s="541" t="s">
        <v>1755</v>
      </c>
      <c r="C227" s="541" t="s">
        <v>1743</v>
      </c>
      <c r="D227" s="541" t="s">
        <v>1810</v>
      </c>
      <c r="E227" s="541" t="s">
        <v>1811</v>
      </c>
      <c r="F227" s="582">
        <v>2</v>
      </c>
      <c r="G227" s="582">
        <v>222</v>
      </c>
      <c r="H227" s="582"/>
      <c r="I227" s="582">
        <v>111</v>
      </c>
      <c r="J227" s="582"/>
      <c r="K227" s="582"/>
      <c r="L227" s="582"/>
      <c r="M227" s="582"/>
      <c r="N227" s="582">
        <v>2</v>
      </c>
      <c r="O227" s="582">
        <v>224</v>
      </c>
      <c r="P227" s="546"/>
      <c r="Q227" s="583">
        <v>112</v>
      </c>
    </row>
    <row r="228" spans="1:17" ht="14.45" customHeight="1" x14ac:dyDescent="0.2">
      <c r="A228" s="540" t="s">
        <v>1982</v>
      </c>
      <c r="B228" s="541" t="s">
        <v>1755</v>
      </c>
      <c r="C228" s="541" t="s">
        <v>1743</v>
      </c>
      <c r="D228" s="541" t="s">
        <v>1812</v>
      </c>
      <c r="E228" s="541" t="s">
        <v>1813</v>
      </c>
      <c r="F228" s="582">
        <v>2</v>
      </c>
      <c r="G228" s="582">
        <v>624</v>
      </c>
      <c r="H228" s="582"/>
      <c r="I228" s="582">
        <v>312</v>
      </c>
      <c r="J228" s="582"/>
      <c r="K228" s="582"/>
      <c r="L228" s="582"/>
      <c r="M228" s="582"/>
      <c r="N228" s="582"/>
      <c r="O228" s="582"/>
      <c r="P228" s="546"/>
      <c r="Q228" s="583"/>
    </row>
    <row r="229" spans="1:17" ht="14.45" customHeight="1" x14ac:dyDescent="0.2">
      <c r="A229" s="540" t="s">
        <v>1982</v>
      </c>
      <c r="B229" s="541" t="s">
        <v>1755</v>
      </c>
      <c r="C229" s="541" t="s">
        <v>1743</v>
      </c>
      <c r="D229" s="541" t="s">
        <v>1814</v>
      </c>
      <c r="E229" s="541" t="s">
        <v>1815</v>
      </c>
      <c r="F229" s="582"/>
      <c r="G229" s="582"/>
      <c r="H229" s="582"/>
      <c r="I229" s="582"/>
      <c r="J229" s="582"/>
      <c r="K229" s="582"/>
      <c r="L229" s="582"/>
      <c r="M229" s="582"/>
      <c r="N229" s="582">
        <v>1</v>
      </c>
      <c r="O229" s="582">
        <v>19</v>
      </c>
      <c r="P229" s="546"/>
      <c r="Q229" s="583">
        <v>19</v>
      </c>
    </row>
    <row r="230" spans="1:17" ht="14.45" customHeight="1" x14ac:dyDescent="0.2">
      <c r="A230" s="540" t="s">
        <v>1982</v>
      </c>
      <c r="B230" s="541" t="s">
        <v>1755</v>
      </c>
      <c r="C230" s="541" t="s">
        <v>1743</v>
      </c>
      <c r="D230" s="541" t="s">
        <v>1818</v>
      </c>
      <c r="E230" s="541" t="s">
        <v>1819</v>
      </c>
      <c r="F230" s="582">
        <v>12</v>
      </c>
      <c r="G230" s="582">
        <v>4212</v>
      </c>
      <c r="H230" s="582"/>
      <c r="I230" s="582">
        <v>351</v>
      </c>
      <c r="J230" s="582"/>
      <c r="K230" s="582"/>
      <c r="L230" s="582"/>
      <c r="M230" s="582"/>
      <c r="N230" s="582">
        <v>5</v>
      </c>
      <c r="O230" s="582">
        <v>1770</v>
      </c>
      <c r="P230" s="546"/>
      <c r="Q230" s="583">
        <v>354</v>
      </c>
    </row>
    <row r="231" spans="1:17" ht="14.45" customHeight="1" x14ac:dyDescent="0.2">
      <c r="A231" s="540" t="s">
        <v>1982</v>
      </c>
      <c r="B231" s="541" t="s">
        <v>1755</v>
      </c>
      <c r="C231" s="541" t="s">
        <v>1743</v>
      </c>
      <c r="D231" s="541" t="s">
        <v>1824</v>
      </c>
      <c r="E231" s="541" t="s">
        <v>1825</v>
      </c>
      <c r="F231" s="582"/>
      <c r="G231" s="582"/>
      <c r="H231" s="582"/>
      <c r="I231" s="582"/>
      <c r="J231" s="582">
        <v>1</v>
      </c>
      <c r="K231" s="582">
        <v>297</v>
      </c>
      <c r="L231" s="582"/>
      <c r="M231" s="582">
        <v>297</v>
      </c>
      <c r="N231" s="582"/>
      <c r="O231" s="582"/>
      <c r="P231" s="546"/>
      <c r="Q231" s="583"/>
    </row>
    <row r="232" spans="1:17" ht="14.45" customHeight="1" x14ac:dyDescent="0.2">
      <c r="A232" s="540" t="s">
        <v>1982</v>
      </c>
      <c r="B232" s="541" t="s">
        <v>1755</v>
      </c>
      <c r="C232" s="541" t="s">
        <v>1743</v>
      </c>
      <c r="D232" s="541" t="s">
        <v>1826</v>
      </c>
      <c r="E232" s="541" t="s">
        <v>1827</v>
      </c>
      <c r="F232" s="582">
        <v>3</v>
      </c>
      <c r="G232" s="582">
        <v>633</v>
      </c>
      <c r="H232" s="582"/>
      <c r="I232" s="582">
        <v>211</v>
      </c>
      <c r="J232" s="582"/>
      <c r="K232" s="582"/>
      <c r="L232" s="582"/>
      <c r="M232" s="582"/>
      <c r="N232" s="582">
        <v>2</v>
      </c>
      <c r="O232" s="582">
        <v>434</v>
      </c>
      <c r="P232" s="546"/>
      <c r="Q232" s="583">
        <v>217</v>
      </c>
    </row>
    <row r="233" spans="1:17" ht="14.45" customHeight="1" x14ac:dyDescent="0.2">
      <c r="A233" s="540" t="s">
        <v>1982</v>
      </c>
      <c r="B233" s="541" t="s">
        <v>1755</v>
      </c>
      <c r="C233" s="541" t="s">
        <v>1743</v>
      </c>
      <c r="D233" s="541" t="s">
        <v>1828</v>
      </c>
      <c r="E233" s="541" t="s">
        <v>1829</v>
      </c>
      <c r="F233" s="582">
        <v>3</v>
      </c>
      <c r="G233" s="582">
        <v>120</v>
      </c>
      <c r="H233" s="582"/>
      <c r="I233" s="582">
        <v>40</v>
      </c>
      <c r="J233" s="582"/>
      <c r="K233" s="582"/>
      <c r="L233" s="582"/>
      <c r="M233" s="582"/>
      <c r="N233" s="582">
        <v>2</v>
      </c>
      <c r="O233" s="582">
        <v>84</v>
      </c>
      <c r="P233" s="546"/>
      <c r="Q233" s="583">
        <v>42</v>
      </c>
    </row>
    <row r="234" spans="1:17" ht="14.45" customHeight="1" x14ac:dyDescent="0.2">
      <c r="A234" s="540" t="s">
        <v>1982</v>
      </c>
      <c r="B234" s="541" t="s">
        <v>1755</v>
      </c>
      <c r="C234" s="541" t="s">
        <v>1743</v>
      </c>
      <c r="D234" s="541" t="s">
        <v>1830</v>
      </c>
      <c r="E234" s="541" t="s">
        <v>1831</v>
      </c>
      <c r="F234" s="582">
        <v>2</v>
      </c>
      <c r="G234" s="582">
        <v>10060</v>
      </c>
      <c r="H234" s="582"/>
      <c r="I234" s="582">
        <v>5030</v>
      </c>
      <c r="J234" s="582"/>
      <c r="K234" s="582"/>
      <c r="L234" s="582"/>
      <c r="M234" s="582"/>
      <c r="N234" s="582"/>
      <c r="O234" s="582"/>
      <c r="P234" s="546"/>
      <c r="Q234" s="583"/>
    </row>
    <row r="235" spans="1:17" ht="14.45" customHeight="1" x14ac:dyDescent="0.2">
      <c r="A235" s="540" t="s">
        <v>1982</v>
      </c>
      <c r="B235" s="541" t="s">
        <v>1755</v>
      </c>
      <c r="C235" s="541" t="s">
        <v>1743</v>
      </c>
      <c r="D235" s="541" t="s">
        <v>1832</v>
      </c>
      <c r="E235" s="541" t="s">
        <v>1833</v>
      </c>
      <c r="F235" s="582">
        <v>3</v>
      </c>
      <c r="G235" s="582">
        <v>513</v>
      </c>
      <c r="H235" s="582"/>
      <c r="I235" s="582">
        <v>171</v>
      </c>
      <c r="J235" s="582">
        <v>3</v>
      </c>
      <c r="K235" s="582">
        <v>513</v>
      </c>
      <c r="L235" s="582"/>
      <c r="M235" s="582">
        <v>171</v>
      </c>
      <c r="N235" s="582">
        <v>5</v>
      </c>
      <c r="O235" s="582">
        <v>860</v>
      </c>
      <c r="P235" s="546"/>
      <c r="Q235" s="583">
        <v>172</v>
      </c>
    </row>
    <row r="236" spans="1:17" ht="14.45" customHeight="1" x14ac:dyDescent="0.2">
      <c r="A236" s="540" t="s">
        <v>1982</v>
      </c>
      <c r="B236" s="541" t="s">
        <v>1755</v>
      </c>
      <c r="C236" s="541" t="s">
        <v>1743</v>
      </c>
      <c r="D236" s="541" t="s">
        <v>1836</v>
      </c>
      <c r="E236" s="541" t="s">
        <v>1837</v>
      </c>
      <c r="F236" s="582">
        <v>1</v>
      </c>
      <c r="G236" s="582">
        <v>692</v>
      </c>
      <c r="H236" s="582"/>
      <c r="I236" s="582">
        <v>692</v>
      </c>
      <c r="J236" s="582"/>
      <c r="K236" s="582"/>
      <c r="L236" s="582"/>
      <c r="M236" s="582"/>
      <c r="N236" s="582">
        <v>1</v>
      </c>
      <c r="O236" s="582">
        <v>696</v>
      </c>
      <c r="P236" s="546"/>
      <c r="Q236" s="583">
        <v>696</v>
      </c>
    </row>
    <row r="237" spans="1:17" ht="14.45" customHeight="1" x14ac:dyDescent="0.2">
      <c r="A237" s="540" t="s">
        <v>1982</v>
      </c>
      <c r="B237" s="541" t="s">
        <v>1755</v>
      </c>
      <c r="C237" s="541" t="s">
        <v>1743</v>
      </c>
      <c r="D237" s="541" t="s">
        <v>1838</v>
      </c>
      <c r="E237" s="541" t="s">
        <v>1839</v>
      </c>
      <c r="F237" s="582">
        <v>3</v>
      </c>
      <c r="G237" s="582">
        <v>1053</v>
      </c>
      <c r="H237" s="582"/>
      <c r="I237" s="582">
        <v>351</v>
      </c>
      <c r="J237" s="582"/>
      <c r="K237" s="582"/>
      <c r="L237" s="582"/>
      <c r="M237" s="582"/>
      <c r="N237" s="582">
        <v>1</v>
      </c>
      <c r="O237" s="582">
        <v>354</v>
      </c>
      <c r="P237" s="546"/>
      <c r="Q237" s="583">
        <v>354</v>
      </c>
    </row>
    <row r="238" spans="1:17" ht="14.45" customHeight="1" x14ac:dyDescent="0.2">
      <c r="A238" s="540" t="s">
        <v>1982</v>
      </c>
      <c r="B238" s="541" t="s">
        <v>1755</v>
      </c>
      <c r="C238" s="541" t="s">
        <v>1743</v>
      </c>
      <c r="D238" s="541" t="s">
        <v>1840</v>
      </c>
      <c r="E238" s="541" t="s">
        <v>1841</v>
      </c>
      <c r="F238" s="582">
        <v>3</v>
      </c>
      <c r="G238" s="582">
        <v>522</v>
      </c>
      <c r="H238" s="582"/>
      <c r="I238" s="582">
        <v>174</v>
      </c>
      <c r="J238" s="582">
        <v>1</v>
      </c>
      <c r="K238" s="582">
        <v>174</v>
      </c>
      <c r="L238" s="582"/>
      <c r="M238" s="582">
        <v>174</v>
      </c>
      <c r="N238" s="582">
        <v>4</v>
      </c>
      <c r="O238" s="582">
        <v>700</v>
      </c>
      <c r="P238" s="546"/>
      <c r="Q238" s="583">
        <v>175</v>
      </c>
    </row>
    <row r="239" spans="1:17" ht="14.45" customHeight="1" x14ac:dyDescent="0.2">
      <c r="A239" s="540" t="s">
        <v>1982</v>
      </c>
      <c r="B239" s="541" t="s">
        <v>1755</v>
      </c>
      <c r="C239" s="541" t="s">
        <v>1743</v>
      </c>
      <c r="D239" s="541" t="s">
        <v>1842</v>
      </c>
      <c r="E239" s="541" t="s">
        <v>1843</v>
      </c>
      <c r="F239" s="582"/>
      <c r="G239" s="582"/>
      <c r="H239" s="582"/>
      <c r="I239" s="582"/>
      <c r="J239" s="582">
        <v>12</v>
      </c>
      <c r="K239" s="582">
        <v>4824</v>
      </c>
      <c r="L239" s="582"/>
      <c r="M239" s="582">
        <v>402</v>
      </c>
      <c r="N239" s="582">
        <v>12</v>
      </c>
      <c r="O239" s="582">
        <v>4836</v>
      </c>
      <c r="P239" s="546"/>
      <c r="Q239" s="583">
        <v>403</v>
      </c>
    </row>
    <row r="240" spans="1:17" ht="14.45" customHeight="1" x14ac:dyDescent="0.2">
      <c r="A240" s="540" t="s">
        <v>1982</v>
      </c>
      <c r="B240" s="541" t="s">
        <v>1755</v>
      </c>
      <c r="C240" s="541" t="s">
        <v>1743</v>
      </c>
      <c r="D240" s="541" t="s">
        <v>1844</v>
      </c>
      <c r="E240" s="541" t="s">
        <v>1845</v>
      </c>
      <c r="F240" s="582">
        <v>1</v>
      </c>
      <c r="G240" s="582">
        <v>656</v>
      </c>
      <c r="H240" s="582"/>
      <c r="I240" s="582">
        <v>656</v>
      </c>
      <c r="J240" s="582"/>
      <c r="K240" s="582"/>
      <c r="L240" s="582"/>
      <c r="M240" s="582"/>
      <c r="N240" s="582"/>
      <c r="O240" s="582"/>
      <c r="P240" s="546"/>
      <c r="Q240" s="583"/>
    </row>
    <row r="241" spans="1:17" ht="14.45" customHeight="1" x14ac:dyDescent="0.2">
      <c r="A241" s="540" t="s">
        <v>1982</v>
      </c>
      <c r="B241" s="541" t="s">
        <v>1755</v>
      </c>
      <c r="C241" s="541" t="s">
        <v>1743</v>
      </c>
      <c r="D241" s="541" t="s">
        <v>1846</v>
      </c>
      <c r="E241" s="541" t="s">
        <v>1847</v>
      </c>
      <c r="F241" s="582">
        <v>1</v>
      </c>
      <c r="G241" s="582">
        <v>656</v>
      </c>
      <c r="H241" s="582"/>
      <c r="I241" s="582">
        <v>656</v>
      </c>
      <c r="J241" s="582"/>
      <c r="K241" s="582"/>
      <c r="L241" s="582"/>
      <c r="M241" s="582"/>
      <c r="N241" s="582"/>
      <c r="O241" s="582"/>
      <c r="P241" s="546"/>
      <c r="Q241" s="583"/>
    </row>
    <row r="242" spans="1:17" ht="14.45" customHeight="1" x14ac:dyDescent="0.2">
      <c r="A242" s="540" t="s">
        <v>1982</v>
      </c>
      <c r="B242" s="541" t="s">
        <v>1755</v>
      </c>
      <c r="C242" s="541" t="s">
        <v>1743</v>
      </c>
      <c r="D242" s="541" t="s">
        <v>1848</v>
      </c>
      <c r="E242" s="541" t="s">
        <v>1849</v>
      </c>
      <c r="F242" s="582">
        <v>1</v>
      </c>
      <c r="G242" s="582">
        <v>696</v>
      </c>
      <c r="H242" s="582"/>
      <c r="I242" s="582">
        <v>696</v>
      </c>
      <c r="J242" s="582"/>
      <c r="K242" s="582"/>
      <c r="L242" s="582"/>
      <c r="M242" s="582"/>
      <c r="N242" s="582"/>
      <c r="O242" s="582"/>
      <c r="P242" s="546"/>
      <c r="Q242" s="583"/>
    </row>
    <row r="243" spans="1:17" ht="14.45" customHeight="1" x14ac:dyDescent="0.2">
      <c r="A243" s="540" t="s">
        <v>1982</v>
      </c>
      <c r="B243" s="541" t="s">
        <v>1755</v>
      </c>
      <c r="C243" s="541" t="s">
        <v>1743</v>
      </c>
      <c r="D243" s="541" t="s">
        <v>1850</v>
      </c>
      <c r="E243" s="541" t="s">
        <v>1851</v>
      </c>
      <c r="F243" s="582"/>
      <c r="G243" s="582"/>
      <c r="H243" s="582"/>
      <c r="I243" s="582"/>
      <c r="J243" s="582"/>
      <c r="K243" s="582"/>
      <c r="L243" s="582"/>
      <c r="M243" s="582"/>
      <c r="N243" s="582">
        <v>1</v>
      </c>
      <c r="O243" s="582">
        <v>683</v>
      </c>
      <c r="P243" s="546"/>
      <c r="Q243" s="583">
        <v>683</v>
      </c>
    </row>
    <row r="244" spans="1:17" ht="14.45" customHeight="1" x14ac:dyDescent="0.2">
      <c r="A244" s="540" t="s">
        <v>1982</v>
      </c>
      <c r="B244" s="541" t="s">
        <v>1755</v>
      </c>
      <c r="C244" s="541" t="s">
        <v>1743</v>
      </c>
      <c r="D244" s="541" t="s">
        <v>1852</v>
      </c>
      <c r="E244" s="541" t="s">
        <v>1853</v>
      </c>
      <c r="F244" s="582">
        <v>2</v>
      </c>
      <c r="G244" s="582">
        <v>956</v>
      </c>
      <c r="H244" s="582"/>
      <c r="I244" s="582">
        <v>478</v>
      </c>
      <c r="J244" s="582"/>
      <c r="K244" s="582"/>
      <c r="L244" s="582"/>
      <c r="M244" s="582"/>
      <c r="N244" s="582">
        <v>1</v>
      </c>
      <c r="O244" s="582">
        <v>482</v>
      </c>
      <c r="P244" s="546"/>
      <c r="Q244" s="583">
        <v>482</v>
      </c>
    </row>
    <row r="245" spans="1:17" ht="14.45" customHeight="1" x14ac:dyDescent="0.2">
      <c r="A245" s="540" t="s">
        <v>1982</v>
      </c>
      <c r="B245" s="541" t="s">
        <v>1755</v>
      </c>
      <c r="C245" s="541" t="s">
        <v>1743</v>
      </c>
      <c r="D245" s="541" t="s">
        <v>1854</v>
      </c>
      <c r="E245" s="541" t="s">
        <v>1855</v>
      </c>
      <c r="F245" s="582">
        <v>1</v>
      </c>
      <c r="G245" s="582">
        <v>293</v>
      </c>
      <c r="H245" s="582"/>
      <c r="I245" s="582">
        <v>293</v>
      </c>
      <c r="J245" s="582"/>
      <c r="K245" s="582"/>
      <c r="L245" s="582"/>
      <c r="M245" s="582"/>
      <c r="N245" s="582">
        <v>3</v>
      </c>
      <c r="O245" s="582">
        <v>891</v>
      </c>
      <c r="P245" s="546"/>
      <c r="Q245" s="583">
        <v>297</v>
      </c>
    </row>
    <row r="246" spans="1:17" ht="14.45" customHeight="1" x14ac:dyDescent="0.2">
      <c r="A246" s="540" t="s">
        <v>1982</v>
      </c>
      <c r="B246" s="541" t="s">
        <v>1755</v>
      </c>
      <c r="C246" s="541" t="s">
        <v>1743</v>
      </c>
      <c r="D246" s="541" t="s">
        <v>1856</v>
      </c>
      <c r="E246" s="541" t="s">
        <v>1857</v>
      </c>
      <c r="F246" s="582"/>
      <c r="G246" s="582"/>
      <c r="H246" s="582"/>
      <c r="I246" s="582"/>
      <c r="J246" s="582">
        <v>2</v>
      </c>
      <c r="K246" s="582">
        <v>1616</v>
      </c>
      <c r="L246" s="582"/>
      <c r="M246" s="582">
        <v>808</v>
      </c>
      <c r="N246" s="582">
        <v>2</v>
      </c>
      <c r="O246" s="582">
        <v>1622</v>
      </c>
      <c r="P246" s="546"/>
      <c r="Q246" s="583">
        <v>811</v>
      </c>
    </row>
    <row r="247" spans="1:17" ht="14.45" customHeight="1" x14ac:dyDescent="0.2">
      <c r="A247" s="540" t="s">
        <v>1982</v>
      </c>
      <c r="B247" s="541" t="s">
        <v>1755</v>
      </c>
      <c r="C247" s="541" t="s">
        <v>1743</v>
      </c>
      <c r="D247" s="541" t="s">
        <v>1858</v>
      </c>
      <c r="E247" s="541" t="s">
        <v>1859</v>
      </c>
      <c r="F247" s="582">
        <v>4</v>
      </c>
      <c r="G247" s="582">
        <v>672</v>
      </c>
      <c r="H247" s="582"/>
      <c r="I247" s="582">
        <v>168</v>
      </c>
      <c r="J247" s="582"/>
      <c r="K247" s="582"/>
      <c r="L247" s="582"/>
      <c r="M247" s="582"/>
      <c r="N247" s="582">
        <v>2</v>
      </c>
      <c r="O247" s="582">
        <v>338</v>
      </c>
      <c r="P247" s="546"/>
      <c r="Q247" s="583">
        <v>169</v>
      </c>
    </row>
    <row r="248" spans="1:17" ht="14.45" customHeight="1" x14ac:dyDescent="0.2">
      <c r="A248" s="540" t="s">
        <v>1982</v>
      </c>
      <c r="B248" s="541" t="s">
        <v>1755</v>
      </c>
      <c r="C248" s="541" t="s">
        <v>1743</v>
      </c>
      <c r="D248" s="541" t="s">
        <v>1862</v>
      </c>
      <c r="E248" s="541" t="s">
        <v>1863</v>
      </c>
      <c r="F248" s="582"/>
      <c r="G248" s="582"/>
      <c r="H248" s="582"/>
      <c r="I248" s="582"/>
      <c r="J248" s="582">
        <v>2</v>
      </c>
      <c r="K248" s="582">
        <v>1150</v>
      </c>
      <c r="L248" s="582"/>
      <c r="M248" s="582">
        <v>575</v>
      </c>
      <c r="N248" s="582">
        <v>2</v>
      </c>
      <c r="O248" s="582">
        <v>1152</v>
      </c>
      <c r="P248" s="546"/>
      <c r="Q248" s="583">
        <v>576</v>
      </c>
    </row>
    <row r="249" spans="1:17" ht="14.45" customHeight="1" x14ac:dyDescent="0.2">
      <c r="A249" s="540" t="s">
        <v>1982</v>
      </c>
      <c r="B249" s="541" t="s">
        <v>1755</v>
      </c>
      <c r="C249" s="541" t="s">
        <v>1743</v>
      </c>
      <c r="D249" s="541" t="s">
        <v>1868</v>
      </c>
      <c r="E249" s="541" t="s">
        <v>1869</v>
      </c>
      <c r="F249" s="582">
        <v>1</v>
      </c>
      <c r="G249" s="582">
        <v>1400</v>
      </c>
      <c r="H249" s="582"/>
      <c r="I249" s="582">
        <v>1400</v>
      </c>
      <c r="J249" s="582"/>
      <c r="K249" s="582"/>
      <c r="L249" s="582"/>
      <c r="M249" s="582"/>
      <c r="N249" s="582"/>
      <c r="O249" s="582"/>
      <c r="P249" s="546"/>
      <c r="Q249" s="583"/>
    </row>
    <row r="250" spans="1:17" ht="14.45" customHeight="1" x14ac:dyDescent="0.2">
      <c r="A250" s="540" t="s">
        <v>1982</v>
      </c>
      <c r="B250" s="541" t="s">
        <v>1755</v>
      </c>
      <c r="C250" s="541" t="s">
        <v>1743</v>
      </c>
      <c r="D250" s="541" t="s">
        <v>1872</v>
      </c>
      <c r="E250" s="541" t="s">
        <v>1873</v>
      </c>
      <c r="F250" s="582">
        <v>1</v>
      </c>
      <c r="G250" s="582">
        <v>190</v>
      </c>
      <c r="H250" s="582"/>
      <c r="I250" s="582">
        <v>190</v>
      </c>
      <c r="J250" s="582"/>
      <c r="K250" s="582"/>
      <c r="L250" s="582"/>
      <c r="M250" s="582"/>
      <c r="N250" s="582"/>
      <c r="O250" s="582"/>
      <c r="P250" s="546"/>
      <c r="Q250" s="583"/>
    </row>
    <row r="251" spans="1:17" ht="14.45" customHeight="1" x14ac:dyDescent="0.2">
      <c r="A251" s="540" t="s">
        <v>1982</v>
      </c>
      <c r="B251" s="541" t="s">
        <v>1755</v>
      </c>
      <c r="C251" s="541" t="s">
        <v>1743</v>
      </c>
      <c r="D251" s="541" t="s">
        <v>1874</v>
      </c>
      <c r="E251" s="541" t="s">
        <v>1875</v>
      </c>
      <c r="F251" s="582"/>
      <c r="G251" s="582"/>
      <c r="H251" s="582"/>
      <c r="I251" s="582"/>
      <c r="J251" s="582">
        <v>2</v>
      </c>
      <c r="K251" s="582">
        <v>1616</v>
      </c>
      <c r="L251" s="582"/>
      <c r="M251" s="582">
        <v>808</v>
      </c>
      <c r="N251" s="582">
        <v>2</v>
      </c>
      <c r="O251" s="582">
        <v>1622</v>
      </c>
      <c r="P251" s="546"/>
      <c r="Q251" s="583">
        <v>811</v>
      </c>
    </row>
    <row r="252" spans="1:17" ht="14.45" customHeight="1" x14ac:dyDescent="0.2">
      <c r="A252" s="540" t="s">
        <v>1982</v>
      </c>
      <c r="B252" s="541" t="s">
        <v>1755</v>
      </c>
      <c r="C252" s="541" t="s">
        <v>1743</v>
      </c>
      <c r="D252" s="541" t="s">
        <v>1880</v>
      </c>
      <c r="E252" s="541" t="s">
        <v>1881</v>
      </c>
      <c r="F252" s="582">
        <v>1</v>
      </c>
      <c r="G252" s="582">
        <v>4102</v>
      </c>
      <c r="H252" s="582"/>
      <c r="I252" s="582">
        <v>4102</v>
      </c>
      <c r="J252" s="582">
        <v>2</v>
      </c>
      <c r="K252" s="582">
        <v>8228</v>
      </c>
      <c r="L252" s="582"/>
      <c r="M252" s="582">
        <v>4114</v>
      </c>
      <c r="N252" s="582"/>
      <c r="O252" s="582"/>
      <c r="P252" s="546"/>
      <c r="Q252" s="583"/>
    </row>
    <row r="253" spans="1:17" ht="14.45" customHeight="1" x14ac:dyDescent="0.2">
      <c r="A253" s="540" t="s">
        <v>1982</v>
      </c>
      <c r="B253" s="541" t="s">
        <v>1904</v>
      </c>
      <c r="C253" s="541" t="s">
        <v>1743</v>
      </c>
      <c r="D253" s="541" t="s">
        <v>1917</v>
      </c>
      <c r="E253" s="541" t="s">
        <v>1918</v>
      </c>
      <c r="F253" s="582"/>
      <c r="G253" s="582"/>
      <c r="H253" s="582"/>
      <c r="I253" s="582"/>
      <c r="J253" s="582"/>
      <c r="K253" s="582"/>
      <c r="L253" s="582"/>
      <c r="M253" s="582"/>
      <c r="N253" s="582">
        <v>2</v>
      </c>
      <c r="O253" s="582">
        <v>742</v>
      </c>
      <c r="P253" s="546"/>
      <c r="Q253" s="583">
        <v>371</v>
      </c>
    </row>
    <row r="254" spans="1:17" ht="14.45" customHeight="1" x14ac:dyDescent="0.2">
      <c r="A254" s="540" t="s">
        <v>1982</v>
      </c>
      <c r="B254" s="541" t="s">
        <v>1904</v>
      </c>
      <c r="C254" s="541" t="s">
        <v>1743</v>
      </c>
      <c r="D254" s="541" t="s">
        <v>1923</v>
      </c>
      <c r="E254" s="541" t="s">
        <v>1924</v>
      </c>
      <c r="F254" s="582"/>
      <c r="G254" s="582"/>
      <c r="H254" s="582"/>
      <c r="I254" s="582"/>
      <c r="J254" s="582"/>
      <c r="K254" s="582"/>
      <c r="L254" s="582"/>
      <c r="M254" s="582"/>
      <c r="N254" s="582">
        <v>8</v>
      </c>
      <c r="O254" s="582">
        <v>9184</v>
      </c>
      <c r="P254" s="546"/>
      <c r="Q254" s="583">
        <v>1148</v>
      </c>
    </row>
    <row r="255" spans="1:17" ht="14.45" customHeight="1" x14ac:dyDescent="0.2">
      <c r="A255" s="540" t="s">
        <v>1982</v>
      </c>
      <c r="B255" s="541" t="s">
        <v>1904</v>
      </c>
      <c r="C255" s="541" t="s">
        <v>1743</v>
      </c>
      <c r="D255" s="541" t="s">
        <v>1933</v>
      </c>
      <c r="E255" s="541" t="s">
        <v>1934</v>
      </c>
      <c r="F255" s="582"/>
      <c r="G255" s="582"/>
      <c r="H255" s="582"/>
      <c r="I255" s="582"/>
      <c r="J255" s="582"/>
      <c r="K255" s="582"/>
      <c r="L255" s="582"/>
      <c r="M255" s="582"/>
      <c r="N255" s="582">
        <v>9</v>
      </c>
      <c r="O255" s="582">
        <v>15030</v>
      </c>
      <c r="P255" s="546"/>
      <c r="Q255" s="583">
        <v>1670</v>
      </c>
    </row>
    <row r="256" spans="1:17" ht="14.45" customHeight="1" x14ac:dyDescent="0.2">
      <c r="A256" s="540" t="s">
        <v>1982</v>
      </c>
      <c r="B256" s="541" t="s">
        <v>1904</v>
      </c>
      <c r="C256" s="541" t="s">
        <v>1743</v>
      </c>
      <c r="D256" s="541" t="s">
        <v>1935</v>
      </c>
      <c r="E256" s="541" t="s">
        <v>1936</v>
      </c>
      <c r="F256" s="582"/>
      <c r="G256" s="582"/>
      <c r="H256" s="582"/>
      <c r="I256" s="582"/>
      <c r="J256" s="582"/>
      <c r="K256" s="582"/>
      <c r="L256" s="582"/>
      <c r="M256" s="582"/>
      <c r="N256" s="582">
        <v>8</v>
      </c>
      <c r="O256" s="582">
        <v>31016</v>
      </c>
      <c r="P256" s="546"/>
      <c r="Q256" s="583">
        <v>3877</v>
      </c>
    </row>
    <row r="257" spans="1:17" ht="14.45" customHeight="1" x14ac:dyDescent="0.2">
      <c r="A257" s="540" t="s">
        <v>1983</v>
      </c>
      <c r="B257" s="541" t="s">
        <v>1755</v>
      </c>
      <c r="C257" s="541" t="s">
        <v>1743</v>
      </c>
      <c r="D257" s="541" t="s">
        <v>1760</v>
      </c>
      <c r="E257" s="541" t="s">
        <v>1761</v>
      </c>
      <c r="F257" s="582"/>
      <c r="G257" s="582"/>
      <c r="H257" s="582"/>
      <c r="I257" s="582"/>
      <c r="J257" s="582">
        <v>2</v>
      </c>
      <c r="K257" s="582">
        <v>7872</v>
      </c>
      <c r="L257" s="582"/>
      <c r="M257" s="582">
        <v>3936</v>
      </c>
      <c r="N257" s="582"/>
      <c r="O257" s="582"/>
      <c r="P257" s="546"/>
      <c r="Q257" s="583"/>
    </row>
    <row r="258" spans="1:17" ht="14.45" customHeight="1" x14ac:dyDescent="0.2">
      <c r="A258" s="540" t="s">
        <v>1983</v>
      </c>
      <c r="B258" s="541" t="s">
        <v>1755</v>
      </c>
      <c r="C258" s="541" t="s">
        <v>1743</v>
      </c>
      <c r="D258" s="541" t="s">
        <v>1764</v>
      </c>
      <c r="E258" s="541" t="s">
        <v>1765</v>
      </c>
      <c r="F258" s="582">
        <v>17</v>
      </c>
      <c r="G258" s="582">
        <v>17850</v>
      </c>
      <c r="H258" s="582"/>
      <c r="I258" s="582">
        <v>1050</v>
      </c>
      <c r="J258" s="582">
        <v>11</v>
      </c>
      <c r="K258" s="582">
        <v>11704</v>
      </c>
      <c r="L258" s="582"/>
      <c r="M258" s="582">
        <v>1064</v>
      </c>
      <c r="N258" s="582">
        <v>2</v>
      </c>
      <c r="O258" s="582">
        <v>2188</v>
      </c>
      <c r="P258" s="546"/>
      <c r="Q258" s="583">
        <v>1094</v>
      </c>
    </row>
    <row r="259" spans="1:17" ht="14.45" customHeight="1" x14ac:dyDescent="0.2">
      <c r="A259" s="540" t="s">
        <v>1983</v>
      </c>
      <c r="B259" s="541" t="s">
        <v>1755</v>
      </c>
      <c r="C259" s="541" t="s">
        <v>1743</v>
      </c>
      <c r="D259" s="541" t="s">
        <v>1766</v>
      </c>
      <c r="E259" s="541" t="s">
        <v>1767</v>
      </c>
      <c r="F259" s="582">
        <v>8</v>
      </c>
      <c r="G259" s="582">
        <v>8816</v>
      </c>
      <c r="H259" s="582"/>
      <c r="I259" s="582">
        <v>1102</v>
      </c>
      <c r="J259" s="582">
        <v>2</v>
      </c>
      <c r="K259" s="582">
        <v>2228</v>
      </c>
      <c r="L259" s="582"/>
      <c r="M259" s="582">
        <v>1114</v>
      </c>
      <c r="N259" s="582">
        <v>2</v>
      </c>
      <c r="O259" s="582">
        <v>2346</v>
      </c>
      <c r="P259" s="546"/>
      <c r="Q259" s="583">
        <v>1173</v>
      </c>
    </row>
    <row r="260" spans="1:17" ht="14.45" customHeight="1" x14ac:dyDescent="0.2">
      <c r="A260" s="540" t="s">
        <v>1983</v>
      </c>
      <c r="B260" s="541" t="s">
        <v>1755</v>
      </c>
      <c r="C260" s="541" t="s">
        <v>1743</v>
      </c>
      <c r="D260" s="541" t="s">
        <v>1768</v>
      </c>
      <c r="E260" s="541" t="s">
        <v>1769</v>
      </c>
      <c r="F260" s="582"/>
      <c r="G260" s="582"/>
      <c r="H260" s="582"/>
      <c r="I260" s="582"/>
      <c r="J260" s="582">
        <v>4</v>
      </c>
      <c r="K260" s="582">
        <v>3396</v>
      </c>
      <c r="L260" s="582"/>
      <c r="M260" s="582">
        <v>849</v>
      </c>
      <c r="N260" s="582">
        <v>3</v>
      </c>
      <c r="O260" s="582">
        <v>2592</v>
      </c>
      <c r="P260" s="546"/>
      <c r="Q260" s="583">
        <v>864</v>
      </c>
    </row>
    <row r="261" spans="1:17" ht="14.45" customHeight="1" x14ac:dyDescent="0.2">
      <c r="A261" s="540" t="s">
        <v>1983</v>
      </c>
      <c r="B261" s="541" t="s">
        <v>1755</v>
      </c>
      <c r="C261" s="541" t="s">
        <v>1743</v>
      </c>
      <c r="D261" s="541" t="s">
        <v>1770</v>
      </c>
      <c r="E261" s="541" t="s">
        <v>1771</v>
      </c>
      <c r="F261" s="582">
        <v>2</v>
      </c>
      <c r="G261" s="582">
        <v>1612</v>
      </c>
      <c r="H261" s="582"/>
      <c r="I261" s="582">
        <v>806</v>
      </c>
      <c r="J261" s="582">
        <v>1</v>
      </c>
      <c r="K261" s="582">
        <v>808</v>
      </c>
      <c r="L261" s="582"/>
      <c r="M261" s="582">
        <v>808</v>
      </c>
      <c r="N261" s="582">
        <v>2</v>
      </c>
      <c r="O261" s="582">
        <v>1622</v>
      </c>
      <c r="P261" s="546"/>
      <c r="Q261" s="583">
        <v>811</v>
      </c>
    </row>
    <row r="262" spans="1:17" ht="14.45" customHeight="1" x14ac:dyDescent="0.2">
      <c r="A262" s="540" t="s">
        <v>1983</v>
      </c>
      <c r="B262" s="541" t="s">
        <v>1755</v>
      </c>
      <c r="C262" s="541" t="s">
        <v>1743</v>
      </c>
      <c r="D262" s="541" t="s">
        <v>1772</v>
      </c>
      <c r="E262" s="541" t="s">
        <v>1773</v>
      </c>
      <c r="F262" s="582">
        <v>2</v>
      </c>
      <c r="G262" s="582">
        <v>1612</v>
      </c>
      <c r="H262" s="582"/>
      <c r="I262" s="582">
        <v>806</v>
      </c>
      <c r="J262" s="582">
        <v>1</v>
      </c>
      <c r="K262" s="582">
        <v>808</v>
      </c>
      <c r="L262" s="582"/>
      <c r="M262" s="582">
        <v>808</v>
      </c>
      <c r="N262" s="582">
        <v>2</v>
      </c>
      <c r="O262" s="582">
        <v>1622</v>
      </c>
      <c r="P262" s="546"/>
      <c r="Q262" s="583">
        <v>811</v>
      </c>
    </row>
    <row r="263" spans="1:17" ht="14.45" customHeight="1" x14ac:dyDescent="0.2">
      <c r="A263" s="540" t="s">
        <v>1983</v>
      </c>
      <c r="B263" s="541" t="s">
        <v>1755</v>
      </c>
      <c r="C263" s="541" t="s">
        <v>1743</v>
      </c>
      <c r="D263" s="541" t="s">
        <v>1774</v>
      </c>
      <c r="E263" s="541" t="s">
        <v>1775</v>
      </c>
      <c r="F263" s="582">
        <v>24</v>
      </c>
      <c r="G263" s="582">
        <v>4032</v>
      </c>
      <c r="H263" s="582"/>
      <c r="I263" s="582">
        <v>168</v>
      </c>
      <c r="J263" s="582">
        <v>13</v>
      </c>
      <c r="K263" s="582">
        <v>2184</v>
      </c>
      <c r="L263" s="582"/>
      <c r="M263" s="582">
        <v>168</v>
      </c>
      <c r="N263" s="582">
        <v>10</v>
      </c>
      <c r="O263" s="582">
        <v>1690</v>
      </c>
      <c r="P263" s="546"/>
      <c r="Q263" s="583">
        <v>169</v>
      </c>
    </row>
    <row r="264" spans="1:17" ht="14.45" customHeight="1" x14ac:dyDescent="0.2">
      <c r="A264" s="540" t="s">
        <v>1983</v>
      </c>
      <c r="B264" s="541" t="s">
        <v>1755</v>
      </c>
      <c r="C264" s="541" t="s">
        <v>1743</v>
      </c>
      <c r="D264" s="541" t="s">
        <v>1776</v>
      </c>
      <c r="E264" s="541" t="s">
        <v>1777</v>
      </c>
      <c r="F264" s="582">
        <v>24</v>
      </c>
      <c r="G264" s="582">
        <v>4200</v>
      </c>
      <c r="H264" s="582"/>
      <c r="I264" s="582">
        <v>175</v>
      </c>
      <c r="J264" s="582">
        <v>13</v>
      </c>
      <c r="K264" s="582">
        <v>2275</v>
      </c>
      <c r="L264" s="582"/>
      <c r="M264" s="582">
        <v>175</v>
      </c>
      <c r="N264" s="582">
        <v>5</v>
      </c>
      <c r="O264" s="582">
        <v>880</v>
      </c>
      <c r="P264" s="546"/>
      <c r="Q264" s="583">
        <v>176</v>
      </c>
    </row>
    <row r="265" spans="1:17" ht="14.45" customHeight="1" x14ac:dyDescent="0.2">
      <c r="A265" s="540" t="s">
        <v>1983</v>
      </c>
      <c r="B265" s="541" t="s">
        <v>1755</v>
      </c>
      <c r="C265" s="541" t="s">
        <v>1743</v>
      </c>
      <c r="D265" s="541" t="s">
        <v>1788</v>
      </c>
      <c r="E265" s="541" t="s">
        <v>1789</v>
      </c>
      <c r="F265" s="582"/>
      <c r="G265" s="582"/>
      <c r="H265" s="582"/>
      <c r="I265" s="582"/>
      <c r="J265" s="582"/>
      <c r="K265" s="582"/>
      <c r="L265" s="582"/>
      <c r="M265" s="582"/>
      <c r="N265" s="582">
        <v>1</v>
      </c>
      <c r="O265" s="582">
        <v>555</v>
      </c>
      <c r="P265" s="546"/>
      <c r="Q265" s="583">
        <v>555</v>
      </c>
    </row>
    <row r="266" spans="1:17" ht="14.45" customHeight="1" x14ac:dyDescent="0.2">
      <c r="A266" s="540" t="s">
        <v>1983</v>
      </c>
      <c r="B266" s="541" t="s">
        <v>1755</v>
      </c>
      <c r="C266" s="541" t="s">
        <v>1743</v>
      </c>
      <c r="D266" s="541" t="s">
        <v>1796</v>
      </c>
      <c r="E266" s="541" t="s">
        <v>1797</v>
      </c>
      <c r="F266" s="582"/>
      <c r="G266" s="582"/>
      <c r="H266" s="582"/>
      <c r="I266" s="582"/>
      <c r="J266" s="582"/>
      <c r="K266" s="582"/>
      <c r="L266" s="582"/>
      <c r="M266" s="582"/>
      <c r="N266" s="582">
        <v>9</v>
      </c>
      <c r="O266" s="582">
        <v>4671</v>
      </c>
      <c r="P266" s="546"/>
      <c r="Q266" s="583">
        <v>519</v>
      </c>
    </row>
    <row r="267" spans="1:17" ht="14.45" customHeight="1" x14ac:dyDescent="0.2">
      <c r="A267" s="540" t="s">
        <v>1983</v>
      </c>
      <c r="B267" s="541" t="s">
        <v>1755</v>
      </c>
      <c r="C267" s="541" t="s">
        <v>1743</v>
      </c>
      <c r="D267" s="541" t="s">
        <v>1798</v>
      </c>
      <c r="E267" s="541" t="s">
        <v>1799</v>
      </c>
      <c r="F267" s="582"/>
      <c r="G267" s="582"/>
      <c r="H267" s="582"/>
      <c r="I267" s="582"/>
      <c r="J267" s="582"/>
      <c r="K267" s="582"/>
      <c r="L267" s="582"/>
      <c r="M267" s="582"/>
      <c r="N267" s="582">
        <v>9</v>
      </c>
      <c r="O267" s="582">
        <v>3861</v>
      </c>
      <c r="P267" s="546"/>
      <c r="Q267" s="583">
        <v>429</v>
      </c>
    </row>
    <row r="268" spans="1:17" ht="14.45" customHeight="1" x14ac:dyDescent="0.2">
      <c r="A268" s="540" t="s">
        <v>1983</v>
      </c>
      <c r="B268" s="541" t="s">
        <v>1755</v>
      </c>
      <c r="C268" s="541" t="s">
        <v>1743</v>
      </c>
      <c r="D268" s="541" t="s">
        <v>1800</v>
      </c>
      <c r="E268" s="541" t="s">
        <v>1801</v>
      </c>
      <c r="F268" s="582"/>
      <c r="G268" s="582"/>
      <c r="H268" s="582"/>
      <c r="I268" s="582"/>
      <c r="J268" s="582"/>
      <c r="K268" s="582"/>
      <c r="L268" s="582"/>
      <c r="M268" s="582"/>
      <c r="N268" s="582">
        <v>1</v>
      </c>
      <c r="O268" s="582">
        <v>357</v>
      </c>
      <c r="P268" s="546"/>
      <c r="Q268" s="583">
        <v>357</v>
      </c>
    </row>
    <row r="269" spans="1:17" ht="14.45" customHeight="1" x14ac:dyDescent="0.2">
      <c r="A269" s="540" t="s">
        <v>1983</v>
      </c>
      <c r="B269" s="541" t="s">
        <v>1755</v>
      </c>
      <c r="C269" s="541" t="s">
        <v>1743</v>
      </c>
      <c r="D269" s="541" t="s">
        <v>1802</v>
      </c>
      <c r="E269" s="541" t="s">
        <v>1803</v>
      </c>
      <c r="F269" s="582"/>
      <c r="G269" s="582"/>
      <c r="H269" s="582"/>
      <c r="I269" s="582"/>
      <c r="J269" s="582">
        <v>3</v>
      </c>
      <c r="K269" s="582">
        <v>672</v>
      </c>
      <c r="L269" s="582"/>
      <c r="M269" s="582">
        <v>224</v>
      </c>
      <c r="N269" s="582">
        <v>5</v>
      </c>
      <c r="O269" s="582">
        <v>1135</v>
      </c>
      <c r="P269" s="546"/>
      <c r="Q269" s="583">
        <v>227</v>
      </c>
    </row>
    <row r="270" spans="1:17" ht="14.45" customHeight="1" x14ac:dyDescent="0.2">
      <c r="A270" s="540" t="s">
        <v>1983</v>
      </c>
      <c r="B270" s="541" t="s">
        <v>1755</v>
      </c>
      <c r="C270" s="541" t="s">
        <v>1743</v>
      </c>
      <c r="D270" s="541" t="s">
        <v>1814</v>
      </c>
      <c r="E270" s="541" t="s">
        <v>1815</v>
      </c>
      <c r="F270" s="582">
        <v>8</v>
      </c>
      <c r="G270" s="582">
        <v>136</v>
      </c>
      <c r="H270" s="582"/>
      <c r="I270" s="582">
        <v>17</v>
      </c>
      <c r="J270" s="582">
        <v>10</v>
      </c>
      <c r="K270" s="582">
        <v>170</v>
      </c>
      <c r="L270" s="582"/>
      <c r="M270" s="582">
        <v>17</v>
      </c>
      <c r="N270" s="582">
        <v>2</v>
      </c>
      <c r="O270" s="582">
        <v>38</v>
      </c>
      <c r="P270" s="546"/>
      <c r="Q270" s="583">
        <v>19</v>
      </c>
    </row>
    <row r="271" spans="1:17" ht="14.45" customHeight="1" x14ac:dyDescent="0.2">
      <c r="A271" s="540" t="s">
        <v>1983</v>
      </c>
      <c r="B271" s="541" t="s">
        <v>1755</v>
      </c>
      <c r="C271" s="541" t="s">
        <v>1743</v>
      </c>
      <c r="D271" s="541" t="s">
        <v>1816</v>
      </c>
      <c r="E271" s="541" t="s">
        <v>1817</v>
      </c>
      <c r="F271" s="582">
        <v>2</v>
      </c>
      <c r="G271" s="582">
        <v>3134</v>
      </c>
      <c r="H271" s="582"/>
      <c r="I271" s="582">
        <v>1567</v>
      </c>
      <c r="J271" s="582"/>
      <c r="K271" s="582"/>
      <c r="L271" s="582"/>
      <c r="M271" s="582"/>
      <c r="N271" s="582"/>
      <c r="O271" s="582"/>
      <c r="P271" s="546"/>
      <c r="Q271" s="583"/>
    </row>
    <row r="272" spans="1:17" ht="14.45" customHeight="1" x14ac:dyDescent="0.2">
      <c r="A272" s="540" t="s">
        <v>1983</v>
      </c>
      <c r="B272" s="541" t="s">
        <v>1755</v>
      </c>
      <c r="C272" s="541" t="s">
        <v>1743</v>
      </c>
      <c r="D272" s="541" t="s">
        <v>1818</v>
      </c>
      <c r="E272" s="541" t="s">
        <v>1819</v>
      </c>
      <c r="F272" s="582"/>
      <c r="G272" s="582"/>
      <c r="H272" s="582"/>
      <c r="I272" s="582"/>
      <c r="J272" s="582">
        <v>5</v>
      </c>
      <c r="K272" s="582">
        <v>1760</v>
      </c>
      <c r="L272" s="582"/>
      <c r="M272" s="582">
        <v>352</v>
      </c>
      <c r="N272" s="582">
        <v>27</v>
      </c>
      <c r="O272" s="582">
        <v>9558</v>
      </c>
      <c r="P272" s="546"/>
      <c r="Q272" s="583">
        <v>354</v>
      </c>
    </row>
    <row r="273" spans="1:17" ht="14.45" customHeight="1" x14ac:dyDescent="0.2">
      <c r="A273" s="540" t="s">
        <v>1983</v>
      </c>
      <c r="B273" s="541" t="s">
        <v>1755</v>
      </c>
      <c r="C273" s="541" t="s">
        <v>1743</v>
      </c>
      <c r="D273" s="541" t="s">
        <v>1820</v>
      </c>
      <c r="E273" s="541" t="s">
        <v>1821</v>
      </c>
      <c r="F273" s="582">
        <v>3</v>
      </c>
      <c r="G273" s="582">
        <v>450</v>
      </c>
      <c r="H273" s="582"/>
      <c r="I273" s="582">
        <v>150</v>
      </c>
      <c r="J273" s="582"/>
      <c r="K273" s="582"/>
      <c r="L273" s="582"/>
      <c r="M273" s="582"/>
      <c r="N273" s="582">
        <v>1</v>
      </c>
      <c r="O273" s="582">
        <v>151</v>
      </c>
      <c r="P273" s="546"/>
      <c r="Q273" s="583">
        <v>151</v>
      </c>
    </row>
    <row r="274" spans="1:17" ht="14.45" customHeight="1" x14ac:dyDescent="0.2">
      <c r="A274" s="540" t="s">
        <v>1983</v>
      </c>
      <c r="B274" s="541" t="s">
        <v>1755</v>
      </c>
      <c r="C274" s="541" t="s">
        <v>1743</v>
      </c>
      <c r="D274" s="541" t="s">
        <v>1826</v>
      </c>
      <c r="E274" s="541" t="s">
        <v>1827</v>
      </c>
      <c r="F274" s="582"/>
      <c r="G274" s="582"/>
      <c r="H274" s="582"/>
      <c r="I274" s="582"/>
      <c r="J274" s="582"/>
      <c r="K274" s="582"/>
      <c r="L274" s="582"/>
      <c r="M274" s="582"/>
      <c r="N274" s="582">
        <v>1</v>
      </c>
      <c r="O274" s="582">
        <v>217</v>
      </c>
      <c r="P274" s="546"/>
      <c r="Q274" s="583">
        <v>217</v>
      </c>
    </row>
    <row r="275" spans="1:17" ht="14.45" customHeight="1" x14ac:dyDescent="0.2">
      <c r="A275" s="540" t="s">
        <v>1983</v>
      </c>
      <c r="B275" s="541" t="s">
        <v>1755</v>
      </c>
      <c r="C275" s="541" t="s">
        <v>1743</v>
      </c>
      <c r="D275" s="541" t="s">
        <v>1828</v>
      </c>
      <c r="E275" s="541" t="s">
        <v>1829</v>
      </c>
      <c r="F275" s="582">
        <v>24</v>
      </c>
      <c r="G275" s="582">
        <v>960</v>
      </c>
      <c r="H275" s="582"/>
      <c r="I275" s="582">
        <v>40</v>
      </c>
      <c r="J275" s="582">
        <v>12</v>
      </c>
      <c r="K275" s="582">
        <v>480</v>
      </c>
      <c r="L275" s="582"/>
      <c r="M275" s="582">
        <v>40</v>
      </c>
      <c r="N275" s="582">
        <v>5</v>
      </c>
      <c r="O275" s="582">
        <v>210</v>
      </c>
      <c r="P275" s="546"/>
      <c r="Q275" s="583">
        <v>42</v>
      </c>
    </row>
    <row r="276" spans="1:17" ht="14.45" customHeight="1" x14ac:dyDescent="0.2">
      <c r="A276" s="540" t="s">
        <v>1983</v>
      </c>
      <c r="B276" s="541" t="s">
        <v>1755</v>
      </c>
      <c r="C276" s="541" t="s">
        <v>1743</v>
      </c>
      <c r="D276" s="541" t="s">
        <v>1830</v>
      </c>
      <c r="E276" s="541" t="s">
        <v>1831</v>
      </c>
      <c r="F276" s="582"/>
      <c r="G276" s="582"/>
      <c r="H276" s="582"/>
      <c r="I276" s="582"/>
      <c r="J276" s="582"/>
      <c r="K276" s="582"/>
      <c r="L276" s="582"/>
      <c r="M276" s="582"/>
      <c r="N276" s="582">
        <v>1</v>
      </c>
      <c r="O276" s="582">
        <v>5062</v>
      </c>
      <c r="P276" s="546"/>
      <c r="Q276" s="583">
        <v>5062</v>
      </c>
    </row>
    <row r="277" spans="1:17" ht="14.45" customHeight="1" x14ac:dyDescent="0.2">
      <c r="A277" s="540" t="s">
        <v>1983</v>
      </c>
      <c r="B277" s="541" t="s">
        <v>1755</v>
      </c>
      <c r="C277" s="541" t="s">
        <v>1743</v>
      </c>
      <c r="D277" s="541" t="s">
        <v>1832</v>
      </c>
      <c r="E277" s="541" t="s">
        <v>1833</v>
      </c>
      <c r="F277" s="582">
        <v>24</v>
      </c>
      <c r="G277" s="582">
        <v>4104</v>
      </c>
      <c r="H277" s="582"/>
      <c r="I277" s="582">
        <v>171</v>
      </c>
      <c r="J277" s="582">
        <v>13</v>
      </c>
      <c r="K277" s="582">
        <v>2223</v>
      </c>
      <c r="L277" s="582"/>
      <c r="M277" s="582">
        <v>171</v>
      </c>
      <c r="N277" s="582">
        <v>8</v>
      </c>
      <c r="O277" s="582">
        <v>1376</v>
      </c>
      <c r="P277" s="546"/>
      <c r="Q277" s="583">
        <v>172</v>
      </c>
    </row>
    <row r="278" spans="1:17" ht="14.45" customHeight="1" x14ac:dyDescent="0.2">
      <c r="A278" s="540" t="s">
        <v>1983</v>
      </c>
      <c r="B278" s="541" t="s">
        <v>1755</v>
      </c>
      <c r="C278" s="541" t="s">
        <v>1743</v>
      </c>
      <c r="D278" s="541" t="s">
        <v>1838</v>
      </c>
      <c r="E278" s="541" t="s">
        <v>1839</v>
      </c>
      <c r="F278" s="582">
        <v>23</v>
      </c>
      <c r="G278" s="582">
        <v>8073</v>
      </c>
      <c r="H278" s="582"/>
      <c r="I278" s="582">
        <v>351</v>
      </c>
      <c r="J278" s="582">
        <v>12</v>
      </c>
      <c r="K278" s="582">
        <v>4212</v>
      </c>
      <c r="L278" s="582"/>
      <c r="M278" s="582">
        <v>351</v>
      </c>
      <c r="N278" s="582">
        <v>6</v>
      </c>
      <c r="O278" s="582">
        <v>2124</v>
      </c>
      <c r="P278" s="546"/>
      <c r="Q278" s="583">
        <v>354</v>
      </c>
    </row>
    <row r="279" spans="1:17" ht="14.45" customHeight="1" x14ac:dyDescent="0.2">
      <c r="A279" s="540" t="s">
        <v>1983</v>
      </c>
      <c r="B279" s="541" t="s">
        <v>1755</v>
      </c>
      <c r="C279" s="541" t="s">
        <v>1743</v>
      </c>
      <c r="D279" s="541" t="s">
        <v>1840</v>
      </c>
      <c r="E279" s="541" t="s">
        <v>1841</v>
      </c>
      <c r="F279" s="582">
        <v>23</v>
      </c>
      <c r="G279" s="582">
        <v>4002</v>
      </c>
      <c r="H279" s="582"/>
      <c r="I279" s="582">
        <v>174</v>
      </c>
      <c r="J279" s="582">
        <v>13</v>
      </c>
      <c r="K279" s="582">
        <v>2262</v>
      </c>
      <c r="L279" s="582"/>
      <c r="M279" s="582">
        <v>174</v>
      </c>
      <c r="N279" s="582">
        <v>8</v>
      </c>
      <c r="O279" s="582">
        <v>1400</v>
      </c>
      <c r="P279" s="546"/>
      <c r="Q279" s="583">
        <v>175</v>
      </c>
    </row>
    <row r="280" spans="1:17" ht="14.45" customHeight="1" x14ac:dyDescent="0.2">
      <c r="A280" s="540" t="s">
        <v>1983</v>
      </c>
      <c r="B280" s="541" t="s">
        <v>1755</v>
      </c>
      <c r="C280" s="541" t="s">
        <v>1743</v>
      </c>
      <c r="D280" s="541" t="s">
        <v>1848</v>
      </c>
      <c r="E280" s="541" t="s">
        <v>1849</v>
      </c>
      <c r="F280" s="582"/>
      <c r="G280" s="582"/>
      <c r="H280" s="582"/>
      <c r="I280" s="582"/>
      <c r="J280" s="582"/>
      <c r="K280" s="582"/>
      <c r="L280" s="582"/>
      <c r="M280" s="582"/>
      <c r="N280" s="582">
        <v>1</v>
      </c>
      <c r="O280" s="582">
        <v>700</v>
      </c>
      <c r="P280" s="546"/>
      <c r="Q280" s="583">
        <v>700</v>
      </c>
    </row>
    <row r="281" spans="1:17" ht="14.45" customHeight="1" x14ac:dyDescent="0.2">
      <c r="A281" s="540" t="s">
        <v>1983</v>
      </c>
      <c r="B281" s="541" t="s">
        <v>1755</v>
      </c>
      <c r="C281" s="541" t="s">
        <v>1743</v>
      </c>
      <c r="D281" s="541" t="s">
        <v>1852</v>
      </c>
      <c r="E281" s="541" t="s">
        <v>1853</v>
      </c>
      <c r="F281" s="582"/>
      <c r="G281" s="582"/>
      <c r="H281" s="582"/>
      <c r="I281" s="582"/>
      <c r="J281" s="582"/>
      <c r="K281" s="582"/>
      <c r="L281" s="582"/>
      <c r="M281" s="582"/>
      <c r="N281" s="582">
        <v>1</v>
      </c>
      <c r="O281" s="582">
        <v>482</v>
      </c>
      <c r="P281" s="546"/>
      <c r="Q281" s="583">
        <v>482</v>
      </c>
    </row>
    <row r="282" spans="1:17" ht="14.45" customHeight="1" x14ac:dyDescent="0.2">
      <c r="A282" s="540" t="s">
        <v>1983</v>
      </c>
      <c r="B282" s="541" t="s">
        <v>1755</v>
      </c>
      <c r="C282" s="541" t="s">
        <v>1743</v>
      </c>
      <c r="D282" s="541" t="s">
        <v>1854</v>
      </c>
      <c r="E282" s="541" t="s">
        <v>1855</v>
      </c>
      <c r="F282" s="582"/>
      <c r="G282" s="582"/>
      <c r="H282" s="582"/>
      <c r="I282" s="582"/>
      <c r="J282" s="582"/>
      <c r="K282" s="582"/>
      <c r="L282" s="582"/>
      <c r="M282" s="582"/>
      <c r="N282" s="582">
        <v>9</v>
      </c>
      <c r="O282" s="582">
        <v>2673</v>
      </c>
      <c r="P282" s="546"/>
      <c r="Q282" s="583">
        <v>297</v>
      </c>
    </row>
    <row r="283" spans="1:17" ht="14.45" customHeight="1" x14ac:dyDescent="0.2">
      <c r="A283" s="540" t="s">
        <v>1983</v>
      </c>
      <c r="B283" s="541" t="s">
        <v>1755</v>
      </c>
      <c r="C283" s="541" t="s">
        <v>1743</v>
      </c>
      <c r="D283" s="541" t="s">
        <v>1856</v>
      </c>
      <c r="E283" s="541" t="s">
        <v>1857</v>
      </c>
      <c r="F283" s="582">
        <v>2</v>
      </c>
      <c r="G283" s="582">
        <v>1612</v>
      </c>
      <c r="H283" s="582"/>
      <c r="I283" s="582">
        <v>806</v>
      </c>
      <c r="J283" s="582">
        <v>1</v>
      </c>
      <c r="K283" s="582">
        <v>808</v>
      </c>
      <c r="L283" s="582"/>
      <c r="M283" s="582">
        <v>808</v>
      </c>
      <c r="N283" s="582">
        <v>2</v>
      </c>
      <c r="O283" s="582">
        <v>1622</v>
      </c>
      <c r="P283" s="546"/>
      <c r="Q283" s="583">
        <v>811</v>
      </c>
    </row>
    <row r="284" spans="1:17" ht="14.45" customHeight="1" x14ac:dyDescent="0.2">
      <c r="A284" s="540" t="s">
        <v>1983</v>
      </c>
      <c r="B284" s="541" t="s">
        <v>1755</v>
      </c>
      <c r="C284" s="541" t="s">
        <v>1743</v>
      </c>
      <c r="D284" s="541" t="s">
        <v>1858</v>
      </c>
      <c r="E284" s="541" t="s">
        <v>1859</v>
      </c>
      <c r="F284" s="582">
        <v>24</v>
      </c>
      <c r="G284" s="582">
        <v>4032</v>
      </c>
      <c r="H284" s="582"/>
      <c r="I284" s="582">
        <v>168</v>
      </c>
      <c r="J284" s="582">
        <v>13</v>
      </c>
      <c r="K284" s="582">
        <v>2184</v>
      </c>
      <c r="L284" s="582"/>
      <c r="M284" s="582">
        <v>168</v>
      </c>
      <c r="N284" s="582">
        <v>5</v>
      </c>
      <c r="O284" s="582">
        <v>845</v>
      </c>
      <c r="P284" s="546"/>
      <c r="Q284" s="583">
        <v>169</v>
      </c>
    </row>
    <row r="285" spans="1:17" ht="14.45" customHeight="1" x14ac:dyDescent="0.2">
      <c r="A285" s="540" t="s">
        <v>1983</v>
      </c>
      <c r="B285" s="541" t="s">
        <v>1755</v>
      </c>
      <c r="C285" s="541" t="s">
        <v>1743</v>
      </c>
      <c r="D285" s="541" t="s">
        <v>1874</v>
      </c>
      <c r="E285" s="541" t="s">
        <v>1875</v>
      </c>
      <c r="F285" s="582">
        <v>2</v>
      </c>
      <c r="G285" s="582">
        <v>1612</v>
      </c>
      <c r="H285" s="582"/>
      <c r="I285" s="582">
        <v>806</v>
      </c>
      <c r="J285" s="582">
        <v>1</v>
      </c>
      <c r="K285" s="582">
        <v>808</v>
      </c>
      <c r="L285" s="582"/>
      <c r="M285" s="582">
        <v>808</v>
      </c>
      <c r="N285" s="582">
        <v>2</v>
      </c>
      <c r="O285" s="582">
        <v>1622</v>
      </c>
      <c r="P285" s="546"/>
      <c r="Q285" s="583">
        <v>811</v>
      </c>
    </row>
    <row r="286" spans="1:17" ht="14.45" customHeight="1" x14ac:dyDescent="0.2">
      <c r="A286" s="540" t="s">
        <v>1983</v>
      </c>
      <c r="B286" s="541" t="s">
        <v>1755</v>
      </c>
      <c r="C286" s="541" t="s">
        <v>1743</v>
      </c>
      <c r="D286" s="541" t="s">
        <v>1876</v>
      </c>
      <c r="E286" s="541" t="s">
        <v>1877</v>
      </c>
      <c r="F286" s="582">
        <v>19</v>
      </c>
      <c r="G286" s="582">
        <v>6555</v>
      </c>
      <c r="H286" s="582"/>
      <c r="I286" s="582">
        <v>345</v>
      </c>
      <c r="J286" s="582">
        <v>10</v>
      </c>
      <c r="K286" s="582">
        <v>3500</v>
      </c>
      <c r="L286" s="582"/>
      <c r="M286" s="582">
        <v>350</v>
      </c>
      <c r="N286" s="582">
        <v>3</v>
      </c>
      <c r="O286" s="582">
        <v>1098</v>
      </c>
      <c r="P286" s="546"/>
      <c r="Q286" s="583">
        <v>366</v>
      </c>
    </row>
    <row r="287" spans="1:17" ht="14.45" customHeight="1" x14ac:dyDescent="0.2">
      <c r="A287" s="540" t="s">
        <v>1983</v>
      </c>
      <c r="B287" s="541" t="s">
        <v>1755</v>
      </c>
      <c r="C287" s="541" t="s">
        <v>1743</v>
      </c>
      <c r="D287" s="541" t="s">
        <v>1880</v>
      </c>
      <c r="E287" s="541" t="s">
        <v>1881</v>
      </c>
      <c r="F287" s="582"/>
      <c r="G287" s="582"/>
      <c r="H287" s="582"/>
      <c r="I287" s="582"/>
      <c r="J287" s="582">
        <v>1</v>
      </c>
      <c r="K287" s="582">
        <v>4114</v>
      </c>
      <c r="L287" s="582"/>
      <c r="M287" s="582">
        <v>4114</v>
      </c>
      <c r="N287" s="582">
        <v>2</v>
      </c>
      <c r="O287" s="582">
        <v>8304</v>
      </c>
      <c r="P287" s="546"/>
      <c r="Q287" s="583">
        <v>4152</v>
      </c>
    </row>
    <row r="288" spans="1:17" ht="14.45" customHeight="1" x14ac:dyDescent="0.2">
      <c r="A288" s="540" t="s">
        <v>1983</v>
      </c>
      <c r="B288" s="541" t="s">
        <v>1755</v>
      </c>
      <c r="C288" s="541" t="s">
        <v>1743</v>
      </c>
      <c r="D288" s="541" t="s">
        <v>1882</v>
      </c>
      <c r="E288" s="541" t="s">
        <v>1883</v>
      </c>
      <c r="F288" s="582"/>
      <c r="G288" s="582"/>
      <c r="H288" s="582"/>
      <c r="I288" s="582"/>
      <c r="J288" s="582"/>
      <c r="K288" s="582"/>
      <c r="L288" s="582"/>
      <c r="M288" s="582"/>
      <c r="N288" s="582">
        <v>2</v>
      </c>
      <c r="O288" s="582">
        <v>7164</v>
      </c>
      <c r="P288" s="546"/>
      <c r="Q288" s="583">
        <v>3582</v>
      </c>
    </row>
    <row r="289" spans="1:17" ht="14.45" customHeight="1" x14ac:dyDescent="0.2">
      <c r="A289" s="540" t="s">
        <v>1983</v>
      </c>
      <c r="B289" s="541" t="s">
        <v>1755</v>
      </c>
      <c r="C289" s="541" t="s">
        <v>1743</v>
      </c>
      <c r="D289" s="541" t="s">
        <v>1890</v>
      </c>
      <c r="E289" s="541" t="s">
        <v>1891</v>
      </c>
      <c r="F289" s="582">
        <v>6</v>
      </c>
      <c r="G289" s="582">
        <v>46170</v>
      </c>
      <c r="H289" s="582"/>
      <c r="I289" s="582">
        <v>7695</v>
      </c>
      <c r="J289" s="582">
        <v>12</v>
      </c>
      <c r="K289" s="582">
        <v>92568</v>
      </c>
      <c r="L289" s="582"/>
      <c r="M289" s="582">
        <v>7714</v>
      </c>
      <c r="N289" s="582">
        <v>2</v>
      </c>
      <c r="O289" s="582">
        <v>15588</v>
      </c>
      <c r="P289" s="546"/>
      <c r="Q289" s="583">
        <v>7794</v>
      </c>
    </row>
    <row r="290" spans="1:17" ht="14.45" customHeight="1" x14ac:dyDescent="0.2">
      <c r="A290" s="540" t="s">
        <v>1983</v>
      </c>
      <c r="B290" s="541" t="s">
        <v>1755</v>
      </c>
      <c r="C290" s="541" t="s">
        <v>1743</v>
      </c>
      <c r="D290" s="541" t="s">
        <v>1894</v>
      </c>
      <c r="E290" s="541" t="s">
        <v>1895</v>
      </c>
      <c r="F290" s="582"/>
      <c r="G290" s="582"/>
      <c r="H290" s="582"/>
      <c r="I290" s="582"/>
      <c r="J290" s="582">
        <v>1</v>
      </c>
      <c r="K290" s="582">
        <v>2387</v>
      </c>
      <c r="L290" s="582"/>
      <c r="M290" s="582">
        <v>2387</v>
      </c>
      <c r="N290" s="582">
        <v>4</v>
      </c>
      <c r="O290" s="582">
        <v>9720</v>
      </c>
      <c r="P290" s="546"/>
      <c r="Q290" s="583">
        <v>2430</v>
      </c>
    </row>
    <row r="291" spans="1:17" ht="14.45" customHeight="1" x14ac:dyDescent="0.2">
      <c r="A291" s="540" t="s">
        <v>1983</v>
      </c>
      <c r="B291" s="541" t="s">
        <v>1755</v>
      </c>
      <c r="C291" s="541" t="s">
        <v>1743</v>
      </c>
      <c r="D291" s="541" t="s">
        <v>1896</v>
      </c>
      <c r="E291" s="541" t="s">
        <v>1897</v>
      </c>
      <c r="F291" s="582"/>
      <c r="G291" s="582"/>
      <c r="H291" s="582"/>
      <c r="I291" s="582"/>
      <c r="J291" s="582"/>
      <c r="K291" s="582"/>
      <c r="L291" s="582"/>
      <c r="M291" s="582"/>
      <c r="N291" s="582">
        <v>2</v>
      </c>
      <c r="O291" s="582">
        <v>12480</v>
      </c>
      <c r="P291" s="546"/>
      <c r="Q291" s="583">
        <v>6240</v>
      </c>
    </row>
    <row r="292" spans="1:17" ht="14.45" customHeight="1" x14ac:dyDescent="0.2">
      <c r="A292" s="540" t="s">
        <v>1983</v>
      </c>
      <c r="B292" s="541" t="s">
        <v>1755</v>
      </c>
      <c r="C292" s="541" t="s">
        <v>1743</v>
      </c>
      <c r="D292" s="541" t="s">
        <v>1744</v>
      </c>
      <c r="E292" s="541" t="s">
        <v>1745</v>
      </c>
      <c r="F292" s="582"/>
      <c r="G292" s="582"/>
      <c r="H292" s="582"/>
      <c r="I292" s="582"/>
      <c r="J292" s="582"/>
      <c r="K292" s="582"/>
      <c r="L292" s="582"/>
      <c r="M292" s="582"/>
      <c r="N292" s="582">
        <v>1</v>
      </c>
      <c r="O292" s="582">
        <v>614</v>
      </c>
      <c r="P292" s="546"/>
      <c r="Q292" s="583">
        <v>614</v>
      </c>
    </row>
    <row r="293" spans="1:17" ht="14.45" customHeight="1" x14ac:dyDescent="0.2">
      <c r="A293" s="540" t="s">
        <v>1983</v>
      </c>
      <c r="B293" s="541" t="s">
        <v>1904</v>
      </c>
      <c r="C293" s="541" t="s">
        <v>1743</v>
      </c>
      <c r="D293" s="541" t="s">
        <v>1909</v>
      </c>
      <c r="E293" s="541" t="s">
        <v>1910</v>
      </c>
      <c r="F293" s="582">
        <v>3</v>
      </c>
      <c r="G293" s="582">
        <v>36</v>
      </c>
      <c r="H293" s="582"/>
      <c r="I293" s="582">
        <v>12</v>
      </c>
      <c r="J293" s="582">
        <v>7</v>
      </c>
      <c r="K293" s="582">
        <v>84</v>
      </c>
      <c r="L293" s="582"/>
      <c r="M293" s="582">
        <v>12</v>
      </c>
      <c r="N293" s="582"/>
      <c r="O293" s="582"/>
      <c r="P293" s="546"/>
      <c r="Q293" s="583"/>
    </row>
    <row r="294" spans="1:17" ht="14.45" customHeight="1" x14ac:dyDescent="0.2">
      <c r="A294" s="540" t="s">
        <v>1983</v>
      </c>
      <c r="B294" s="541" t="s">
        <v>1904</v>
      </c>
      <c r="C294" s="541" t="s">
        <v>1743</v>
      </c>
      <c r="D294" s="541" t="s">
        <v>1917</v>
      </c>
      <c r="E294" s="541" t="s">
        <v>1918</v>
      </c>
      <c r="F294" s="582"/>
      <c r="G294" s="582"/>
      <c r="H294" s="582"/>
      <c r="I294" s="582"/>
      <c r="J294" s="582"/>
      <c r="K294" s="582"/>
      <c r="L294" s="582"/>
      <c r="M294" s="582"/>
      <c r="N294" s="582">
        <v>3</v>
      </c>
      <c r="O294" s="582">
        <v>1113</v>
      </c>
      <c r="P294" s="546"/>
      <c r="Q294" s="583">
        <v>371</v>
      </c>
    </row>
    <row r="295" spans="1:17" ht="14.45" customHeight="1" x14ac:dyDescent="0.2">
      <c r="A295" s="540" t="s">
        <v>1983</v>
      </c>
      <c r="B295" s="541" t="s">
        <v>1904</v>
      </c>
      <c r="C295" s="541" t="s">
        <v>1743</v>
      </c>
      <c r="D295" s="541" t="s">
        <v>1923</v>
      </c>
      <c r="E295" s="541" t="s">
        <v>1924</v>
      </c>
      <c r="F295" s="582"/>
      <c r="G295" s="582"/>
      <c r="H295" s="582"/>
      <c r="I295" s="582"/>
      <c r="J295" s="582"/>
      <c r="K295" s="582"/>
      <c r="L295" s="582"/>
      <c r="M295" s="582"/>
      <c r="N295" s="582">
        <v>2</v>
      </c>
      <c r="O295" s="582">
        <v>2296</v>
      </c>
      <c r="P295" s="546"/>
      <c r="Q295" s="583">
        <v>1148</v>
      </c>
    </row>
    <row r="296" spans="1:17" ht="14.45" customHeight="1" x14ac:dyDescent="0.2">
      <c r="A296" s="540" t="s">
        <v>1983</v>
      </c>
      <c r="B296" s="541" t="s">
        <v>1904</v>
      </c>
      <c r="C296" s="541" t="s">
        <v>1743</v>
      </c>
      <c r="D296" s="541" t="s">
        <v>1929</v>
      </c>
      <c r="E296" s="541" t="s">
        <v>1930</v>
      </c>
      <c r="F296" s="582"/>
      <c r="G296" s="582"/>
      <c r="H296" s="582"/>
      <c r="I296" s="582"/>
      <c r="J296" s="582"/>
      <c r="K296" s="582"/>
      <c r="L296" s="582"/>
      <c r="M296" s="582"/>
      <c r="N296" s="582">
        <v>1</v>
      </c>
      <c r="O296" s="582">
        <v>8887</v>
      </c>
      <c r="P296" s="546"/>
      <c r="Q296" s="583">
        <v>8887</v>
      </c>
    </row>
    <row r="297" spans="1:17" ht="14.45" customHeight="1" x14ac:dyDescent="0.2">
      <c r="A297" s="540" t="s">
        <v>1983</v>
      </c>
      <c r="B297" s="541" t="s">
        <v>1904</v>
      </c>
      <c r="C297" s="541" t="s">
        <v>1743</v>
      </c>
      <c r="D297" s="541" t="s">
        <v>1933</v>
      </c>
      <c r="E297" s="541" t="s">
        <v>1934</v>
      </c>
      <c r="F297" s="582"/>
      <c r="G297" s="582"/>
      <c r="H297" s="582"/>
      <c r="I297" s="582"/>
      <c r="J297" s="582"/>
      <c r="K297" s="582"/>
      <c r="L297" s="582"/>
      <c r="M297" s="582"/>
      <c r="N297" s="582">
        <v>7</v>
      </c>
      <c r="O297" s="582">
        <v>11690</v>
      </c>
      <c r="P297" s="546"/>
      <c r="Q297" s="583">
        <v>1670</v>
      </c>
    </row>
    <row r="298" spans="1:17" ht="14.45" customHeight="1" x14ac:dyDescent="0.2">
      <c r="A298" s="540" t="s">
        <v>1984</v>
      </c>
      <c r="B298" s="541" t="s">
        <v>1755</v>
      </c>
      <c r="C298" s="541" t="s">
        <v>1743</v>
      </c>
      <c r="D298" s="541" t="s">
        <v>1758</v>
      </c>
      <c r="E298" s="541" t="s">
        <v>1759</v>
      </c>
      <c r="F298" s="582"/>
      <c r="G298" s="582"/>
      <c r="H298" s="582"/>
      <c r="I298" s="582"/>
      <c r="J298" s="582">
        <v>2</v>
      </c>
      <c r="K298" s="582">
        <v>2976</v>
      </c>
      <c r="L298" s="582"/>
      <c r="M298" s="582">
        <v>1488</v>
      </c>
      <c r="N298" s="582">
        <v>2</v>
      </c>
      <c r="O298" s="582">
        <v>2986</v>
      </c>
      <c r="P298" s="546"/>
      <c r="Q298" s="583">
        <v>1493</v>
      </c>
    </row>
    <row r="299" spans="1:17" ht="14.45" customHeight="1" x14ac:dyDescent="0.2">
      <c r="A299" s="540" t="s">
        <v>1984</v>
      </c>
      <c r="B299" s="541" t="s">
        <v>1755</v>
      </c>
      <c r="C299" s="541" t="s">
        <v>1743</v>
      </c>
      <c r="D299" s="541" t="s">
        <v>1768</v>
      </c>
      <c r="E299" s="541" t="s">
        <v>1769</v>
      </c>
      <c r="F299" s="582"/>
      <c r="G299" s="582"/>
      <c r="H299" s="582"/>
      <c r="I299" s="582"/>
      <c r="J299" s="582"/>
      <c r="K299" s="582"/>
      <c r="L299" s="582"/>
      <c r="M299" s="582"/>
      <c r="N299" s="582">
        <v>2</v>
      </c>
      <c r="O299" s="582">
        <v>1728</v>
      </c>
      <c r="P299" s="546"/>
      <c r="Q299" s="583">
        <v>864</v>
      </c>
    </row>
    <row r="300" spans="1:17" ht="14.45" customHeight="1" x14ac:dyDescent="0.2">
      <c r="A300" s="540" t="s">
        <v>1984</v>
      </c>
      <c r="B300" s="541" t="s">
        <v>1755</v>
      </c>
      <c r="C300" s="541" t="s">
        <v>1743</v>
      </c>
      <c r="D300" s="541" t="s">
        <v>1770</v>
      </c>
      <c r="E300" s="541" t="s">
        <v>1771</v>
      </c>
      <c r="F300" s="582"/>
      <c r="G300" s="582"/>
      <c r="H300" s="582"/>
      <c r="I300" s="582"/>
      <c r="J300" s="582"/>
      <c r="K300" s="582"/>
      <c r="L300" s="582"/>
      <c r="M300" s="582"/>
      <c r="N300" s="582">
        <v>2</v>
      </c>
      <c r="O300" s="582">
        <v>1622</v>
      </c>
      <c r="P300" s="546"/>
      <c r="Q300" s="583">
        <v>811</v>
      </c>
    </row>
    <row r="301" spans="1:17" ht="14.45" customHeight="1" x14ac:dyDescent="0.2">
      <c r="A301" s="540" t="s">
        <v>1984</v>
      </c>
      <c r="B301" s="541" t="s">
        <v>1755</v>
      </c>
      <c r="C301" s="541" t="s">
        <v>1743</v>
      </c>
      <c r="D301" s="541" t="s">
        <v>1772</v>
      </c>
      <c r="E301" s="541" t="s">
        <v>1773</v>
      </c>
      <c r="F301" s="582"/>
      <c r="G301" s="582"/>
      <c r="H301" s="582"/>
      <c r="I301" s="582"/>
      <c r="J301" s="582"/>
      <c r="K301" s="582"/>
      <c r="L301" s="582"/>
      <c r="M301" s="582"/>
      <c r="N301" s="582">
        <v>2</v>
      </c>
      <c r="O301" s="582">
        <v>1622</v>
      </c>
      <c r="P301" s="546"/>
      <c r="Q301" s="583">
        <v>811</v>
      </c>
    </row>
    <row r="302" spans="1:17" ht="14.45" customHeight="1" x14ac:dyDescent="0.2">
      <c r="A302" s="540" t="s">
        <v>1984</v>
      </c>
      <c r="B302" s="541" t="s">
        <v>1755</v>
      </c>
      <c r="C302" s="541" t="s">
        <v>1743</v>
      </c>
      <c r="D302" s="541" t="s">
        <v>1774</v>
      </c>
      <c r="E302" s="541" t="s">
        <v>1775</v>
      </c>
      <c r="F302" s="582"/>
      <c r="G302" s="582"/>
      <c r="H302" s="582"/>
      <c r="I302" s="582"/>
      <c r="J302" s="582"/>
      <c r="K302" s="582"/>
      <c r="L302" s="582"/>
      <c r="M302" s="582"/>
      <c r="N302" s="582">
        <v>3</v>
      </c>
      <c r="O302" s="582">
        <v>507</v>
      </c>
      <c r="P302" s="546"/>
      <c r="Q302" s="583">
        <v>169</v>
      </c>
    </row>
    <row r="303" spans="1:17" ht="14.45" customHeight="1" x14ac:dyDescent="0.2">
      <c r="A303" s="540" t="s">
        <v>1984</v>
      </c>
      <c r="B303" s="541" t="s">
        <v>1755</v>
      </c>
      <c r="C303" s="541" t="s">
        <v>1743</v>
      </c>
      <c r="D303" s="541" t="s">
        <v>1776</v>
      </c>
      <c r="E303" s="541" t="s">
        <v>1777</v>
      </c>
      <c r="F303" s="582"/>
      <c r="G303" s="582"/>
      <c r="H303" s="582"/>
      <c r="I303" s="582"/>
      <c r="J303" s="582"/>
      <c r="K303" s="582"/>
      <c r="L303" s="582"/>
      <c r="M303" s="582"/>
      <c r="N303" s="582">
        <v>5</v>
      </c>
      <c r="O303" s="582">
        <v>880</v>
      </c>
      <c r="P303" s="546"/>
      <c r="Q303" s="583">
        <v>176</v>
      </c>
    </row>
    <row r="304" spans="1:17" ht="14.45" customHeight="1" x14ac:dyDescent="0.2">
      <c r="A304" s="540" t="s">
        <v>1984</v>
      </c>
      <c r="B304" s="541" t="s">
        <v>1755</v>
      </c>
      <c r="C304" s="541" t="s">
        <v>1743</v>
      </c>
      <c r="D304" s="541" t="s">
        <v>1778</v>
      </c>
      <c r="E304" s="541" t="s">
        <v>1779</v>
      </c>
      <c r="F304" s="582"/>
      <c r="G304" s="582"/>
      <c r="H304" s="582"/>
      <c r="I304" s="582"/>
      <c r="J304" s="582">
        <v>1</v>
      </c>
      <c r="K304" s="582">
        <v>354</v>
      </c>
      <c r="L304" s="582"/>
      <c r="M304" s="582">
        <v>354</v>
      </c>
      <c r="N304" s="582"/>
      <c r="O304" s="582"/>
      <c r="P304" s="546"/>
      <c r="Q304" s="583"/>
    </row>
    <row r="305" spans="1:17" ht="14.45" customHeight="1" x14ac:dyDescent="0.2">
      <c r="A305" s="540" t="s">
        <v>1984</v>
      </c>
      <c r="B305" s="541" t="s">
        <v>1755</v>
      </c>
      <c r="C305" s="541" t="s">
        <v>1743</v>
      </c>
      <c r="D305" s="541" t="s">
        <v>1788</v>
      </c>
      <c r="E305" s="541" t="s">
        <v>1789</v>
      </c>
      <c r="F305" s="582"/>
      <c r="G305" s="582"/>
      <c r="H305" s="582"/>
      <c r="I305" s="582"/>
      <c r="J305" s="582"/>
      <c r="K305" s="582"/>
      <c r="L305" s="582"/>
      <c r="M305" s="582"/>
      <c r="N305" s="582">
        <v>1</v>
      </c>
      <c r="O305" s="582">
        <v>555</v>
      </c>
      <c r="P305" s="546"/>
      <c r="Q305" s="583">
        <v>555</v>
      </c>
    </row>
    <row r="306" spans="1:17" ht="14.45" customHeight="1" x14ac:dyDescent="0.2">
      <c r="A306" s="540" t="s">
        <v>1984</v>
      </c>
      <c r="B306" s="541" t="s">
        <v>1755</v>
      </c>
      <c r="C306" s="541" t="s">
        <v>1743</v>
      </c>
      <c r="D306" s="541" t="s">
        <v>1796</v>
      </c>
      <c r="E306" s="541" t="s">
        <v>1797</v>
      </c>
      <c r="F306" s="582"/>
      <c r="G306" s="582"/>
      <c r="H306" s="582"/>
      <c r="I306" s="582"/>
      <c r="J306" s="582">
        <v>1</v>
      </c>
      <c r="K306" s="582">
        <v>516</v>
      </c>
      <c r="L306" s="582"/>
      <c r="M306" s="582">
        <v>516</v>
      </c>
      <c r="N306" s="582"/>
      <c r="O306" s="582"/>
      <c r="P306" s="546"/>
      <c r="Q306" s="583"/>
    </row>
    <row r="307" spans="1:17" ht="14.45" customHeight="1" x14ac:dyDescent="0.2">
      <c r="A307" s="540" t="s">
        <v>1984</v>
      </c>
      <c r="B307" s="541" t="s">
        <v>1755</v>
      </c>
      <c r="C307" s="541" t="s">
        <v>1743</v>
      </c>
      <c r="D307" s="541" t="s">
        <v>1798</v>
      </c>
      <c r="E307" s="541" t="s">
        <v>1799</v>
      </c>
      <c r="F307" s="582"/>
      <c r="G307" s="582"/>
      <c r="H307" s="582"/>
      <c r="I307" s="582"/>
      <c r="J307" s="582">
        <v>1</v>
      </c>
      <c r="K307" s="582">
        <v>426</v>
      </c>
      <c r="L307" s="582"/>
      <c r="M307" s="582">
        <v>426</v>
      </c>
      <c r="N307" s="582"/>
      <c r="O307" s="582"/>
      <c r="P307" s="546"/>
      <c r="Q307" s="583"/>
    </row>
    <row r="308" spans="1:17" ht="14.45" customHeight="1" x14ac:dyDescent="0.2">
      <c r="A308" s="540" t="s">
        <v>1984</v>
      </c>
      <c r="B308" s="541" t="s">
        <v>1755</v>
      </c>
      <c r="C308" s="541" t="s">
        <v>1743</v>
      </c>
      <c r="D308" s="541" t="s">
        <v>1800</v>
      </c>
      <c r="E308" s="541" t="s">
        <v>1801</v>
      </c>
      <c r="F308" s="582"/>
      <c r="G308" s="582"/>
      <c r="H308" s="582"/>
      <c r="I308" s="582"/>
      <c r="J308" s="582"/>
      <c r="K308" s="582"/>
      <c r="L308" s="582"/>
      <c r="M308" s="582"/>
      <c r="N308" s="582">
        <v>1</v>
      </c>
      <c r="O308" s="582">
        <v>357</v>
      </c>
      <c r="P308" s="546"/>
      <c r="Q308" s="583">
        <v>357</v>
      </c>
    </row>
    <row r="309" spans="1:17" ht="14.45" customHeight="1" x14ac:dyDescent="0.2">
      <c r="A309" s="540" t="s">
        <v>1984</v>
      </c>
      <c r="B309" s="541" t="s">
        <v>1755</v>
      </c>
      <c r="C309" s="541" t="s">
        <v>1743</v>
      </c>
      <c r="D309" s="541" t="s">
        <v>1806</v>
      </c>
      <c r="E309" s="541" t="s">
        <v>1807</v>
      </c>
      <c r="F309" s="582"/>
      <c r="G309" s="582"/>
      <c r="H309" s="582"/>
      <c r="I309" s="582"/>
      <c r="J309" s="582">
        <v>1</v>
      </c>
      <c r="K309" s="582">
        <v>154</v>
      </c>
      <c r="L309" s="582"/>
      <c r="M309" s="582">
        <v>154</v>
      </c>
      <c r="N309" s="582">
        <v>2</v>
      </c>
      <c r="O309" s="582">
        <v>316</v>
      </c>
      <c r="P309" s="546"/>
      <c r="Q309" s="583">
        <v>158</v>
      </c>
    </row>
    <row r="310" spans="1:17" ht="14.45" customHeight="1" x14ac:dyDescent="0.2">
      <c r="A310" s="540" t="s">
        <v>1984</v>
      </c>
      <c r="B310" s="541" t="s">
        <v>1755</v>
      </c>
      <c r="C310" s="541" t="s">
        <v>1743</v>
      </c>
      <c r="D310" s="541" t="s">
        <v>1810</v>
      </c>
      <c r="E310" s="541" t="s">
        <v>1811</v>
      </c>
      <c r="F310" s="582"/>
      <c r="G310" s="582"/>
      <c r="H310" s="582"/>
      <c r="I310" s="582"/>
      <c r="J310" s="582"/>
      <c r="K310" s="582"/>
      <c r="L310" s="582"/>
      <c r="M310" s="582"/>
      <c r="N310" s="582">
        <v>1</v>
      </c>
      <c r="O310" s="582">
        <v>112</v>
      </c>
      <c r="P310" s="546"/>
      <c r="Q310" s="583">
        <v>112</v>
      </c>
    </row>
    <row r="311" spans="1:17" ht="14.45" customHeight="1" x14ac:dyDescent="0.2">
      <c r="A311" s="540" t="s">
        <v>1984</v>
      </c>
      <c r="B311" s="541" t="s">
        <v>1755</v>
      </c>
      <c r="C311" s="541" t="s">
        <v>1743</v>
      </c>
      <c r="D311" s="541" t="s">
        <v>1818</v>
      </c>
      <c r="E311" s="541" t="s">
        <v>1819</v>
      </c>
      <c r="F311" s="582"/>
      <c r="G311" s="582"/>
      <c r="H311" s="582"/>
      <c r="I311" s="582"/>
      <c r="J311" s="582">
        <v>5</v>
      </c>
      <c r="K311" s="582">
        <v>1760</v>
      </c>
      <c r="L311" s="582"/>
      <c r="M311" s="582">
        <v>352</v>
      </c>
      <c r="N311" s="582">
        <v>25</v>
      </c>
      <c r="O311" s="582">
        <v>8850</v>
      </c>
      <c r="P311" s="546"/>
      <c r="Q311" s="583">
        <v>354</v>
      </c>
    </row>
    <row r="312" spans="1:17" ht="14.45" customHeight="1" x14ac:dyDescent="0.2">
      <c r="A312" s="540" t="s">
        <v>1984</v>
      </c>
      <c r="B312" s="541" t="s">
        <v>1755</v>
      </c>
      <c r="C312" s="541" t="s">
        <v>1743</v>
      </c>
      <c r="D312" s="541" t="s">
        <v>1826</v>
      </c>
      <c r="E312" s="541" t="s">
        <v>1827</v>
      </c>
      <c r="F312" s="582"/>
      <c r="G312" s="582"/>
      <c r="H312" s="582"/>
      <c r="I312" s="582"/>
      <c r="J312" s="582"/>
      <c r="K312" s="582"/>
      <c r="L312" s="582"/>
      <c r="M312" s="582"/>
      <c r="N312" s="582">
        <v>1</v>
      </c>
      <c r="O312" s="582">
        <v>217</v>
      </c>
      <c r="P312" s="546"/>
      <c r="Q312" s="583">
        <v>217</v>
      </c>
    </row>
    <row r="313" spans="1:17" ht="14.45" customHeight="1" x14ac:dyDescent="0.2">
      <c r="A313" s="540" t="s">
        <v>1984</v>
      </c>
      <c r="B313" s="541" t="s">
        <v>1755</v>
      </c>
      <c r="C313" s="541" t="s">
        <v>1743</v>
      </c>
      <c r="D313" s="541" t="s">
        <v>1828</v>
      </c>
      <c r="E313" s="541" t="s">
        <v>1829</v>
      </c>
      <c r="F313" s="582"/>
      <c r="G313" s="582"/>
      <c r="H313" s="582"/>
      <c r="I313" s="582"/>
      <c r="J313" s="582"/>
      <c r="K313" s="582"/>
      <c r="L313" s="582"/>
      <c r="M313" s="582"/>
      <c r="N313" s="582">
        <v>1</v>
      </c>
      <c r="O313" s="582">
        <v>42</v>
      </c>
      <c r="P313" s="546"/>
      <c r="Q313" s="583">
        <v>42</v>
      </c>
    </row>
    <row r="314" spans="1:17" ht="14.45" customHeight="1" x14ac:dyDescent="0.2">
      <c r="A314" s="540" t="s">
        <v>1984</v>
      </c>
      <c r="B314" s="541" t="s">
        <v>1755</v>
      </c>
      <c r="C314" s="541" t="s">
        <v>1743</v>
      </c>
      <c r="D314" s="541" t="s">
        <v>1830</v>
      </c>
      <c r="E314" s="541" t="s">
        <v>1831</v>
      </c>
      <c r="F314" s="582"/>
      <c r="G314" s="582"/>
      <c r="H314" s="582"/>
      <c r="I314" s="582"/>
      <c r="J314" s="582"/>
      <c r="K314" s="582"/>
      <c r="L314" s="582"/>
      <c r="M314" s="582"/>
      <c r="N314" s="582">
        <v>1</v>
      </c>
      <c r="O314" s="582">
        <v>5062</v>
      </c>
      <c r="P314" s="546"/>
      <c r="Q314" s="583">
        <v>5062</v>
      </c>
    </row>
    <row r="315" spans="1:17" ht="14.45" customHeight="1" x14ac:dyDescent="0.2">
      <c r="A315" s="540" t="s">
        <v>1984</v>
      </c>
      <c r="B315" s="541" t="s">
        <v>1755</v>
      </c>
      <c r="C315" s="541" t="s">
        <v>1743</v>
      </c>
      <c r="D315" s="541" t="s">
        <v>1832</v>
      </c>
      <c r="E315" s="541" t="s">
        <v>1833</v>
      </c>
      <c r="F315" s="582"/>
      <c r="G315" s="582"/>
      <c r="H315" s="582"/>
      <c r="I315" s="582"/>
      <c r="J315" s="582"/>
      <c r="K315" s="582"/>
      <c r="L315" s="582"/>
      <c r="M315" s="582"/>
      <c r="N315" s="582">
        <v>6</v>
      </c>
      <c r="O315" s="582">
        <v>1032</v>
      </c>
      <c r="P315" s="546"/>
      <c r="Q315" s="583">
        <v>172</v>
      </c>
    </row>
    <row r="316" spans="1:17" ht="14.45" customHeight="1" x14ac:dyDescent="0.2">
      <c r="A316" s="540" t="s">
        <v>1984</v>
      </c>
      <c r="B316" s="541" t="s">
        <v>1755</v>
      </c>
      <c r="C316" s="541" t="s">
        <v>1743</v>
      </c>
      <c r="D316" s="541" t="s">
        <v>1836</v>
      </c>
      <c r="E316" s="541" t="s">
        <v>1837</v>
      </c>
      <c r="F316" s="582"/>
      <c r="G316" s="582"/>
      <c r="H316" s="582"/>
      <c r="I316" s="582"/>
      <c r="J316" s="582"/>
      <c r="K316" s="582"/>
      <c r="L316" s="582"/>
      <c r="M316" s="582"/>
      <c r="N316" s="582">
        <v>1</v>
      </c>
      <c r="O316" s="582">
        <v>696</v>
      </c>
      <c r="P316" s="546"/>
      <c r="Q316" s="583">
        <v>696</v>
      </c>
    </row>
    <row r="317" spans="1:17" ht="14.45" customHeight="1" x14ac:dyDescent="0.2">
      <c r="A317" s="540" t="s">
        <v>1984</v>
      </c>
      <c r="B317" s="541" t="s">
        <v>1755</v>
      </c>
      <c r="C317" s="541" t="s">
        <v>1743</v>
      </c>
      <c r="D317" s="541" t="s">
        <v>1838</v>
      </c>
      <c r="E317" s="541" t="s">
        <v>1839</v>
      </c>
      <c r="F317" s="582"/>
      <c r="G317" s="582"/>
      <c r="H317" s="582"/>
      <c r="I317" s="582"/>
      <c r="J317" s="582"/>
      <c r="K317" s="582"/>
      <c r="L317" s="582"/>
      <c r="M317" s="582"/>
      <c r="N317" s="582">
        <v>4</v>
      </c>
      <c r="O317" s="582">
        <v>1416</v>
      </c>
      <c r="P317" s="546"/>
      <c r="Q317" s="583">
        <v>354</v>
      </c>
    </row>
    <row r="318" spans="1:17" ht="14.45" customHeight="1" x14ac:dyDescent="0.2">
      <c r="A318" s="540" t="s">
        <v>1984</v>
      </c>
      <c r="B318" s="541" t="s">
        <v>1755</v>
      </c>
      <c r="C318" s="541" t="s">
        <v>1743</v>
      </c>
      <c r="D318" s="541" t="s">
        <v>1840</v>
      </c>
      <c r="E318" s="541" t="s">
        <v>1841</v>
      </c>
      <c r="F318" s="582"/>
      <c r="G318" s="582"/>
      <c r="H318" s="582"/>
      <c r="I318" s="582"/>
      <c r="J318" s="582"/>
      <c r="K318" s="582"/>
      <c r="L318" s="582"/>
      <c r="M318" s="582"/>
      <c r="N318" s="582">
        <v>5</v>
      </c>
      <c r="O318" s="582">
        <v>875</v>
      </c>
      <c r="P318" s="546"/>
      <c r="Q318" s="583">
        <v>175</v>
      </c>
    </row>
    <row r="319" spans="1:17" ht="14.45" customHeight="1" x14ac:dyDescent="0.2">
      <c r="A319" s="540" t="s">
        <v>1984</v>
      </c>
      <c r="B319" s="541" t="s">
        <v>1755</v>
      </c>
      <c r="C319" s="541" t="s">
        <v>1743</v>
      </c>
      <c r="D319" s="541" t="s">
        <v>1852</v>
      </c>
      <c r="E319" s="541" t="s">
        <v>1853</v>
      </c>
      <c r="F319" s="582"/>
      <c r="G319" s="582"/>
      <c r="H319" s="582"/>
      <c r="I319" s="582"/>
      <c r="J319" s="582"/>
      <c r="K319" s="582"/>
      <c r="L319" s="582"/>
      <c r="M319" s="582"/>
      <c r="N319" s="582">
        <v>1</v>
      </c>
      <c r="O319" s="582">
        <v>482</v>
      </c>
      <c r="P319" s="546"/>
      <c r="Q319" s="583">
        <v>482</v>
      </c>
    </row>
    <row r="320" spans="1:17" ht="14.45" customHeight="1" x14ac:dyDescent="0.2">
      <c r="A320" s="540" t="s">
        <v>1984</v>
      </c>
      <c r="B320" s="541" t="s">
        <v>1755</v>
      </c>
      <c r="C320" s="541" t="s">
        <v>1743</v>
      </c>
      <c r="D320" s="541" t="s">
        <v>1854</v>
      </c>
      <c r="E320" s="541" t="s">
        <v>1855</v>
      </c>
      <c r="F320" s="582"/>
      <c r="G320" s="582"/>
      <c r="H320" s="582"/>
      <c r="I320" s="582"/>
      <c r="J320" s="582">
        <v>1</v>
      </c>
      <c r="K320" s="582">
        <v>294</v>
      </c>
      <c r="L320" s="582"/>
      <c r="M320" s="582">
        <v>294</v>
      </c>
      <c r="N320" s="582"/>
      <c r="O320" s="582"/>
      <c r="P320" s="546"/>
      <c r="Q320" s="583"/>
    </row>
    <row r="321" spans="1:17" ht="14.45" customHeight="1" x14ac:dyDescent="0.2">
      <c r="A321" s="540" t="s">
        <v>1984</v>
      </c>
      <c r="B321" s="541" t="s">
        <v>1755</v>
      </c>
      <c r="C321" s="541" t="s">
        <v>1743</v>
      </c>
      <c r="D321" s="541" t="s">
        <v>1856</v>
      </c>
      <c r="E321" s="541" t="s">
        <v>1857</v>
      </c>
      <c r="F321" s="582"/>
      <c r="G321" s="582"/>
      <c r="H321" s="582"/>
      <c r="I321" s="582"/>
      <c r="J321" s="582"/>
      <c r="K321" s="582"/>
      <c r="L321" s="582"/>
      <c r="M321" s="582"/>
      <c r="N321" s="582">
        <v>2</v>
      </c>
      <c r="O321" s="582">
        <v>1622</v>
      </c>
      <c r="P321" s="546"/>
      <c r="Q321" s="583">
        <v>811</v>
      </c>
    </row>
    <row r="322" spans="1:17" ht="14.45" customHeight="1" x14ac:dyDescent="0.2">
      <c r="A322" s="540" t="s">
        <v>1984</v>
      </c>
      <c r="B322" s="541" t="s">
        <v>1755</v>
      </c>
      <c r="C322" s="541" t="s">
        <v>1743</v>
      </c>
      <c r="D322" s="541" t="s">
        <v>1858</v>
      </c>
      <c r="E322" s="541" t="s">
        <v>1859</v>
      </c>
      <c r="F322" s="582"/>
      <c r="G322" s="582"/>
      <c r="H322" s="582"/>
      <c r="I322" s="582"/>
      <c r="J322" s="582"/>
      <c r="K322" s="582"/>
      <c r="L322" s="582"/>
      <c r="M322" s="582"/>
      <c r="N322" s="582">
        <v>5</v>
      </c>
      <c r="O322" s="582">
        <v>845</v>
      </c>
      <c r="P322" s="546"/>
      <c r="Q322" s="583">
        <v>169</v>
      </c>
    </row>
    <row r="323" spans="1:17" ht="14.45" customHeight="1" x14ac:dyDescent="0.2">
      <c r="A323" s="540" t="s">
        <v>1984</v>
      </c>
      <c r="B323" s="541" t="s">
        <v>1755</v>
      </c>
      <c r="C323" s="541" t="s">
        <v>1743</v>
      </c>
      <c r="D323" s="541" t="s">
        <v>1870</v>
      </c>
      <c r="E323" s="541" t="s">
        <v>1871</v>
      </c>
      <c r="F323" s="582"/>
      <c r="G323" s="582"/>
      <c r="H323" s="582"/>
      <c r="I323" s="582"/>
      <c r="J323" s="582"/>
      <c r="K323" s="582"/>
      <c r="L323" s="582"/>
      <c r="M323" s="582"/>
      <c r="N323" s="582">
        <v>1</v>
      </c>
      <c r="O323" s="582">
        <v>1029</v>
      </c>
      <c r="P323" s="546"/>
      <c r="Q323" s="583">
        <v>1029</v>
      </c>
    </row>
    <row r="324" spans="1:17" ht="14.45" customHeight="1" x14ac:dyDescent="0.2">
      <c r="A324" s="540" t="s">
        <v>1984</v>
      </c>
      <c r="B324" s="541" t="s">
        <v>1755</v>
      </c>
      <c r="C324" s="541" t="s">
        <v>1743</v>
      </c>
      <c r="D324" s="541" t="s">
        <v>1874</v>
      </c>
      <c r="E324" s="541" t="s">
        <v>1875</v>
      </c>
      <c r="F324" s="582"/>
      <c r="G324" s="582"/>
      <c r="H324" s="582"/>
      <c r="I324" s="582"/>
      <c r="J324" s="582"/>
      <c r="K324" s="582"/>
      <c r="L324" s="582"/>
      <c r="M324" s="582"/>
      <c r="N324" s="582">
        <v>2</v>
      </c>
      <c r="O324" s="582">
        <v>1622</v>
      </c>
      <c r="P324" s="546"/>
      <c r="Q324" s="583">
        <v>811</v>
      </c>
    </row>
    <row r="325" spans="1:17" ht="14.45" customHeight="1" x14ac:dyDescent="0.2">
      <c r="A325" s="540" t="s">
        <v>1984</v>
      </c>
      <c r="B325" s="541" t="s">
        <v>1755</v>
      </c>
      <c r="C325" s="541" t="s">
        <v>1743</v>
      </c>
      <c r="D325" s="541" t="s">
        <v>1900</v>
      </c>
      <c r="E325" s="541" t="s">
        <v>1901</v>
      </c>
      <c r="F325" s="582"/>
      <c r="G325" s="582"/>
      <c r="H325" s="582"/>
      <c r="I325" s="582"/>
      <c r="J325" s="582"/>
      <c r="K325" s="582"/>
      <c r="L325" s="582"/>
      <c r="M325" s="582"/>
      <c r="N325" s="582">
        <v>2</v>
      </c>
      <c r="O325" s="582">
        <v>938</v>
      </c>
      <c r="P325" s="546"/>
      <c r="Q325" s="583">
        <v>469</v>
      </c>
    </row>
    <row r="326" spans="1:17" ht="14.45" customHeight="1" x14ac:dyDescent="0.2">
      <c r="A326" s="540" t="s">
        <v>1984</v>
      </c>
      <c r="B326" s="541" t="s">
        <v>1904</v>
      </c>
      <c r="C326" s="541" t="s">
        <v>1743</v>
      </c>
      <c r="D326" s="541" t="s">
        <v>1917</v>
      </c>
      <c r="E326" s="541" t="s">
        <v>1918</v>
      </c>
      <c r="F326" s="582"/>
      <c r="G326" s="582"/>
      <c r="H326" s="582"/>
      <c r="I326" s="582"/>
      <c r="J326" s="582"/>
      <c r="K326" s="582"/>
      <c r="L326" s="582"/>
      <c r="M326" s="582"/>
      <c r="N326" s="582">
        <v>2</v>
      </c>
      <c r="O326" s="582">
        <v>742</v>
      </c>
      <c r="P326" s="546"/>
      <c r="Q326" s="583">
        <v>371</v>
      </c>
    </row>
    <row r="327" spans="1:17" ht="14.45" customHeight="1" x14ac:dyDescent="0.2">
      <c r="A327" s="540" t="s">
        <v>1984</v>
      </c>
      <c r="B327" s="541" t="s">
        <v>1904</v>
      </c>
      <c r="C327" s="541" t="s">
        <v>1743</v>
      </c>
      <c r="D327" s="541" t="s">
        <v>1923</v>
      </c>
      <c r="E327" s="541" t="s">
        <v>1924</v>
      </c>
      <c r="F327" s="582"/>
      <c r="G327" s="582"/>
      <c r="H327" s="582"/>
      <c r="I327" s="582"/>
      <c r="J327" s="582"/>
      <c r="K327" s="582"/>
      <c r="L327" s="582"/>
      <c r="M327" s="582"/>
      <c r="N327" s="582">
        <v>2</v>
      </c>
      <c r="O327" s="582">
        <v>2296</v>
      </c>
      <c r="P327" s="546"/>
      <c r="Q327" s="583">
        <v>1148</v>
      </c>
    </row>
    <row r="328" spans="1:17" ht="14.45" customHeight="1" x14ac:dyDescent="0.2">
      <c r="A328" s="540" t="s">
        <v>1984</v>
      </c>
      <c r="B328" s="541" t="s">
        <v>1904</v>
      </c>
      <c r="C328" s="541" t="s">
        <v>1743</v>
      </c>
      <c r="D328" s="541" t="s">
        <v>1933</v>
      </c>
      <c r="E328" s="541" t="s">
        <v>1934</v>
      </c>
      <c r="F328" s="582"/>
      <c r="G328" s="582"/>
      <c r="H328" s="582"/>
      <c r="I328" s="582"/>
      <c r="J328" s="582"/>
      <c r="K328" s="582"/>
      <c r="L328" s="582"/>
      <c r="M328" s="582"/>
      <c r="N328" s="582">
        <v>7</v>
      </c>
      <c r="O328" s="582">
        <v>11690</v>
      </c>
      <c r="P328" s="546"/>
      <c r="Q328" s="583">
        <v>1670</v>
      </c>
    </row>
    <row r="329" spans="1:17" ht="14.45" customHeight="1" x14ac:dyDescent="0.2">
      <c r="A329" s="540" t="s">
        <v>1984</v>
      </c>
      <c r="B329" s="541" t="s">
        <v>1904</v>
      </c>
      <c r="C329" s="541" t="s">
        <v>1743</v>
      </c>
      <c r="D329" s="541" t="s">
        <v>1935</v>
      </c>
      <c r="E329" s="541" t="s">
        <v>1936</v>
      </c>
      <c r="F329" s="582"/>
      <c r="G329" s="582"/>
      <c r="H329" s="582"/>
      <c r="I329" s="582"/>
      <c r="J329" s="582"/>
      <c r="K329" s="582"/>
      <c r="L329" s="582"/>
      <c r="M329" s="582"/>
      <c r="N329" s="582">
        <v>1</v>
      </c>
      <c r="O329" s="582">
        <v>3877</v>
      </c>
      <c r="P329" s="546"/>
      <c r="Q329" s="583">
        <v>3877</v>
      </c>
    </row>
    <row r="330" spans="1:17" ht="14.45" customHeight="1" x14ac:dyDescent="0.2">
      <c r="A330" s="540" t="s">
        <v>1985</v>
      </c>
      <c r="B330" s="541" t="s">
        <v>1755</v>
      </c>
      <c r="C330" s="541" t="s">
        <v>1743</v>
      </c>
      <c r="D330" s="541" t="s">
        <v>1758</v>
      </c>
      <c r="E330" s="541" t="s">
        <v>1759</v>
      </c>
      <c r="F330" s="582"/>
      <c r="G330" s="582"/>
      <c r="H330" s="582"/>
      <c r="I330" s="582"/>
      <c r="J330" s="582">
        <v>1</v>
      </c>
      <c r="K330" s="582">
        <v>1488</v>
      </c>
      <c r="L330" s="582"/>
      <c r="M330" s="582">
        <v>1488</v>
      </c>
      <c r="N330" s="582"/>
      <c r="O330" s="582"/>
      <c r="P330" s="546"/>
      <c r="Q330" s="583"/>
    </row>
    <row r="331" spans="1:17" ht="14.45" customHeight="1" x14ac:dyDescent="0.2">
      <c r="A331" s="540" t="s">
        <v>1985</v>
      </c>
      <c r="B331" s="541" t="s">
        <v>1755</v>
      </c>
      <c r="C331" s="541" t="s">
        <v>1743</v>
      </c>
      <c r="D331" s="541" t="s">
        <v>1760</v>
      </c>
      <c r="E331" s="541" t="s">
        <v>1761</v>
      </c>
      <c r="F331" s="582">
        <v>1</v>
      </c>
      <c r="G331" s="582">
        <v>3927</v>
      </c>
      <c r="H331" s="582"/>
      <c r="I331" s="582">
        <v>3927</v>
      </c>
      <c r="J331" s="582">
        <v>1</v>
      </c>
      <c r="K331" s="582">
        <v>3936</v>
      </c>
      <c r="L331" s="582"/>
      <c r="M331" s="582">
        <v>3936</v>
      </c>
      <c r="N331" s="582"/>
      <c r="O331" s="582"/>
      <c r="P331" s="546"/>
      <c r="Q331" s="583"/>
    </row>
    <row r="332" spans="1:17" ht="14.45" customHeight="1" x14ac:dyDescent="0.2">
      <c r="A332" s="540" t="s">
        <v>1985</v>
      </c>
      <c r="B332" s="541" t="s">
        <v>1755</v>
      </c>
      <c r="C332" s="541" t="s">
        <v>1743</v>
      </c>
      <c r="D332" s="541" t="s">
        <v>1768</v>
      </c>
      <c r="E332" s="541" t="s">
        <v>1769</v>
      </c>
      <c r="F332" s="582">
        <v>2</v>
      </c>
      <c r="G332" s="582">
        <v>1692</v>
      </c>
      <c r="H332" s="582"/>
      <c r="I332" s="582">
        <v>846</v>
      </c>
      <c r="J332" s="582">
        <v>3</v>
      </c>
      <c r="K332" s="582">
        <v>2547</v>
      </c>
      <c r="L332" s="582"/>
      <c r="M332" s="582">
        <v>849</v>
      </c>
      <c r="N332" s="582"/>
      <c r="O332" s="582"/>
      <c r="P332" s="546"/>
      <c r="Q332" s="583"/>
    </row>
    <row r="333" spans="1:17" ht="14.45" customHeight="1" x14ac:dyDescent="0.2">
      <c r="A333" s="540" t="s">
        <v>1985</v>
      </c>
      <c r="B333" s="541" t="s">
        <v>1755</v>
      </c>
      <c r="C333" s="541" t="s">
        <v>1743</v>
      </c>
      <c r="D333" s="541" t="s">
        <v>1770</v>
      </c>
      <c r="E333" s="541" t="s">
        <v>1771</v>
      </c>
      <c r="F333" s="582">
        <v>1</v>
      </c>
      <c r="G333" s="582">
        <v>806</v>
      </c>
      <c r="H333" s="582"/>
      <c r="I333" s="582">
        <v>806</v>
      </c>
      <c r="J333" s="582">
        <v>6</v>
      </c>
      <c r="K333" s="582">
        <v>4848</v>
      </c>
      <c r="L333" s="582"/>
      <c r="M333" s="582">
        <v>808</v>
      </c>
      <c r="N333" s="582">
        <v>5</v>
      </c>
      <c r="O333" s="582">
        <v>4055</v>
      </c>
      <c r="P333" s="546"/>
      <c r="Q333" s="583">
        <v>811</v>
      </c>
    </row>
    <row r="334" spans="1:17" ht="14.45" customHeight="1" x14ac:dyDescent="0.2">
      <c r="A334" s="540" t="s">
        <v>1985</v>
      </c>
      <c r="B334" s="541" t="s">
        <v>1755</v>
      </c>
      <c r="C334" s="541" t="s">
        <v>1743</v>
      </c>
      <c r="D334" s="541" t="s">
        <v>1772</v>
      </c>
      <c r="E334" s="541" t="s">
        <v>1773</v>
      </c>
      <c r="F334" s="582">
        <v>1</v>
      </c>
      <c r="G334" s="582">
        <v>806</v>
      </c>
      <c r="H334" s="582"/>
      <c r="I334" s="582">
        <v>806</v>
      </c>
      <c r="J334" s="582">
        <v>6</v>
      </c>
      <c r="K334" s="582">
        <v>4848</v>
      </c>
      <c r="L334" s="582"/>
      <c r="M334" s="582">
        <v>808</v>
      </c>
      <c r="N334" s="582">
        <v>5</v>
      </c>
      <c r="O334" s="582">
        <v>4055</v>
      </c>
      <c r="P334" s="546"/>
      <c r="Q334" s="583">
        <v>811</v>
      </c>
    </row>
    <row r="335" spans="1:17" ht="14.45" customHeight="1" x14ac:dyDescent="0.2">
      <c r="A335" s="540" t="s">
        <v>1985</v>
      </c>
      <c r="B335" s="541" t="s">
        <v>1755</v>
      </c>
      <c r="C335" s="541" t="s">
        <v>1743</v>
      </c>
      <c r="D335" s="541" t="s">
        <v>1774</v>
      </c>
      <c r="E335" s="541" t="s">
        <v>1775</v>
      </c>
      <c r="F335" s="582">
        <v>22</v>
      </c>
      <c r="G335" s="582">
        <v>3696</v>
      </c>
      <c r="H335" s="582"/>
      <c r="I335" s="582">
        <v>168</v>
      </c>
      <c r="J335" s="582">
        <v>22</v>
      </c>
      <c r="K335" s="582">
        <v>3696</v>
      </c>
      <c r="L335" s="582"/>
      <c r="M335" s="582">
        <v>168</v>
      </c>
      <c r="N335" s="582">
        <v>12</v>
      </c>
      <c r="O335" s="582">
        <v>2028</v>
      </c>
      <c r="P335" s="546"/>
      <c r="Q335" s="583">
        <v>169</v>
      </c>
    </row>
    <row r="336" spans="1:17" ht="14.45" customHeight="1" x14ac:dyDescent="0.2">
      <c r="A336" s="540" t="s">
        <v>1985</v>
      </c>
      <c r="B336" s="541" t="s">
        <v>1755</v>
      </c>
      <c r="C336" s="541" t="s">
        <v>1743</v>
      </c>
      <c r="D336" s="541" t="s">
        <v>1776</v>
      </c>
      <c r="E336" s="541" t="s">
        <v>1777</v>
      </c>
      <c r="F336" s="582">
        <v>14</v>
      </c>
      <c r="G336" s="582">
        <v>2450</v>
      </c>
      <c r="H336" s="582"/>
      <c r="I336" s="582">
        <v>175</v>
      </c>
      <c r="J336" s="582">
        <v>22</v>
      </c>
      <c r="K336" s="582">
        <v>3850</v>
      </c>
      <c r="L336" s="582"/>
      <c r="M336" s="582">
        <v>175</v>
      </c>
      <c r="N336" s="582">
        <v>10</v>
      </c>
      <c r="O336" s="582">
        <v>1760</v>
      </c>
      <c r="P336" s="546"/>
      <c r="Q336" s="583">
        <v>176</v>
      </c>
    </row>
    <row r="337" spans="1:17" ht="14.45" customHeight="1" x14ac:dyDescent="0.2">
      <c r="A337" s="540" t="s">
        <v>1985</v>
      </c>
      <c r="B337" s="541" t="s">
        <v>1755</v>
      </c>
      <c r="C337" s="541" t="s">
        <v>1743</v>
      </c>
      <c r="D337" s="541" t="s">
        <v>1778</v>
      </c>
      <c r="E337" s="541" t="s">
        <v>1779</v>
      </c>
      <c r="F337" s="582"/>
      <c r="G337" s="582"/>
      <c r="H337" s="582"/>
      <c r="I337" s="582"/>
      <c r="J337" s="582">
        <v>1</v>
      </c>
      <c r="K337" s="582">
        <v>354</v>
      </c>
      <c r="L337" s="582"/>
      <c r="M337" s="582">
        <v>354</v>
      </c>
      <c r="N337" s="582">
        <v>1</v>
      </c>
      <c r="O337" s="582">
        <v>356</v>
      </c>
      <c r="P337" s="546"/>
      <c r="Q337" s="583">
        <v>356</v>
      </c>
    </row>
    <row r="338" spans="1:17" ht="14.45" customHeight="1" x14ac:dyDescent="0.2">
      <c r="A338" s="540" t="s">
        <v>1985</v>
      </c>
      <c r="B338" s="541" t="s">
        <v>1755</v>
      </c>
      <c r="C338" s="541" t="s">
        <v>1743</v>
      </c>
      <c r="D338" s="541" t="s">
        <v>1780</v>
      </c>
      <c r="E338" s="541" t="s">
        <v>1781</v>
      </c>
      <c r="F338" s="582"/>
      <c r="G338" s="582"/>
      <c r="H338" s="582"/>
      <c r="I338" s="582"/>
      <c r="J338" s="582">
        <v>2</v>
      </c>
      <c r="K338" s="582">
        <v>2080</v>
      </c>
      <c r="L338" s="582"/>
      <c r="M338" s="582">
        <v>1040</v>
      </c>
      <c r="N338" s="582"/>
      <c r="O338" s="582"/>
      <c r="P338" s="546"/>
      <c r="Q338" s="583"/>
    </row>
    <row r="339" spans="1:17" ht="14.45" customHeight="1" x14ac:dyDescent="0.2">
      <c r="A339" s="540" t="s">
        <v>1985</v>
      </c>
      <c r="B339" s="541" t="s">
        <v>1755</v>
      </c>
      <c r="C339" s="541" t="s">
        <v>1743</v>
      </c>
      <c r="D339" s="541" t="s">
        <v>1788</v>
      </c>
      <c r="E339" s="541" t="s">
        <v>1789</v>
      </c>
      <c r="F339" s="582">
        <v>1</v>
      </c>
      <c r="G339" s="582">
        <v>551</v>
      </c>
      <c r="H339" s="582"/>
      <c r="I339" s="582">
        <v>551</v>
      </c>
      <c r="J339" s="582">
        <v>3</v>
      </c>
      <c r="K339" s="582">
        <v>1656</v>
      </c>
      <c r="L339" s="582"/>
      <c r="M339" s="582">
        <v>552</v>
      </c>
      <c r="N339" s="582">
        <v>1</v>
      </c>
      <c r="O339" s="582">
        <v>555</v>
      </c>
      <c r="P339" s="546"/>
      <c r="Q339" s="583">
        <v>555</v>
      </c>
    </row>
    <row r="340" spans="1:17" ht="14.45" customHeight="1" x14ac:dyDescent="0.2">
      <c r="A340" s="540" t="s">
        <v>1985</v>
      </c>
      <c r="B340" s="541" t="s">
        <v>1755</v>
      </c>
      <c r="C340" s="541" t="s">
        <v>1743</v>
      </c>
      <c r="D340" s="541" t="s">
        <v>1790</v>
      </c>
      <c r="E340" s="541" t="s">
        <v>1791</v>
      </c>
      <c r="F340" s="582"/>
      <c r="G340" s="582"/>
      <c r="H340" s="582"/>
      <c r="I340" s="582"/>
      <c r="J340" s="582">
        <v>2</v>
      </c>
      <c r="K340" s="582">
        <v>1314</v>
      </c>
      <c r="L340" s="582"/>
      <c r="M340" s="582">
        <v>657</v>
      </c>
      <c r="N340" s="582"/>
      <c r="O340" s="582"/>
      <c r="P340" s="546"/>
      <c r="Q340" s="583"/>
    </row>
    <row r="341" spans="1:17" ht="14.45" customHeight="1" x14ac:dyDescent="0.2">
      <c r="A341" s="540" t="s">
        <v>1985</v>
      </c>
      <c r="B341" s="541" t="s">
        <v>1755</v>
      </c>
      <c r="C341" s="541" t="s">
        <v>1743</v>
      </c>
      <c r="D341" s="541" t="s">
        <v>1792</v>
      </c>
      <c r="E341" s="541" t="s">
        <v>1793</v>
      </c>
      <c r="F341" s="582"/>
      <c r="G341" s="582"/>
      <c r="H341" s="582"/>
      <c r="I341" s="582"/>
      <c r="J341" s="582">
        <v>2</v>
      </c>
      <c r="K341" s="582">
        <v>1314</v>
      </c>
      <c r="L341" s="582"/>
      <c r="M341" s="582">
        <v>657</v>
      </c>
      <c r="N341" s="582"/>
      <c r="O341" s="582"/>
      <c r="P341" s="546"/>
      <c r="Q341" s="583"/>
    </row>
    <row r="342" spans="1:17" ht="14.45" customHeight="1" x14ac:dyDescent="0.2">
      <c r="A342" s="540" t="s">
        <v>1985</v>
      </c>
      <c r="B342" s="541" t="s">
        <v>1755</v>
      </c>
      <c r="C342" s="541" t="s">
        <v>1743</v>
      </c>
      <c r="D342" s="541" t="s">
        <v>1794</v>
      </c>
      <c r="E342" s="541" t="s">
        <v>1795</v>
      </c>
      <c r="F342" s="582">
        <v>2</v>
      </c>
      <c r="G342" s="582">
        <v>1358</v>
      </c>
      <c r="H342" s="582"/>
      <c r="I342" s="582">
        <v>679</v>
      </c>
      <c r="J342" s="582">
        <v>2</v>
      </c>
      <c r="K342" s="582">
        <v>1360</v>
      </c>
      <c r="L342" s="582"/>
      <c r="M342" s="582">
        <v>680</v>
      </c>
      <c r="N342" s="582"/>
      <c r="O342" s="582"/>
      <c r="P342" s="546"/>
      <c r="Q342" s="583"/>
    </row>
    <row r="343" spans="1:17" ht="14.45" customHeight="1" x14ac:dyDescent="0.2">
      <c r="A343" s="540" t="s">
        <v>1985</v>
      </c>
      <c r="B343" s="541" t="s">
        <v>1755</v>
      </c>
      <c r="C343" s="541" t="s">
        <v>1743</v>
      </c>
      <c r="D343" s="541" t="s">
        <v>1796</v>
      </c>
      <c r="E343" s="541" t="s">
        <v>1797</v>
      </c>
      <c r="F343" s="582">
        <v>1</v>
      </c>
      <c r="G343" s="582">
        <v>515</v>
      </c>
      <c r="H343" s="582"/>
      <c r="I343" s="582">
        <v>515</v>
      </c>
      <c r="J343" s="582">
        <v>5</v>
      </c>
      <c r="K343" s="582">
        <v>2580</v>
      </c>
      <c r="L343" s="582"/>
      <c r="M343" s="582">
        <v>516</v>
      </c>
      <c r="N343" s="582">
        <v>2</v>
      </c>
      <c r="O343" s="582">
        <v>1038</v>
      </c>
      <c r="P343" s="546"/>
      <c r="Q343" s="583">
        <v>519</v>
      </c>
    </row>
    <row r="344" spans="1:17" ht="14.45" customHeight="1" x14ac:dyDescent="0.2">
      <c r="A344" s="540" t="s">
        <v>1985</v>
      </c>
      <c r="B344" s="541" t="s">
        <v>1755</v>
      </c>
      <c r="C344" s="541" t="s">
        <v>1743</v>
      </c>
      <c r="D344" s="541" t="s">
        <v>1798</v>
      </c>
      <c r="E344" s="541" t="s">
        <v>1799</v>
      </c>
      <c r="F344" s="582">
        <v>1</v>
      </c>
      <c r="G344" s="582">
        <v>425</v>
      </c>
      <c r="H344" s="582"/>
      <c r="I344" s="582">
        <v>425</v>
      </c>
      <c r="J344" s="582">
        <v>5</v>
      </c>
      <c r="K344" s="582">
        <v>2130</v>
      </c>
      <c r="L344" s="582"/>
      <c r="M344" s="582">
        <v>426</v>
      </c>
      <c r="N344" s="582">
        <v>2</v>
      </c>
      <c r="O344" s="582">
        <v>858</v>
      </c>
      <c r="P344" s="546"/>
      <c r="Q344" s="583">
        <v>429</v>
      </c>
    </row>
    <row r="345" spans="1:17" ht="14.45" customHeight="1" x14ac:dyDescent="0.2">
      <c r="A345" s="540" t="s">
        <v>1985</v>
      </c>
      <c r="B345" s="541" t="s">
        <v>1755</v>
      </c>
      <c r="C345" s="541" t="s">
        <v>1743</v>
      </c>
      <c r="D345" s="541" t="s">
        <v>1800</v>
      </c>
      <c r="E345" s="541" t="s">
        <v>1801</v>
      </c>
      <c r="F345" s="582">
        <v>3</v>
      </c>
      <c r="G345" s="582">
        <v>1053</v>
      </c>
      <c r="H345" s="582"/>
      <c r="I345" s="582">
        <v>351</v>
      </c>
      <c r="J345" s="582">
        <v>6</v>
      </c>
      <c r="K345" s="582">
        <v>2118</v>
      </c>
      <c r="L345" s="582"/>
      <c r="M345" s="582">
        <v>353</v>
      </c>
      <c r="N345" s="582">
        <v>4</v>
      </c>
      <c r="O345" s="582">
        <v>1428</v>
      </c>
      <c r="P345" s="546"/>
      <c r="Q345" s="583">
        <v>357</v>
      </c>
    </row>
    <row r="346" spans="1:17" ht="14.45" customHeight="1" x14ac:dyDescent="0.2">
      <c r="A346" s="540" t="s">
        <v>1985</v>
      </c>
      <c r="B346" s="541" t="s">
        <v>1755</v>
      </c>
      <c r="C346" s="541" t="s">
        <v>1743</v>
      </c>
      <c r="D346" s="541" t="s">
        <v>1802</v>
      </c>
      <c r="E346" s="541" t="s">
        <v>1803</v>
      </c>
      <c r="F346" s="582">
        <v>1</v>
      </c>
      <c r="G346" s="582">
        <v>223</v>
      </c>
      <c r="H346" s="582"/>
      <c r="I346" s="582">
        <v>223</v>
      </c>
      <c r="J346" s="582">
        <v>3</v>
      </c>
      <c r="K346" s="582">
        <v>672</v>
      </c>
      <c r="L346" s="582"/>
      <c r="M346" s="582">
        <v>224</v>
      </c>
      <c r="N346" s="582"/>
      <c r="O346" s="582"/>
      <c r="P346" s="546"/>
      <c r="Q346" s="583"/>
    </row>
    <row r="347" spans="1:17" ht="14.45" customHeight="1" x14ac:dyDescent="0.2">
      <c r="A347" s="540" t="s">
        <v>1985</v>
      </c>
      <c r="B347" s="541" t="s">
        <v>1755</v>
      </c>
      <c r="C347" s="541" t="s">
        <v>1743</v>
      </c>
      <c r="D347" s="541" t="s">
        <v>1804</v>
      </c>
      <c r="E347" s="541" t="s">
        <v>1805</v>
      </c>
      <c r="F347" s="582">
        <v>6</v>
      </c>
      <c r="G347" s="582">
        <v>3078</v>
      </c>
      <c r="H347" s="582"/>
      <c r="I347" s="582">
        <v>513</v>
      </c>
      <c r="J347" s="582">
        <v>4</v>
      </c>
      <c r="K347" s="582">
        <v>2068</v>
      </c>
      <c r="L347" s="582"/>
      <c r="M347" s="582">
        <v>517</v>
      </c>
      <c r="N347" s="582">
        <v>2</v>
      </c>
      <c r="O347" s="582">
        <v>1050</v>
      </c>
      <c r="P347" s="546"/>
      <c r="Q347" s="583">
        <v>525</v>
      </c>
    </row>
    <row r="348" spans="1:17" ht="14.45" customHeight="1" x14ac:dyDescent="0.2">
      <c r="A348" s="540" t="s">
        <v>1985</v>
      </c>
      <c r="B348" s="541" t="s">
        <v>1755</v>
      </c>
      <c r="C348" s="541" t="s">
        <v>1743</v>
      </c>
      <c r="D348" s="541" t="s">
        <v>1806</v>
      </c>
      <c r="E348" s="541" t="s">
        <v>1807</v>
      </c>
      <c r="F348" s="582">
        <v>2</v>
      </c>
      <c r="G348" s="582">
        <v>304</v>
      </c>
      <c r="H348" s="582"/>
      <c r="I348" s="582">
        <v>152</v>
      </c>
      <c r="J348" s="582">
        <v>3</v>
      </c>
      <c r="K348" s="582">
        <v>462</v>
      </c>
      <c r="L348" s="582"/>
      <c r="M348" s="582">
        <v>154</v>
      </c>
      <c r="N348" s="582">
        <v>1</v>
      </c>
      <c r="O348" s="582">
        <v>158</v>
      </c>
      <c r="P348" s="546"/>
      <c r="Q348" s="583">
        <v>158</v>
      </c>
    </row>
    <row r="349" spans="1:17" ht="14.45" customHeight="1" x14ac:dyDescent="0.2">
      <c r="A349" s="540" t="s">
        <v>1985</v>
      </c>
      <c r="B349" s="541" t="s">
        <v>1755</v>
      </c>
      <c r="C349" s="541" t="s">
        <v>1743</v>
      </c>
      <c r="D349" s="541" t="s">
        <v>1810</v>
      </c>
      <c r="E349" s="541" t="s">
        <v>1811</v>
      </c>
      <c r="F349" s="582">
        <v>1</v>
      </c>
      <c r="G349" s="582">
        <v>111</v>
      </c>
      <c r="H349" s="582"/>
      <c r="I349" s="582">
        <v>111</v>
      </c>
      <c r="J349" s="582">
        <v>1</v>
      </c>
      <c r="K349" s="582">
        <v>112</v>
      </c>
      <c r="L349" s="582"/>
      <c r="M349" s="582">
        <v>112</v>
      </c>
      <c r="N349" s="582">
        <v>1</v>
      </c>
      <c r="O349" s="582">
        <v>112</v>
      </c>
      <c r="P349" s="546"/>
      <c r="Q349" s="583">
        <v>112</v>
      </c>
    </row>
    <row r="350" spans="1:17" ht="14.45" customHeight="1" x14ac:dyDescent="0.2">
      <c r="A350" s="540" t="s">
        <v>1985</v>
      </c>
      <c r="B350" s="541" t="s">
        <v>1755</v>
      </c>
      <c r="C350" s="541" t="s">
        <v>1743</v>
      </c>
      <c r="D350" s="541" t="s">
        <v>1812</v>
      </c>
      <c r="E350" s="541" t="s">
        <v>1813</v>
      </c>
      <c r="F350" s="582"/>
      <c r="G350" s="582"/>
      <c r="H350" s="582"/>
      <c r="I350" s="582"/>
      <c r="J350" s="582">
        <v>4</v>
      </c>
      <c r="K350" s="582">
        <v>1252</v>
      </c>
      <c r="L350" s="582"/>
      <c r="M350" s="582">
        <v>313</v>
      </c>
      <c r="N350" s="582"/>
      <c r="O350" s="582"/>
      <c r="P350" s="546"/>
      <c r="Q350" s="583"/>
    </row>
    <row r="351" spans="1:17" ht="14.45" customHeight="1" x14ac:dyDescent="0.2">
      <c r="A351" s="540" t="s">
        <v>1985</v>
      </c>
      <c r="B351" s="541" t="s">
        <v>1755</v>
      </c>
      <c r="C351" s="541" t="s">
        <v>1743</v>
      </c>
      <c r="D351" s="541" t="s">
        <v>1814</v>
      </c>
      <c r="E351" s="541" t="s">
        <v>1815</v>
      </c>
      <c r="F351" s="582">
        <v>2</v>
      </c>
      <c r="G351" s="582">
        <v>34</v>
      </c>
      <c r="H351" s="582"/>
      <c r="I351" s="582">
        <v>17</v>
      </c>
      <c r="J351" s="582"/>
      <c r="K351" s="582"/>
      <c r="L351" s="582"/>
      <c r="M351" s="582"/>
      <c r="N351" s="582">
        <v>1</v>
      </c>
      <c r="O351" s="582">
        <v>19</v>
      </c>
      <c r="P351" s="546"/>
      <c r="Q351" s="583">
        <v>19</v>
      </c>
    </row>
    <row r="352" spans="1:17" ht="14.45" customHeight="1" x14ac:dyDescent="0.2">
      <c r="A352" s="540" t="s">
        <v>1985</v>
      </c>
      <c r="B352" s="541" t="s">
        <v>1755</v>
      </c>
      <c r="C352" s="541" t="s">
        <v>1743</v>
      </c>
      <c r="D352" s="541" t="s">
        <v>1818</v>
      </c>
      <c r="E352" s="541" t="s">
        <v>1819</v>
      </c>
      <c r="F352" s="582">
        <v>79</v>
      </c>
      <c r="G352" s="582">
        <v>27729</v>
      </c>
      <c r="H352" s="582"/>
      <c r="I352" s="582">
        <v>351</v>
      </c>
      <c r="J352" s="582">
        <v>108</v>
      </c>
      <c r="K352" s="582">
        <v>38016</v>
      </c>
      <c r="L352" s="582"/>
      <c r="M352" s="582">
        <v>352</v>
      </c>
      <c r="N352" s="582">
        <v>64</v>
      </c>
      <c r="O352" s="582">
        <v>22656</v>
      </c>
      <c r="P352" s="546"/>
      <c r="Q352" s="583">
        <v>354</v>
      </c>
    </row>
    <row r="353" spans="1:17" ht="14.45" customHeight="1" x14ac:dyDescent="0.2">
      <c r="A353" s="540" t="s">
        <v>1985</v>
      </c>
      <c r="B353" s="541" t="s">
        <v>1755</v>
      </c>
      <c r="C353" s="541" t="s">
        <v>1743</v>
      </c>
      <c r="D353" s="541" t="s">
        <v>1820</v>
      </c>
      <c r="E353" s="541" t="s">
        <v>1821</v>
      </c>
      <c r="F353" s="582">
        <v>6</v>
      </c>
      <c r="G353" s="582">
        <v>900</v>
      </c>
      <c r="H353" s="582"/>
      <c r="I353" s="582">
        <v>150</v>
      </c>
      <c r="J353" s="582">
        <v>3</v>
      </c>
      <c r="K353" s="582">
        <v>450</v>
      </c>
      <c r="L353" s="582"/>
      <c r="M353" s="582">
        <v>150</v>
      </c>
      <c r="N353" s="582">
        <v>1</v>
      </c>
      <c r="O353" s="582">
        <v>151</v>
      </c>
      <c r="P353" s="546"/>
      <c r="Q353" s="583">
        <v>151</v>
      </c>
    </row>
    <row r="354" spans="1:17" ht="14.45" customHeight="1" x14ac:dyDescent="0.2">
      <c r="A354" s="540" t="s">
        <v>1985</v>
      </c>
      <c r="B354" s="541" t="s">
        <v>1755</v>
      </c>
      <c r="C354" s="541" t="s">
        <v>1743</v>
      </c>
      <c r="D354" s="541" t="s">
        <v>1826</v>
      </c>
      <c r="E354" s="541" t="s">
        <v>1827</v>
      </c>
      <c r="F354" s="582">
        <v>5</v>
      </c>
      <c r="G354" s="582">
        <v>1055</v>
      </c>
      <c r="H354" s="582"/>
      <c r="I354" s="582">
        <v>211</v>
      </c>
      <c r="J354" s="582">
        <v>8</v>
      </c>
      <c r="K354" s="582">
        <v>1704</v>
      </c>
      <c r="L354" s="582"/>
      <c r="M354" s="582">
        <v>213</v>
      </c>
      <c r="N354" s="582">
        <v>3</v>
      </c>
      <c r="O354" s="582">
        <v>651</v>
      </c>
      <c r="P354" s="546"/>
      <c r="Q354" s="583">
        <v>217</v>
      </c>
    </row>
    <row r="355" spans="1:17" ht="14.45" customHeight="1" x14ac:dyDescent="0.2">
      <c r="A355" s="540" t="s">
        <v>1985</v>
      </c>
      <c r="B355" s="541" t="s">
        <v>1755</v>
      </c>
      <c r="C355" s="541" t="s">
        <v>1743</v>
      </c>
      <c r="D355" s="541" t="s">
        <v>1828</v>
      </c>
      <c r="E355" s="541" t="s">
        <v>1829</v>
      </c>
      <c r="F355" s="582">
        <v>7</v>
      </c>
      <c r="G355" s="582">
        <v>280</v>
      </c>
      <c r="H355" s="582"/>
      <c r="I355" s="582">
        <v>40</v>
      </c>
      <c r="J355" s="582">
        <v>5</v>
      </c>
      <c r="K355" s="582">
        <v>200</v>
      </c>
      <c r="L355" s="582"/>
      <c r="M355" s="582">
        <v>40</v>
      </c>
      <c r="N355" s="582">
        <v>8</v>
      </c>
      <c r="O355" s="582">
        <v>336</v>
      </c>
      <c r="P355" s="546"/>
      <c r="Q355" s="583">
        <v>42</v>
      </c>
    </row>
    <row r="356" spans="1:17" ht="14.45" customHeight="1" x14ac:dyDescent="0.2">
      <c r="A356" s="540" t="s">
        <v>1985</v>
      </c>
      <c r="B356" s="541" t="s">
        <v>1755</v>
      </c>
      <c r="C356" s="541" t="s">
        <v>1743</v>
      </c>
      <c r="D356" s="541" t="s">
        <v>1830</v>
      </c>
      <c r="E356" s="541" t="s">
        <v>1831</v>
      </c>
      <c r="F356" s="582">
        <v>2</v>
      </c>
      <c r="G356" s="582">
        <v>10060</v>
      </c>
      <c r="H356" s="582"/>
      <c r="I356" s="582">
        <v>5030</v>
      </c>
      <c r="J356" s="582"/>
      <c r="K356" s="582"/>
      <c r="L356" s="582"/>
      <c r="M356" s="582"/>
      <c r="N356" s="582">
        <v>3</v>
      </c>
      <c r="O356" s="582">
        <v>15186</v>
      </c>
      <c r="P356" s="546"/>
      <c r="Q356" s="583">
        <v>5062</v>
      </c>
    </row>
    <row r="357" spans="1:17" ht="14.45" customHeight="1" x14ac:dyDescent="0.2">
      <c r="A357" s="540" t="s">
        <v>1985</v>
      </c>
      <c r="B357" s="541" t="s">
        <v>1755</v>
      </c>
      <c r="C357" s="541" t="s">
        <v>1743</v>
      </c>
      <c r="D357" s="541" t="s">
        <v>1832</v>
      </c>
      <c r="E357" s="541" t="s">
        <v>1833</v>
      </c>
      <c r="F357" s="582">
        <v>24</v>
      </c>
      <c r="G357" s="582">
        <v>4104</v>
      </c>
      <c r="H357" s="582"/>
      <c r="I357" s="582">
        <v>171</v>
      </c>
      <c r="J357" s="582">
        <v>27</v>
      </c>
      <c r="K357" s="582">
        <v>4617</v>
      </c>
      <c r="L357" s="582"/>
      <c r="M357" s="582">
        <v>171</v>
      </c>
      <c r="N357" s="582">
        <v>12</v>
      </c>
      <c r="O357" s="582">
        <v>2064</v>
      </c>
      <c r="P357" s="546"/>
      <c r="Q357" s="583">
        <v>172</v>
      </c>
    </row>
    <row r="358" spans="1:17" ht="14.45" customHeight="1" x14ac:dyDescent="0.2">
      <c r="A358" s="540" t="s">
        <v>1985</v>
      </c>
      <c r="B358" s="541" t="s">
        <v>1755</v>
      </c>
      <c r="C358" s="541" t="s">
        <v>1743</v>
      </c>
      <c r="D358" s="541" t="s">
        <v>1838</v>
      </c>
      <c r="E358" s="541" t="s">
        <v>1839</v>
      </c>
      <c r="F358" s="582">
        <v>9</v>
      </c>
      <c r="G358" s="582">
        <v>3159</v>
      </c>
      <c r="H358" s="582"/>
      <c r="I358" s="582">
        <v>351</v>
      </c>
      <c r="J358" s="582">
        <v>10</v>
      </c>
      <c r="K358" s="582">
        <v>3510</v>
      </c>
      <c r="L358" s="582"/>
      <c r="M358" s="582">
        <v>351</v>
      </c>
      <c r="N358" s="582">
        <v>7</v>
      </c>
      <c r="O358" s="582">
        <v>2478</v>
      </c>
      <c r="P358" s="546"/>
      <c r="Q358" s="583">
        <v>354</v>
      </c>
    </row>
    <row r="359" spans="1:17" ht="14.45" customHeight="1" x14ac:dyDescent="0.2">
      <c r="A359" s="540" t="s">
        <v>1985</v>
      </c>
      <c r="B359" s="541" t="s">
        <v>1755</v>
      </c>
      <c r="C359" s="541" t="s">
        <v>1743</v>
      </c>
      <c r="D359" s="541" t="s">
        <v>1840</v>
      </c>
      <c r="E359" s="541" t="s">
        <v>1841</v>
      </c>
      <c r="F359" s="582">
        <v>22</v>
      </c>
      <c r="G359" s="582">
        <v>3828</v>
      </c>
      <c r="H359" s="582"/>
      <c r="I359" s="582">
        <v>174</v>
      </c>
      <c r="J359" s="582">
        <v>24</v>
      </c>
      <c r="K359" s="582">
        <v>4176</v>
      </c>
      <c r="L359" s="582"/>
      <c r="M359" s="582">
        <v>174</v>
      </c>
      <c r="N359" s="582">
        <v>11</v>
      </c>
      <c r="O359" s="582">
        <v>1925</v>
      </c>
      <c r="P359" s="546"/>
      <c r="Q359" s="583">
        <v>175</v>
      </c>
    </row>
    <row r="360" spans="1:17" ht="14.45" customHeight="1" x14ac:dyDescent="0.2">
      <c r="A360" s="540" t="s">
        <v>1985</v>
      </c>
      <c r="B360" s="541" t="s">
        <v>1755</v>
      </c>
      <c r="C360" s="541" t="s">
        <v>1743</v>
      </c>
      <c r="D360" s="541" t="s">
        <v>1842</v>
      </c>
      <c r="E360" s="541" t="s">
        <v>1843</v>
      </c>
      <c r="F360" s="582"/>
      <c r="G360" s="582"/>
      <c r="H360" s="582"/>
      <c r="I360" s="582"/>
      <c r="J360" s="582">
        <v>12</v>
      </c>
      <c r="K360" s="582">
        <v>4824</v>
      </c>
      <c r="L360" s="582"/>
      <c r="M360" s="582">
        <v>402</v>
      </c>
      <c r="N360" s="582">
        <v>6</v>
      </c>
      <c r="O360" s="582">
        <v>2418</v>
      </c>
      <c r="P360" s="546"/>
      <c r="Q360" s="583">
        <v>403</v>
      </c>
    </row>
    <row r="361" spans="1:17" ht="14.45" customHeight="1" x14ac:dyDescent="0.2">
      <c r="A361" s="540" t="s">
        <v>1985</v>
      </c>
      <c r="B361" s="541" t="s">
        <v>1755</v>
      </c>
      <c r="C361" s="541" t="s">
        <v>1743</v>
      </c>
      <c r="D361" s="541" t="s">
        <v>1844</v>
      </c>
      <c r="E361" s="541" t="s">
        <v>1845</v>
      </c>
      <c r="F361" s="582"/>
      <c r="G361" s="582"/>
      <c r="H361" s="582"/>
      <c r="I361" s="582"/>
      <c r="J361" s="582">
        <v>2</v>
      </c>
      <c r="K361" s="582">
        <v>1314</v>
      </c>
      <c r="L361" s="582"/>
      <c r="M361" s="582">
        <v>657</v>
      </c>
      <c r="N361" s="582"/>
      <c r="O361" s="582"/>
      <c r="P361" s="546"/>
      <c r="Q361" s="583"/>
    </row>
    <row r="362" spans="1:17" ht="14.45" customHeight="1" x14ac:dyDescent="0.2">
      <c r="A362" s="540" t="s">
        <v>1985</v>
      </c>
      <c r="B362" s="541" t="s">
        <v>1755</v>
      </c>
      <c r="C362" s="541" t="s">
        <v>1743</v>
      </c>
      <c r="D362" s="541" t="s">
        <v>1846</v>
      </c>
      <c r="E362" s="541" t="s">
        <v>1847</v>
      </c>
      <c r="F362" s="582"/>
      <c r="G362" s="582"/>
      <c r="H362" s="582"/>
      <c r="I362" s="582"/>
      <c r="J362" s="582">
        <v>2</v>
      </c>
      <c r="K362" s="582">
        <v>1314</v>
      </c>
      <c r="L362" s="582"/>
      <c r="M362" s="582">
        <v>657</v>
      </c>
      <c r="N362" s="582"/>
      <c r="O362" s="582"/>
      <c r="P362" s="546"/>
      <c r="Q362" s="583"/>
    </row>
    <row r="363" spans="1:17" ht="14.45" customHeight="1" x14ac:dyDescent="0.2">
      <c r="A363" s="540" t="s">
        <v>1985</v>
      </c>
      <c r="B363" s="541" t="s">
        <v>1755</v>
      </c>
      <c r="C363" s="541" t="s">
        <v>1743</v>
      </c>
      <c r="D363" s="541" t="s">
        <v>1848</v>
      </c>
      <c r="E363" s="541" t="s">
        <v>1849</v>
      </c>
      <c r="F363" s="582">
        <v>1</v>
      </c>
      <c r="G363" s="582">
        <v>696</v>
      </c>
      <c r="H363" s="582"/>
      <c r="I363" s="582">
        <v>696</v>
      </c>
      <c r="J363" s="582"/>
      <c r="K363" s="582"/>
      <c r="L363" s="582"/>
      <c r="M363" s="582"/>
      <c r="N363" s="582">
        <v>1</v>
      </c>
      <c r="O363" s="582">
        <v>700</v>
      </c>
      <c r="P363" s="546"/>
      <c r="Q363" s="583">
        <v>700</v>
      </c>
    </row>
    <row r="364" spans="1:17" ht="14.45" customHeight="1" x14ac:dyDescent="0.2">
      <c r="A364" s="540" t="s">
        <v>1985</v>
      </c>
      <c r="B364" s="541" t="s">
        <v>1755</v>
      </c>
      <c r="C364" s="541" t="s">
        <v>1743</v>
      </c>
      <c r="D364" s="541" t="s">
        <v>1850</v>
      </c>
      <c r="E364" s="541" t="s">
        <v>1851</v>
      </c>
      <c r="F364" s="582">
        <v>2</v>
      </c>
      <c r="G364" s="582">
        <v>1358</v>
      </c>
      <c r="H364" s="582"/>
      <c r="I364" s="582">
        <v>679</v>
      </c>
      <c r="J364" s="582">
        <v>2</v>
      </c>
      <c r="K364" s="582">
        <v>1360</v>
      </c>
      <c r="L364" s="582"/>
      <c r="M364" s="582">
        <v>680</v>
      </c>
      <c r="N364" s="582"/>
      <c r="O364" s="582"/>
      <c r="P364" s="546"/>
      <c r="Q364" s="583"/>
    </row>
    <row r="365" spans="1:17" ht="14.45" customHeight="1" x14ac:dyDescent="0.2">
      <c r="A365" s="540" t="s">
        <v>1985</v>
      </c>
      <c r="B365" s="541" t="s">
        <v>1755</v>
      </c>
      <c r="C365" s="541" t="s">
        <v>1743</v>
      </c>
      <c r="D365" s="541" t="s">
        <v>1852</v>
      </c>
      <c r="E365" s="541" t="s">
        <v>1853</v>
      </c>
      <c r="F365" s="582">
        <v>1</v>
      </c>
      <c r="G365" s="582">
        <v>478</v>
      </c>
      <c r="H365" s="582"/>
      <c r="I365" s="582">
        <v>478</v>
      </c>
      <c r="J365" s="582">
        <v>3</v>
      </c>
      <c r="K365" s="582">
        <v>1437</v>
      </c>
      <c r="L365" s="582"/>
      <c r="M365" s="582">
        <v>479</v>
      </c>
      <c r="N365" s="582">
        <v>2</v>
      </c>
      <c r="O365" s="582">
        <v>964</v>
      </c>
      <c r="P365" s="546"/>
      <c r="Q365" s="583">
        <v>482</v>
      </c>
    </row>
    <row r="366" spans="1:17" ht="14.45" customHeight="1" x14ac:dyDescent="0.2">
      <c r="A366" s="540" t="s">
        <v>1985</v>
      </c>
      <c r="B366" s="541" t="s">
        <v>1755</v>
      </c>
      <c r="C366" s="541" t="s">
        <v>1743</v>
      </c>
      <c r="D366" s="541" t="s">
        <v>1854</v>
      </c>
      <c r="E366" s="541" t="s">
        <v>1855</v>
      </c>
      <c r="F366" s="582">
        <v>1</v>
      </c>
      <c r="G366" s="582">
        <v>293</v>
      </c>
      <c r="H366" s="582"/>
      <c r="I366" s="582">
        <v>293</v>
      </c>
      <c r="J366" s="582">
        <v>5</v>
      </c>
      <c r="K366" s="582">
        <v>1470</v>
      </c>
      <c r="L366" s="582"/>
      <c r="M366" s="582">
        <v>294</v>
      </c>
      <c r="N366" s="582">
        <v>2</v>
      </c>
      <c r="O366" s="582">
        <v>594</v>
      </c>
      <c r="P366" s="546"/>
      <c r="Q366" s="583">
        <v>297</v>
      </c>
    </row>
    <row r="367" spans="1:17" ht="14.45" customHeight="1" x14ac:dyDescent="0.2">
      <c r="A367" s="540" t="s">
        <v>1985</v>
      </c>
      <c r="B367" s="541" t="s">
        <v>1755</v>
      </c>
      <c r="C367" s="541" t="s">
        <v>1743</v>
      </c>
      <c r="D367" s="541" t="s">
        <v>1856</v>
      </c>
      <c r="E367" s="541" t="s">
        <v>1857</v>
      </c>
      <c r="F367" s="582">
        <v>1</v>
      </c>
      <c r="G367" s="582">
        <v>806</v>
      </c>
      <c r="H367" s="582"/>
      <c r="I367" s="582">
        <v>806</v>
      </c>
      <c r="J367" s="582">
        <v>6</v>
      </c>
      <c r="K367" s="582">
        <v>4848</v>
      </c>
      <c r="L367" s="582"/>
      <c r="M367" s="582">
        <v>808</v>
      </c>
      <c r="N367" s="582">
        <v>5</v>
      </c>
      <c r="O367" s="582">
        <v>4055</v>
      </c>
      <c r="P367" s="546"/>
      <c r="Q367" s="583">
        <v>811</v>
      </c>
    </row>
    <row r="368" spans="1:17" ht="14.45" customHeight="1" x14ac:dyDescent="0.2">
      <c r="A368" s="540" t="s">
        <v>1985</v>
      </c>
      <c r="B368" s="541" t="s">
        <v>1755</v>
      </c>
      <c r="C368" s="541" t="s">
        <v>1743</v>
      </c>
      <c r="D368" s="541" t="s">
        <v>1858</v>
      </c>
      <c r="E368" s="541" t="s">
        <v>1859</v>
      </c>
      <c r="F368" s="582">
        <v>14</v>
      </c>
      <c r="G368" s="582">
        <v>2352</v>
      </c>
      <c r="H368" s="582"/>
      <c r="I368" s="582">
        <v>168</v>
      </c>
      <c r="J368" s="582">
        <v>22</v>
      </c>
      <c r="K368" s="582">
        <v>3696</v>
      </c>
      <c r="L368" s="582"/>
      <c r="M368" s="582">
        <v>168</v>
      </c>
      <c r="N368" s="582">
        <v>10</v>
      </c>
      <c r="O368" s="582">
        <v>1690</v>
      </c>
      <c r="P368" s="546"/>
      <c r="Q368" s="583">
        <v>169</v>
      </c>
    </row>
    <row r="369" spans="1:17" ht="14.45" customHeight="1" x14ac:dyDescent="0.2">
      <c r="A369" s="540" t="s">
        <v>1985</v>
      </c>
      <c r="B369" s="541" t="s">
        <v>1755</v>
      </c>
      <c r="C369" s="541" t="s">
        <v>1743</v>
      </c>
      <c r="D369" s="541" t="s">
        <v>1862</v>
      </c>
      <c r="E369" s="541" t="s">
        <v>1863</v>
      </c>
      <c r="F369" s="582"/>
      <c r="G369" s="582"/>
      <c r="H369" s="582"/>
      <c r="I369" s="582"/>
      <c r="J369" s="582">
        <v>2</v>
      </c>
      <c r="K369" s="582">
        <v>1150</v>
      </c>
      <c r="L369" s="582"/>
      <c r="M369" s="582">
        <v>575</v>
      </c>
      <c r="N369" s="582">
        <v>1</v>
      </c>
      <c r="O369" s="582">
        <v>576</v>
      </c>
      <c r="P369" s="546"/>
      <c r="Q369" s="583">
        <v>576</v>
      </c>
    </row>
    <row r="370" spans="1:17" ht="14.45" customHeight="1" x14ac:dyDescent="0.2">
      <c r="A370" s="540" t="s">
        <v>1985</v>
      </c>
      <c r="B370" s="541" t="s">
        <v>1755</v>
      </c>
      <c r="C370" s="541" t="s">
        <v>1743</v>
      </c>
      <c r="D370" s="541" t="s">
        <v>1868</v>
      </c>
      <c r="E370" s="541" t="s">
        <v>1869</v>
      </c>
      <c r="F370" s="582"/>
      <c r="G370" s="582"/>
      <c r="H370" s="582"/>
      <c r="I370" s="582"/>
      <c r="J370" s="582">
        <v>2</v>
      </c>
      <c r="K370" s="582">
        <v>2802</v>
      </c>
      <c r="L370" s="582"/>
      <c r="M370" s="582">
        <v>1401</v>
      </c>
      <c r="N370" s="582"/>
      <c r="O370" s="582"/>
      <c r="P370" s="546"/>
      <c r="Q370" s="583"/>
    </row>
    <row r="371" spans="1:17" ht="14.45" customHeight="1" x14ac:dyDescent="0.2">
      <c r="A371" s="540" t="s">
        <v>1985</v>
      </c>
      <c r="B371" s="541" t="s">
        <v>1755</v>
      </c>
      <c r="C371" s="541" t="s">
        <v>1743</v>
      </c>
      <c r="D371" s="541" t="s">
        <v>1872</v>
      </c>
      <c r="E371" s="541" t="s">
        <v>1873</v>
      </c>
      <c r="F371" s="582">
        <v>2</v>
      </c>
      <c r="G371" s="582">
        <v>380</v>
      </c>
      <c r="H371" s="582"/>
      <c r="I371" s="582">
        <v>190</v>
      </c>
      <c r="J371" s="582"/>
      <c r="K371" s="582"/>
      <c r="L371" s="582"/>
      <c r="M371" s="582"/>
      <c r="N371" s="582"/>
      <c r="O371" s="582"/>
      <c r="P371" s="546"/>
      <c r="Q371" s="583"/>
    </row>
    <row r="372" spans="1:17" ht="14.45" customHeight="1" x14ac:dyDescent="0.2">
      <c r="A372" s="540" t="s">
        <v>1985</v>
      </c>
      <c r="B372" s="541" t="s">
        <v>1755</v>
      </c>
      <c r="C372" s="541" t="s">
        <v>1743</v>
      </c>
      <c r="D372" s="541" t="s">
        <v>1874</v>
      </c>
      <c r="E372" s="541" t="s">
        <v>1875</v>
      </c>
      <c r="F372" s="582">
        <v>1</v>
      </c>
      <c r="G372" s="582">
        <v>806</v>
      </c>
      <c r="H372" s="582"/>
      <c r="I372" s="582">
        <v>806</v>
      </c>
      <c r="J372" s="582">
        <v>6</v>
      </c>
      <c r="K372" s="582">
        <v>4848</v>
      </c>
      <c r="L372" s="582"/>
      <c r="M372" s="582">
        <v>808</v>
      </c>
      <c r="N372" s="582">
        <v>5</v>
      </c>
      <c r="O372" s="582">
        <v>4055</v>
      </c>
      <c r="P372" s="546"/>
      <c r="Q372" s="583">
        <v>811</v>
      </c>
    </row>
    <row r="373" spans="1:17" ht="14.45" customHeight="1" x14ac:dyDescent="0.2">
      <c r="A373" s="540" t="s">
        <v>1985</v>
      </c>
      <c r="B373" s="541" t="s">
        <v>1755</v>
      </c>
      <c r="C373" s="541" t="s">
        <v>1743</v>
      </c>
      <c r="D373" s="541" t="s">
        <v>1878</v>
      </c>
      <c r="E373" s="541" t="s">
        <v>1879</v>
      </c>
      <c r="F373" s="582">
        <v>1</v>
      </c>
      <c r="G373" s="582">
        <v>262</v>
      </c>
      <c r="H373" s="582"/>
      <c r="I373" s="582">
        <v>262</v>
      </c>
      <c r="J373" s="582"/>
      <c r="K373" s="582"/>
      <c r="L373" s="582"/>
      <c r="M373" s="582"/>
      <c r="N373" s="582">
        <v>1</v>
      </c>
      <c r="O373" s="582">
        <v>266</v>
      </c>
      <c r="P373" s="546"/>
      <c r="Q373" s="583">
        <v>266</v>
      </c>
    </row>
    <row r="374" spans="1:17" ht="14.45" customHeight="1" x14ac:dyDescent="0.2">
      <c r="A374" s="540" t="s">
        <v>1985</v>
      </c>
      <c r="B374" s="541" t="s">
        <v>1755</v>
      </c>
      <c r="C374" s="541" t="s">
        <v>1743</v>
      </c>
      <c r="D374" s="541" t="s">
        <v>1880</v>
      </c>
      <c r="E374" s="541" t="s">
        <v>1881</v>
      </c>
      <c r="F374" s="582">
        <v>1</v>
      </c>
      <c r="G374" s="582">
        <v>4102</v>
      </c>
      <c r="H374" s="582"/>
      <c r="I374" s="582">
        <v>4102</v>
      </c>
      <c r="J374" s="582"/>
      <c r="K374" s="582"/>
      <c r="L374" s="582"/>
      <c r="M374" s="582"/>
      <c r="N374" s="582"/>
      <c r="O374" s="582"/>
      <c r="P374" s="546"/>
      <c r="Q374" s="583"/>
    </row>
    <row r="375" spans="1:17" ht="14.45" customHeight="1" x14ac:dyDescent="0.2">
      <c r="A375" s="540" t="s">
        <v>1985</v>
      </c>
      <c r="B375" s="541" t="s">
        <v>1755</v>
      </c>
      <c r="C375" s="541" t="s">
        <v>1743</v>
      </c>
      <c r="D375" s="541" t="s">
        <v>1898</v>
      </c>
      <c r="E375" s="541" t="s">
        <v>1899</v>
      </c>
      <c r="F375" s="582">
        <v>3</v>
      </c>
      <c r="G375" s="582">
        <v>2088</v>
      </c>
      <c r="H375" s="582"/>
      <c r="I375" s="582">
        <v>696</v>
      </c>
      <c r="J375" s="582">
        <v>2</v>
      </c>
      <c r="K375" s="582">
        <v>1394</v>
      </c>
      <c r="L375" s="582"/>
      <c r="M375" s="582">
        <v>697</v>
      </c>
      <c r="N375" s="582">
        <v>1</v>
      </c>
      <c r="O375" s="582">
        <v>700</v>
      </c>
      <c r="P375" s="546"/>
      <c r="Q375" s="583">
        <v>700</v>
      </c>
    </row>
    <row r="376" spans="1:17" ht="14.45" customHeight="1" x14ac:dyDescent="0.2">
      <c r="A376" s="540" t="s">
        <v>1985</v>
      </c>
      <c r="B376" s="541" t="s">
        <v>1755</v>
      </c>
      <c r="C376" s="541" t="s">
        <v>1743</v>
      </c>
      <c r="D376" s="541" t="s">
        <v>1900</v>
      </c>
      <c r="E376" s="541" t="s">
        <v>1901</v>
      </c>
      <c r="F376" s="582">
        <v>1</v>
      </c>
      <c r="G376" s="582">
        <v>468</v>
      </c>
      <c r="H376" s="582"/>
      <c r="I376" s="582">
        <v>468</v>
      </c>
      <c r="J376" s="582"/>
      <c r="K376" s="582"/>
      <c r="L376" s="582"/>
      <c r="M376" s="582"/>
      <c r="N376" s="582"/>
      <c r="O376" s="582"/>
      <c r="P376" s="546"/>
      <c r="Q376" s="583"/>
    </row>
    <row r="377" spans="1:17" ht="14.45" customHeight="1" x14ac:dyDescent="0.2">
      <c r="A377" s="540" t="s">
        <v>1985</v>
      </c>
      <c r="B377" s="541" t="s">
        <v>1904</v>
      </c>
      <c r="C377" s="541" t="s">
        <v>1743</v>
      </c>
      <c r="D377" s="541" t="s">
        <v>1909</v>
      </c>
      <c r="E377" s="541" t="s">
        <v>1910</v>
      </c>
      <c r="F377" s="582"/>
      <c r="G377" s="582"/>
      <c r="H377" s="582"/>
      <c r="I377" s="582"/>
      <c r="J377" s="582">
        <v>0</v>
      </c>
      <c r="K377" s="582">
        <v>0</v>
      </c>
      <c r="L377" s="582"/>
      <c r="M377" s="582"/>
      <c r="N377" s="582"/>
      <c r="O377" s="582"/>
      <c r="P377" s="546"/>
      <c r="Q377" s="583"/>
    </row>
    <row r="378" spans="1:17" ht="14.45" customHeight="1" x14ac:dyDescent="0.2">
      <c r="A378" s="540" t="s">
        <v>1985</v>
      </c>
      <c r="B378" s="541" t="s">
        <v>1904</v>
      </c>
      <c r="C378" s="541" t="s">
        <v>1743</v>
      </c>
      <c r="D378" s="541" t="s">
        <v>1917</v>
      </c>
      <c r="E378" s="541" t="s">
        <v>1918</v>
      </c>
      <c r="F378" s="582"/>
      <c r="G378" s="582"/>
      <c r="H378" s="582"/>
      <c r="I378" s="582"/>
      <c r="J378" s="582"/>
      <c r="K378" s="582"/>
      <c r="L378" s="582"/>
      <c r="M378" s="582"/>
      <c r="N378" s="582">
        <v>3</v>
      </c>
      <c r="O378" s="582">
        <v>1113</v>
      </c>
      <c r="P378" s="546"/>
      <c r="Q378" s="583">
        <v>371</v>
      </c>
    </row>
    <row r="379" spans="1:17" ht="14.45" customHeight="1" x14ac:dyDescent="0.2">
      <c r="A379" s="540" t="s">
        <v>1985</v>
      </c>
      <c r="B379" s="541" t="s">
        <v>1904</v>
      </c>
      <c r="C379" s="541" t="s">
        <v>1743</v>
      </c>
      <c r="D379" s="541" t="s">
        <v>1923</v>
      </c>
      <c r="E379" s="541" t="s">
        <v>1924</v>
      </c>
      <c r="F379" s="582"/>
      <c r="G379" s="582"/>
      <c r="H379" s="582"/>
      <c r="I379" s="582"/>
      <c r="J379" s="582"/>
      <c r="K379" s="582"/>
      <c r="L379" s="582"/>
      <c r="M379" s="582"/>
      <c r="N379" s="582">
        <v>1</v>
      </c>
      <c r="O379" s="582">
        <v>1148</v>
      </c>
      <c r="P379" s="546"/>
      <c r="Q379" s="583">
        <v>1148</v>
      </c>
    </row>
    <row r="380" spans="1:17" ht="14.45" customHeight="1" x14ac:dyDescent="0.2">
      <c r="A380" s="540" t="s">
        <v>1985</v>
      </c>
      <c r="B380" s="541" t="s">
        <v>1904</v>
      </c>
      <c r="C380" s="541" t="s">
        <v>1743</v>
      </c>
      <c r="D380" s="541" t="s">
        <v>1929</v>
      </c>
      <c r="E380" s="541" t="s">
        <v>1930</v>
      </c>
      <c r="F380" s="582"/>
      <c r="G380" s="582"/>
      <c r="H380" s="582"/>
      <c r="I380" s="582"/>
      <c r="J380" s="582"/>
      <c r="K380" s="582"/>
      <c r="L380" s="582"/>
      <c r="M380" s="582"/>
      <c r="N380" s="582">
        <v>1</v>
      </c>
      <c r="O380" s="582">
        <v>8887</v>
      </c>
      <c r="P380" s="546"/>
      <c r="Q380" s="583">
        <v>8887</v>
      </c>
    </row>
    <row r="381" spans="1:17" ht="14.45" customHeight="1" x14ac:dyDescent="0.2">
      <c r="A381" s="540" t="s">
        <v>1985</v>
      </c>
      <c r="B381" s="541" t="s">
        <v>1904</v>
      </c>
      <c r="C381" s="541" t="s">
        <v>1743</v>
      </c>
      <c r="D381" s="541" t="s">
        <v>1933</v>
      </c>
      <c r="E381" s="541" t="s">
        <v>1934</v>
      </c>
      <c r="F381" s="582"/>
      <c r="G381" s="582"/>
      <c r="H381" s="582"/>
      <c r="I381" s="582"/>
      <c r="J381" s="582"/>
      <c r="K381" s="582"/>
      <c r="L381" s="582"/>
      <c r="M381" s="582"/>
      <c r="N381" s="582">
        <v>6</v>
      </c>
      <c r="O381" s="582">
        <v>10020</v>
      </c>
      <c r="P381" s="546"/>
      <c r="Q381" s="583">
        <v>1670</v>
      </c>
    </row>
    <row r="382" spans="1:17" ht="14.45" customHeight="1" x14ac:dyDescent="0.2">
      <c r="A382" s="540" t="s">
        <v>1986</v>
      </c>
      <c r="B382" s="541" t="s">
        <v>1755</v>
      </c>
      <c r="C382" s="541" t="s">
        <v>1743</v>
      </c>
      <c r="D382" s="541" t="s">
        <v>1768</v>
      </c>
      <c r="E382" s="541" t="s">
        <v>1769</v>
      </c>
      <c r="F382" s="582">
        <v>4</v>
      </c>
      <c r="G382" s="582">
        <v>3384</v>
      </c>
      <c r="H382" s="582"/>
      <c r="I382" s="582">
        <v>846</v>
      </c>
      <c r="J382" s="582">
        <v>2</v>
      </c>
      <c r="K382" s="582">
        <v>1698</v>
      </c>
      <c r="L382" s="582"/>
      <c r="M382" s="582">
        <v>849</v>
      </c>
      <c r="N382" s="582">
        <v>2</v>
      </c>
      <c r="O382" s="582">
        <v>1728</v>
      </c>
      <c r="P382" s="546"/>
      <c r="Q382" s="583">
        <v>864</v>
      </c>
    </row>
    <row r="383" spans="1:17" ht="14.45" customHeight="1" x14ac:dyDescent="0.2">
      <c r="A383" s="540" t="s">
        <v>1986</v>
      </c>
      <c r="B383" s="541" t="s">
        <v>1755</v>
      </c>
      <c r="C383" s="541" t="s">
        <v>1743</v>
      </c>
      <c r="D383" s="541" t="s">
        <v>1770</v>
      </c>
      <c r="E383" s="541" t="s">
        <v>1771</v>
      </c>
      <c r="F383" s="582"/>
      <c r="G383" s="582"/>
      <c r="H383" s="582"/>
      <c r="I383" s="582"/>
      <c r="J383" s="582">
        <v>1</v>
      </c>
      <c r="K383" s="582">
        <v>808</v>
      </c>
      <c r="L383" s="582"/>
      <c r="M383" s="582">
        <v>808</v>
      </c>
      <c r="N383" s="582"/>
      <c r="O383" s="582"/>
      <c r="P383" s="546"/>
      <c r="Q383" s="583"/>
    </row>
    <row r="384" spans="1:17" ht="14.45" customHeight="1" x14ac:dyDescent="0.2">
      <c r="A384" s="540" t="s">
        <v>1986</v>
      </c>
      <c r="B384" s="541" t="s">
        <v>1755</v>
      </c>
      <c r="C384" s="541" t="s">
        <v>1743</v>
      </c>
      <c r="D384" s="541" t="s">
        <v>1772</v>
      </c>
      <c r="E384" s="541" t="s">
        <v>1773</v>
      </c>
      <c r="F384" s="582"/>
      <c r="G384" s="582"/>
      <c r="H384" s="582"/>
      <c r="I384" s="582"/>
      <c r="J384" s="582">
        <v>1</v>
      </c>
      <c r="K384" s="582">
        <v>808</v>
      </c>
      <c r="L384" s="582"/>
      <c r="M384" s="582">
        <v>808</v>
      </c>
      <c r="N384" s="582"/>
      <c r="O384" s="582"/>
      <c r="P384" s="546"/>
      <c r="Q384" s="583"/>
    </row>
    <row r="385" spans="1:17" ht="14.45" customHeight="1" x14ac:dyDescent="0.2">
      <c r="A385" s="540" t="s">
        <v>1986</v>
      </c>
      <c r="B385" s="541" t="s">
        <v>1755</v>
      </c>
      <c r="C385" s="541" t="s">
        <v>1743</v>
      </c>
      <c r="D385" s="541" t="s">
        <v>1774</v>
      </c>
      <c r="E385" s="541" t="s">
        <v>1775</v>
      </c>
      <c r="F385" s="582">
        <v>3</v>
      </c>
      <c r="G385" s="582">
        <v>504</v>
      </c>
      <c r="H385" s="582"/>
      <c r="I385" s="582">
        <v>168</v>
      </c>
      <c r="J385" s="582">
        <v>1</v>
      </c>
      <c r="K385" s="582">
        <v>168</v>
      </c>
      <c r="L385" s="582"/>
      <c r="M385" s="582">
        <v>168</v>
      </c>
      <c r="N385" s="582">
        <v>1</v>
      </c>
      <c r="O385" s="582">
        <v>169</v>
      </c>
      <c r="P385" s="546"/>
      <c r="Q385" s="583">
        <v>169</v>
      </c>
    </row>
    <row r="386" spans="1:17" ht="14.45" customHeight="1" x14ac:dyDescent="0.2">
      <c r="A386" s="540" t="s">
        <v>1986</v>
      </c>
      <c r="B386" s="541" t="s">
        <v>1755</v>
      </c>
      <c r="C386" s="541" t="s">
        <v>1743</v>
      </c>
      <c r="D386" s="541" t="s">
        <v>1776</v>
      </c>
      <c r="E386" s="541" t="s">
        <v>1777</v>
      </c>
      <c r="F386" s="582">
        <v>1</v>
      </c>
      <c r="G386" s="582">
        <v>175</v>
      </c>
      <c r="H386" s="582"/>
      <c r="I386" s="582">
        <v>175</v>
      </c>
      <c r="J386" s="582">
        <v>2</v>
      </c>
      <c r="K386" s="582">
        <v>350</v>
      </c>
      <c r="L386" s="582"/>
      <c r="M386" s="582">
        <v>175</v>
      </c>
      <c r="N386" s="582"/>
      <c r="O386" s="582"/>
      <c r="P386" s="546"/>
      <c r="Q386" s="583"/>
    </row>
    <row r="387" spans="1:17" ht="14.45" customHeight="1" x14ac:dyDescent="0.2">
      <c r="A387" s="540" t="s">
        <v>1986</v>
      </c>
      <c r="B387" s="541" t="s">
        <v>1755</v>
      </c>
      <c r="C387" s="541" t="s">
        <v>1743</v>
      </c>
      <c r="D387" s="541" t="s">
        <v>1788</v>
      </c>
      <c r="E387" s="541" t="s">
        <v>1789</v>
      </c>
      <c r="F387" s="582">
        <v>3</v>
      </c>
      <c r="G387" s="582">
        <v>1653</v>
      </c>
      <c r="H387" s="582"/>
      <c r="I387" s="582">
        <v>551</v>
      </c>
      <c r="J387" s="582">
        <v>1</v>
      </c>
      <c r="K387" s="582">
        <v>552</v>
      </c>
      <c r="L387" s="582"/>
      <c r="M387" s="582">
        <v>552</v>
      </c>
      <c r="N387" s="582"/>
      <c r="O387" s="582"/>
      <c r="P387" s="546"/>
      <c r="Q387" s="583"/>
    </row>
    <row r="388" spans="1:17" ht="14.45" customHeight="1" x14ac:dyDescent="0.2">
      <c r="A388" s="540" t="s">
        <v>1986</v>
      </c>
      <c r="B388" s="541" t="s">
        <v>1755</v>
      </c>
      <c r="C388" s="541" t="s">
        <v>1743</v>
      </c>
      <c r="D388" s="541" t="s">
        <v>1790</v>
      </c>
      <c r="E388" s="541" t="s">
        <v>1791</v>
      </c>
      <c r="F388" s="582">
        <v>1</v>
      </c>
      <c r="G388" s="582">
        <v>656</v>
      </c>
      <c r="H388" s="582"/>
      <c r="I388" s="582">
        <v>656</v>
      </c>
      <c r="J388" s="582"/>
      <c r="K388" s="582"/>
      <c r="L388" s="582"/>
      <c r="M388" s="582"/>
      <c r="N388" s="582"/>
      <c r="O388" s="582"/>
      <c r="P388" s="546"/>
      <c r="Q388" s="583"/>
    </row>
    <row r="389" spans="1:17" ht="14.45" customHeight="1" x14ac:dyDescent="0.2">
      <c r="A389" s="540" t="s">
        <v>1986</v>
      </c>
      <c r="B389" s="541" t="s">
        <v>1755</v>
      </c>
      <c r="C389" s="541" t="s">
        <v>1743</v>
      </c>
      <c r="D389" s="541" t="s">
        <v>1792</v>
      </c>
      <c r="E389" s="541" t="s">
        <v>1793</v>
      </c>
      <c r="F389" s="582">
        <v>1</v>
      </c>
      <c r="G389" s="582">
        <v>656</v>
      </c>
      <c r="H389" s="582"/>
      <c r="I389" s="582">
        <v>656</v>
      </c>
      <c r="J389" s="582"/>
      <c r="K389" s="582"/>
      <c r="L389" s="582"/>
      <c r="M389" s="582"/>
      <c r="N389" s="582"/>
      <c r="O389" s="582"/>
      <c r="P389" s="546"/>
      <c r="Q389" s="583"/>
    </row>
    <row r="390" spans="1:17" ht="14.45" customHeight="1" x14ac:dyDescent="0.2">
      <c r="A390" s="540" t="s">
        <v>1986</v>
      </c>
      <c r="B390" s="541" t="s">
        <v>1755</v>
      </c>
      <c r="C390" s="541" t="s">
        <v>1743</v>
      </c>
      <c r="D390" s="541" t="s">
        <v>1794</v>
      </c>
      <c r="E390" s="541" t="s">
        <v>1795</v>
      </c>
      <c r="F390" s="582">
        <v>2</v>
      </c>
      <c r="G390" s="582">
        <v>1358</v>
      </c>
      <c r="H390" s="582"/>
      <c r="I390" s="582">
        <v>679</v>
      </c>
      <c r="J390" s="582"/>
      <c r="K390" s="582"/>
      <c r="L390" s="582"/>
      <c r="M390" s="582"/>
      <c r="N390" s="582">
        <v>2</v>
      </c>
      <c r="O390" s="582">
        <v>1366</v>
      </c>
      <c r="P390" s="546"/>
      <c r="Q390" s="583">
        <v>683</v>
      </c>
    </row>
    <row r="391" spans="1:17" ht="14.45" customHeight="1" x14ac:dyDescent="0.2">
      <c r="A391" s="540" t="s">
        <v>1986</v>
      </c>
      <c r="B391" s="541" t="s">
        <v>1755</v>
      </c>
      <c r="C391" s="541" t="s">
        <v>1743</v>
      </c>
      <c r="D391" s="541" t="s">
        <v>1796</v>
      </c>
      <c r="E391" s="541" t="s">
        <v>1797</v>
      </c>
      <c r="F391" s="582"/>
      <c r="G391" s="582"/>
      <c r="H391" s="582"/>
      <c r="I391" s="582"/>
      <c r="J391" s="582">
        <v>1</v>
      </c>
      <c r="K391" s="582">
        <v>516</v>
      </c>
      <c r="L391" s="582"/>
      <c r="M391" s="582">
        <v>516</v>
      </c>
      <c r="N391" s="582"/>
      <c r="O391" s="582"/>
      <c r="P391" s="546"/>
      <c r="Q391" s="583"/>
    </row>
    <row r="392" spans="1:17" ht="14.45" customHeight="1" x14ac:dyDescent="0.2">
      <c r="A392" s="540" t="s">
        <v>1986</v>
      </c>
      <c r="B392" s="541" t="s">
        <v>1755</v>
      </c>
      <c r="C392" s="541" t="s">
        <v>1743</v>
      </c>
      <c r="D392" s="541" t="s">
        <v>1798</v>
      </c>
      <c r="E392" s="541" t="s">
        <v>1799</v>
      </c>
      <c r="F392" s="582"/>
      <c r="G392" s="582"/>
      <c r="H392" s="582"/>
      <c r="I392" s="582"/>
      <c r="J392" s="582">
        <v>1</v>
      </c>
      <c r="K392" s="582">
        <v>426</v>
      </c>
      <c r="L392" s="582"/>
      <c r="M392" s="582">
        <v>426</v>
      </c>
      <c r="N392" s="582"/>
      <c r="O392" s="582"/>
      <c r="P392" s="546"/>
      <c r="Q392" s="583"/>
    </row>
    <row r="393" spans="1:17" ht="14.45" customHeight="1" x14ac:dyDescent="0.2">
      <c r="A393" s="540" t="s">
        <v>1986</v>
      </c>
      <c r="B393" s="541" t="s">
        <v>1755</v>
      </c>
      <c r="C393" s="541" t="s">
        <v>1743</v>
      </c>
      <c r="D393" s="541" t="s">
        <v>1800</v>
      </c>
      <c r="E393" s="541" t="s">
        <v>1801</v>
      </c>
      <c r="F393" s="582">
        <v>6</v>
      </c>
      <c r="G393" s="582">
        <v>2106</v>
      </c>
      <c r="H393" s="582"/>
      <c r="I393" s="582">
        <v>351</v>
      </c>
      <c r="J393" s="582">
        <v>7</v>
      </c>
      <c r="K393" s="582">
        <v>2471</v>
      </c>
      <c r="L393" s="582"/>
      <c r="M393" s="582">
        <v>353</v>
      </c>
      <c r="N393" s="582">
        <v>10</v>
      </c>
      <c r="O393" s="582">
        <v>3570</v>
      </c>
      <c r="P393" s="546"/>
      <c r="Q393" s="583">
        <v>357</v>
      </c>
    </row>
    <row r="394" spans="1:17" ht="14.45" customHeight="1" x14ac:dyDescent="0.2">
      <c r="A394" s="540" t="s">
        <v>1986</v>
      </c>
      <c r="B394" s="541" t="s">
        <v>1755</v>
      </c>
      <c r="C394" s="541" t="s">
        <v>1743</v>
      </c>
      <c r="D394" s="541" t="s">
        <v>1804</v>
      </c>
      <c r="E394" s="541" t="s">
        <v>1805</v>
      </c>
      <c r="F394" s="582">
        <v>16</v>
      </c>
      <c r="G394" s="582">
        <v>8208</v>
      </c>
      <c r="H394" s="582"/>
      <c r="I394" s="582">
        <v>513</v>
      </c>
      <c r="J394" s="582">
        <v>22</v>
      </c>
      <c r="K394" s="582">
        <v>11374</v>
      </c>
      <c r="L394" s="582"/>
      <c r="M394" s="582">
        <v>517</v>
      </c>
      <c r="N394" s="582">
        <v>38</v>
      </c>
      <c r="O394" s="582">
        <v>19950</v>
      </c>
      <c r="P394" s="546"/>
      <c r="Q394" s="583">
        <v>525</v>
      </c>
    </row>
    <row r="395" spans="1:17" ht="14.45" customHeight="1" x14ac:dyDescent="0.2">
      <c r="A395" s="540" t="s">
        <v>1986</v>
      </c>
      <c r="B395" s="541" t="s">
        <v>1755</v>
      </c>
      <c r="C395" s="541" t="s">
        <v>1743</v>
      </c>
      <c r="D395" s="541" t="s">
        <v>1812</v>
      </c>
      <c r="E395" s="541" t="s">
        <v>1813</v>
      </c>
      <c r="F395" s="582">
        <v>2</v>
      </c>
      <c r="G395" s="582">
        <v>624</v>
      </c>
      <c r="H395" s="582"/>
      <c r="I395" s="582">
        <v>312</v>
      </c>
      <c r="J395" s="582"/>
      <c r="K395" s="582"/>
      <c r="L395" s="582"/>
      <c r="M395" s="582"/>
      <c r="N395" s="582">
        <v>1</v>
      </c>
      <c r="O395" s="582">
        <v>314</v>
      </c>
      <c r="P395" s="546"/>
      <c r="Q395" s="583">
        <v>314</v>
      </c>
    </row>
    <row r="396" spans="1:17" ht="14.45" customHeight="1" x14ac:dyDescent="0.2">
      <c r="A396" s="540" t="s">
        <v>1986</v>
      </c>
      <c r="B396" s="541" t="s">
        <v>1755</v>
      </c>
      <c r="C396" s="541" t="s">
        <v>1743</v>
      </c>
      <c r="D396" s="541" t="s">
        <v>1814</v>
      </c>
      <c r="E396" s="541" t="s">
        <v>1815</v>
      </c>
      <c r="F396" s="582">
        <v>1</v>
      </c>
      <c r="G396" s="582">
        <v>17</v>
      </c>
      <c r="H396" s="582"/>
      <c r="I396" s="582">
        <v>17</v>
      </c>
      <c r="J396" s="582"/>
      <c r="K396" s="582"/>
      <c r="L396" s="582"/>
      <c r="M396" s="582"/>
      <c r="N396" s="582">
        <v>1</v>
      </c>
      <c r="O396" s="582">
        <v>19</v>
      </c>
      <c r="P396" s="546"/>
      <c r="Q396" s="583">
        <v>19</v>
      </c>
    </row>
    <row r="397" spans="1:17" ht="14.45" customHeight="1" x14ac:dyDescent="0.2">
      <c r="A397" s="540" t="s">
        <v>1986</v>
      </c>
      <c r="B397" s="541" t="s">
        <v>1755</v>
      </c>
      <c r="C397" s="541" t="s">
        <v>1743</v>
      </c>
      <c r="D397" s="541" t="s">
        <v>1818</v>
      </c>
      <c r="E397" s="541" t="s">
        <v>1819</v>
      </c>
      <c r="F397" s="582">
        <v>19</v>
      </c>
      <c r="G397" s="582">
        <v>6669</v>
      </c>
      <c r="H397" s="582"/>
      <c r="I397" s="582">
        <v>351</v>
      </c>
      <c r="J397" s="582">
        <v>33</v>
      </c>
      <c r="K397" s="582">
        <v>11616</v>
      </c>
      <c r="L397" s="582"/>
      <c r="M397" s="582">
        <v>352</v>
      </c>
      <c r="N397" s="582">
        <v>38</v>
      </c>
      <c r="O397" s="582">
        <v>13452</v>
      </c>
      <c r="P397" s="546"/>
      <c r="Q397" s="583">
        <v>354</v>
      </c>
    </row>
    <row r="398" spans="1:17" ht="14.45" customHeight="1" x14ac:dyDescent="0.2">
      <c r="A398" s="540" t="s">
        <v>1986</v>
      </c>
      <c r="B398" s="541" t="s">
        <v>1755</v>
      </c>
      <c r="C398" s="541" t="s">
        <v>1743</v>
      </c>
      <c r="D398" s="541" t="s">
        <v>1820</v>
      </c>
      <c r="E398" s="541" t="s">
        <v>1821</v>
      </c>
      <c r="F398" s="582"/>
      <c r="G398" s="582"/>
      <c r="H398" s="582"/>
      <c r="I398" s="582"/>
      <c r="J398" s="582">
        <v>1</v>
      </c>
      <c r="K398" s="582">
        <v>150</v>
      </c>
      <c r="L398" s="582"/>
      <c r="M398" s="582">
        <v>150</v>
      </c>
      <c r="N398" s="582"/>
      <c r="O398" s="582"/>
      <c r="P398" s="546"/>
      <c r="Q398" s="583"/>
    </row>
    <row r="399" spans="1:17" ht="14.45" customHeight="1" x14ac:dyDescent="0.2">
      <c r="A399" s="540" t="s">
        <v>1986</v>
      </c>
      <c r="B399" s="541" t="s">
        <v>1755</v>
      </c>
      <c r="C399" s="541" t="s">
        <v>1743</v>
      </c>
      <c r="D399" s="541" t="s">
        <v>1826</v>
      </c>
      <c r="E399" s="541" t="s">
        <v>1827</v>
      </c>
      <c r="F399" s="582">
        <v>4</v>
      </c>
      <c r="G399" s="582">
        <v>844</v>
      </c>
      <c r="H399" s="582"/>
      <c r="I399" s="582">
        <v>211</v>
      </c>
      <c r="J399" s="582">
        <v>4</v>
      </c>
      <c r="K399" s="582">
        <v>852</v>
      </c>
      <c r="L399" s="582"/>
      <c r="M399" s="582">
        <v>213</v>
      </c>
      <c r="N399" s="582">
        <v>6</v>
      </c>
      <c r="O399" s="582">
        <v>1302</v>
      </c>
      <c r="P399" s="546"/>
      <c r="Q399" s="583">
        <v>217</v>
      </c>
    </row>
    <row r="400" spans="1:17" ht="14.45" customHeight="1" x14ac:dyDescent="0.2">
      <c r="A400" s="540" t="s">
        <v>1986</v>
      </c>
      <c r="B400" s="541" t="s">
        <v>1755</v>
      </c>
      <c r="C400" s="541" t="s">
        <v>1743</v>
      </c>
      <c r="D400" s="541" t="s">
        <v>1828</v>
      </c>
      <c r="E400" s="541" t="s">
        <v>1829</v>
      </c>
      <c r="F400" s="582">
        <v>1</v>
      </c>
      <c r="G400" s="582">
        <v>40</v>
      </c>
      <c r="H400" s="582"/>
      <c r="I400" s="582">
        <v>40</v>
      </c>
      <c r="J400" s="582">
        <v>1</v>
      </c>
      <c r="K400" s="582">
        <v>40</v>
      </c>
      <c r="L400" s="582"/>
      <c r="M400" s="582">
        <v>40</v>
      </c>
      <c r="N400" s="582"/>
      <c r="O400" s="582"/>
      <c r="P400" s="546"/>
      <c r="Q400" s="583"/>
    </row>
    <row r="401" spans="1:17" ht="14.45" customHeight="1" x14ac:dyDescent="0.2">
      <c r="A401" s="540" t="s">
        <v>1986</v>
      </c>
      <c r="B401" s="541" t="s">
        <v>1755</v>
      </c>
      <c r="C401" s="541" t="s">
        <v>1743</v>
      </c>
      <c r="D401" s="541" t="s">
        <v>1830</v>
      </c>
      <c r="E401" s="541" t="s">
        <v>1831</v>
      </c>
      <c r="F401" s="582">
        <v>2</v>
      </c>
      <c r="G401" s="582">
        <v>10060</v>
      </c>
      <c r="H401" s="582"/>
      <c r="I401" s="582">
        <v>5030</v>
      </c>
      <c r="J401" s="582">
        <v>1</v>
      </c>
      <c r="K401" s="582">
        <v>5035</v>
      </c>
      <c r="L401" s="582"/>
      <c r="M401" s="582">
        <v>5035</v>
      </c>
      <c r="N401" s="582">
        <v>2</v>
      </c>
      <c r="O401" s="582">
        <v>10124</v>
      </c>
      <c r="P401" s="546"/>
      <c r="Q401" s="583">
        <v>5062</v>
      </c>
    </row>
    <row r="402" spans="1:17" ht="14.45" customHeight="1" x14ac:dyDescent="0.2">
      <c r="A402" s="540" t="s">
        <v>1986</v>
      </c>
      <c r="B402" s="541" t="s">
        <v>1755</v>
      </c>
      <c r="C402" s="541" t="s">
        <v>1743</v>
      </c>
      <c r="D402" s="541" t="s">
        <v>1832</v>
      </c>
      <c r="E402" s="541" t="s">
        <v>1833</v>
      </c>
      <c r="F402" s="582">
        <v>3</v>
      </c>
      <c r="G402" s="582">
        <v>513</v>
      </c>
      <c r="H402" s="582"/>
      <c r="I402" s="582">
        <v>171</v>
      </c>
      <c r="J402" s="582">
        <v>1</v>
      </c>
      <c r="K402" s="582">
        <v>171</v>
      </c>
      <c r="L402" s="582"/>
      <c r="M402" s="582">
        <v>171</v>
      </c>
      <c r="N402" s="582">
        <v>1</v>
      </c>
      <c r="O402" s="582">
        <v>172</v>
      </c>
      <c r="P402" s="546"/>
      <c r="Q402" s="583">
        <v>172</v>
      </c>
    </row>
    <row r="403" spans="1:17" ht="14.45" customHeight="1" x14ac:dyDescent="0.2">
      <c r="A403" s="540" t="s">
        <v>1986</v>
      </c>
      <c r="B403" s="541" t="s">
        <v>1755</v>
      </c>
      <c r="C403" s="541" t="s">
        <v>1743</v>
      </c>
      <c r="D403" s="541" t="s">
        <v>1836</v>
      </c>
      <c r="E403" s="541" t="s">
        <v>1837</v>
      </c>
      <c r="F403" s="582">
        <v>1</v>
      </c>
      <c r="G403" s="582">
        <v>692</v>
      </c>
      <c r="H403" s="582"/>
      <c r="I403" s="582">
        <v>692</v>
      </c>
      <c r="J403" s="582"/>
      <c r="K403" s="582"/>
      <c r="L403" s="582"/>
      <c r="M403" s="582"/>
      <c r="N403" s="582"/>
      <c r="O403" s="582"/>
      <c r="P403" s="546"/>
      <c r="Q403" s="583"/>
    </row>
    <row r="404" spans="1:17" ht="14.45" customHeight="1" x14ac:dyDescent="0.2">
      <c r="A404" s="540" t="s">
        <v>1986</v>
      </c>
      <c r="B404" s="541" t="s">
        <v>1755</v>
      </c>
      <c r="C404" s="541" t="s">
        <v>1743</v>
      </c>
      <c r="D404" s="541" t="s">
        <v>1838</v>
      </c>
      <c r="E404" s="541" t="s">
        <v>1839</v>
      </c>
      <c r="F404" s="582">
        <v>1</v>
      </c>
      <c r="G404" s="582">
        <v>351</v>
      </c>
      <c r="H404" s="582"/>
      <c r="I404" s="582">
        <v>351</v>
      </c>
      <c r="J404" s="582">
        <v>1</v>
      </c>
      <c r="K404" s="582">
        <v>351</v>
      </c>
      <c r="L404" s="582"/>
      <c r="M404" s="582">
        <v>351</v>
      </c>
      <c r="N404" s="582"/>
      <c r="O404" s="582"/>
      <c r="P404" s="546"/>
      <c r="Q404" s="583"/>
    </row>
    <row r="405" spans="1:17" ht="14.45" customHeight="1" x14ac:dyDescent="0.2">
      <c r="A405" s="540" t="s">
        <v>1986</v>
      </c>
      <c r="B405" s="541" t="s">
        <v>1755</v>
      </c>
      <c r="C405" s="541" t="s">
        <v>1743</v>
      </c>
      <c r="D405" s="541" t="s">
        <v>1840</v>
      </c>
      <c r="E405" s="541" t="s">
        <v>1841</v>
      </c>
      <c r="F405" s="582">
        <v>3</v>
      </c>
      <c r="G405" s="582">
        <v>522</v>
      </c>
      <c r="H405" s="582"/>
      <c r="I405" s="582">
        <v>174</v>
      </c>
      <c r="J405" s="582">
        <v>1</v>
      </c>
      <c r="K405" s="582">
        <v>174</v>
      </c>
      <c r="L405" s="582"/>
      <c r="M405" s="582">
        <v>174</v>
      </c>
      <c r="N405" s="582">
        <v>2</v>
      </c>
      <c r="O405" s="582">
        <v>350</v>
      </c>
      <c r="P405" s="546"/>
      <c r="Q405" s="583">
        <v>175</v>
      </c>
    </row>
    <row r="406" spans="1:17" ht="14.45" customHeight="1" x14ac:dyDescent="0.2">
      <c r="A406" s="540" t="s">
        <v>1986</v>
      </c>
      <c r="B406" s="541" t="s">
        <v>1755</v>
      </c>
      <c r="C406" s="541" t="s">
        <v>1743</v>
      </c>
      <c r="D406" s="541" t="s">
        <v>1842</v>
      </c>
      <c r="E406" s="541" t="s">
        <v>1843</v>
      </c>
      <c r="F406" s="582">
        <v>12</v>
      </c>
      <c r="G406" s="582">
        <v>4812</v>
      </c>
      <c r="H406" s="582"/>
      <c r="I406" s="582">
        <v>401</v>
      </c>
      <c r="J406" s="582">
        <v>12</v>
      </c>
      <c r="K406" s="582">
        <v>4824</v>
      </c>
      <c r="L406" s="582"/>
      <c r="M406" s="582">
        <v>402</v>
      </c>
      <c r="N406" s="582">
        <v>72</v>
      </c>
      <c r="O406" s="582">
        <v>29016</v>
      </c>
      <c r="P406" s="546"/>
      <c r="Q406" s="583">
        <v>403</v>
      </c>
    </row>
    <row r="407" spans="1:17" ht="14.45" customHeight="1" x14ac:dyDescent="0.2">
      <c r="A407" s="540" t="s">
        <v>1986</v>
      </c>
      <c r="B407" s="541" t="s">
        <v>1755</v>
      </c>
      <c r="C407" s="541" t="s">
        <v>1743</v>
      </c>
      <c r="D407" s="541" t="s">
        <v>1844</v>
      </c>
      <c r="E407" s="541" t="s">
        <v>1845</v>
      </c>
      <c r="F407" s="582">
        <v>1</v>
      </c>
      <c r="G407" s="582">
        <v>656</v>
      </c>
      <c r="H407" s="582"/>
      <c r="I407" s="582">
        <v>656</v>
      </c>
      <c r="J407" s="582"/>
      <c r="K407" s="582"/>
      <c r="L407" s="582"/>
      <c r="M407" s="582"/>
      <c r="N407" s="582"/>
      <c r="O407" s="582"/>
      <c r="P407" s="546"/>
      <c r="Q407" s="583"/>
    </row>
    <row r="408" spans="1:17" ht="14.45" customHeight="1" x14ac:dyDescent="0.2">
      <c r="A408" s="540" t="s">
        <v>1986</v>
      </c>
      <c r="B408" s="541" t="s">
        <v>1755</v>
      </c>
      <c r="C408" s="541" t="s">
        <v>1743</v>
      </c>
      <c r="D408" s="541" t="s">
        <v>1846</v>
      </c>
      <c r="E408" s="541" t="s">
        <v>1847</v>
      </c>
      <c r="F408" s="582">
        <v>1</v>
      </c>
      <c r="G408" s="582">
        <v>656</v>
      </c>
      <c r="H408" s="582"/>
      <c r="I408" s="582">
        <v>656</v>
      </c>
      <c r="J408" s="582"/>
      <c r="K408" s="582"/>
      <c r="L408" s="582"/>
      <c r="M408" s="582"/>
      <c r="N408" s="582"/>
      <c r="O408" s="582"/>
      <c r="P408" s="546"/>
      <c r="Q408" s="583"/>
    </row>
    <row r="409" spans="1:17" ht="14.45" customHeight="1" x14ac:dyDescent="0.2">
      <c r="A409" s="540" t="s">
        <v>1986</v>
      </c>
      <c r="B409" s="541" t="s">
        <v>1755</v>
      </c>
      <c r="C409" s="541" t="s">
        <v>1743</v>
      </c>
      <c r="D409" s="541" t="s">
        <v>1848</v>
      </c>
      <c r="E409" s="541" t="s">
        <v>1849</v>
      </c>
      <c r="F409" s="582">
        <v>1</v>
      </c>
      <c r="G409" s="582">
        <v>696</v>
      </c>
      <c r="H409" s="582"/>
      <c r="I409" s="582">
        <v>696</v>
      </c>
      <c r="J409" s="582">
        <v>4</v>
      </c>
      <c r="K409" s="582">
        <v>2788</v>
      </c>
      <c r="L409" s="582"/>
      <c r="M409" s="582">
        <v>697</v>
      </c>
      <c r="N409" s="582">
        <v>6</v>
      </c>
      <c r="O409" s="582">
        <v>4200</v>
      </c>
      <c r="P409" s="546"/>
      <c r="Q409" s="583">
        <v>700</v>
      </c>
    </row>
    <row r="410" spans="1:17" ht="14.45" customHeight="1" x14ac:dyDescent="0.2">
      <c r="A410" s="540" t="s">
        <v>1986</v>
      </c>
      <c r="B410" s="541" t="s">
        <v>1755</v>
      </c>
      <c r="C410" s="541" t="s">
        <v>1743</v>
      </c>
      <c r="D410" s="541" t="s">
        <v>1850</v>
      </c>
      <c r="E410" s="541" t="s">
        <v>1851</v>
      </c>
      <c r="F410" s="582">
        <v>2</v>
      </c>
      <c r="G410" s="582">
        <v>1358</v>
      </c>
      <c r="H410" s="582"/>
      <c r="I410" s="582">
        <v>679</v>
      </c>
      <c r="J410" s="582"/>
      <c r="K410" s="582"/>
      <c r="L410" s="582"/>
      <c r="M410" s="582"/>
      <c r="N410" s="582">
        <v>2</v>
      </c>
      <c r="O410" s="582">
        <v>1366</v>
      </c>
      <c r="P410" s="546"/>
      <c r="Q410" s="583">
        <v>683</v>
      </c>
    </row>
    <row r="411" spans="1:17" ht="14.45" customHeight="1" x14ac:dyDescent="0.2">
      <c r="A411" s="540" t="s">
        <v>1986</v>
      </c>
      <c r="B411" s="541" t="s">
        <v>1755</v>
      </c>
      <c r="C411" s="541" t="s">
        <v>1743</v>
      </c>
      <c r="D411" s="541" t="s">
        <v>1852</v>
      </c>
      <c r="E411" s="541" t="s">
        <v>1853</v>
      </c>
      <c r="F411" s="582">
        <v>4</v>
      </c>
      <c r="G411" s="582">
        <v>1912</v>
      </c>
      <c r="H411" s="582"/>
      <c r="I411" s="582">
        <v>478</v>
      </c>
      <c r="J411" s="582">
        <v>5</v>
      </c>
      <c r="K411" s="582">
        <v>2395</v>
      </c>
      <c r="L411" s="582"/>
      <c r="M411" s="582">
        <v>479</v>
      </c>
      <c r="N411" s="582">
        <v>6</v>
      </c>
      <c r="O411" s="582">
        <v>2892</v>
      </c>
      <c r="P411" s="546"/>
      <c r="Q411" s="583">
        <v>482</v>
      </c>
    </row>
    <row r="412" spans="1:17" ht="14.45" customHeight="1" x14ac:dyDescent="0.2">
      <c r="A412" s="540" t="s">
        <v>1986</v>
      </c>
      <c r="B412" s="541" t="s">
        <v>1755</v>
      </c>
      <c r="C412" s="541" t="s">
        <v>1743</v>
      </c>
      <c r="D412" s="541" t="s">
        <v>1854</v>
      </c>
      <c r="E412" s="541" t="s">
        <v>1855</v>
      </c>
      <c r="F412" s="582"/>
      <c r="G412" s="582"/>
      <c r="H412" s="582"/>
      <c r="I412" s="582"/>
      <c r="J412" s="582">
        <v>1</v>
      </c>
      <c r="K412" s="582">
        <v>294</v>
      </c>
      <c r="L412" s="582"/>
      <c r="M412" s="582">
        <v>294</v>
      </c>
      <c r="N412" s="582"/>
      <c r="O412" s="582"/>
      <c r="P412" s="546"/>
      <c r="Q412" s="583"/>
    </row>
    <row r="413" spans="1:17" ht="14.45" customHeight="1" x14ac:dyDescent="0.2">
      <c r="A413" s="540" t="s">
        <v>1986</v>
      </c>
      <c r="B413" s="541" t="s">
        <v>1755</v>
      </c>
      <c r="C413" s="541" t="s">
        <v>1743</v>
      </c>
      <c r="D413" s="541" t="s">
        <v>1856</v>
      </c>
      <c r="E413" s="541" t="s">
        <v>1857</v>
      </c>
      <c r="F413" s="582"/>
      <c r="G413" s="582"/>
      <c r="H413" s="582"/>
      <c r="I413" s="582"/>
      <c r="J413" s="582">
        <v>1</v>
      </c>
      <c r="K413" s="582">
        <v>808</v>
      </c>
      <c r="L413" s="582"/>
      <c r="M413" s="582">
        <v>808</v>
      </c>
      <c r="N413" s="582"/>
      <c r="O413" s="582"/>
      <c r="P413" s="546"/>
      <c r="Q413" s="583"/>
    </row>
    <row r="414" spans="1:17" ht="14.45" customHeight="1" x14ac:dyDescent="0.2">
      <c r="A414" s="540" t="s">
        <v>1986</v>
      </c>
      <c r="B414" s="541" t="s">
        <v>1755</v>
      </c>
      <c r="C414" s="541" t="s">
        <v>1743</v>
      </c>
      <c r="D414" s="541" t="s">
        <v>1858</v>
      </c>
      <c r="E414" s="541" t="s">
        <v>1859</v>
      </c>
      <c r="F414" s="582">
        <v>1</v>
      </c>
      <c r="G414" s="582">
        <v>168</v>
      </c>
      <c r="H414" s="582"/>
      <c r="I414" s="582">
        <v>168</v>
      </c>
      <c r="J414" s="582">
        <v>2</v>
      </c>
      <c r="K414" s="582">
        <v>336</v>
      </c>
      <c r="L414" s="582"/>
      <c r="M414" s="582">
        <v>168</v>
      </c>
      <c r="N414" s="582"/>
      <c r="O414" s="582"/>
      <c r="P414" s="546"/>
      <c r="Q414" s="583"/>
    </row>
    <row r="415" spans="1:17" ht="14.45" customHeight="1" x14ac:dyDescent="0.2">
      <c r="A415" s="540" t="s">
        <v>1986</v>
      </c>
      <c r="B415" s="541" t="s">
        <v>1755</v>
      </c>
      <c r="C415" s="541" t="s">
        <v>1743</v>
      </c>
      <c r="D415" s="541" t="s">
        <v>1862</v>
      </c>
      <c r="E415" s="541" t="s">
        <v>1863</v>
      </c>
      <c r="F415" s="582">
        <v>2</v>
      </c>
      <c r="G415" s="582">
        <v>1148</v>
      </c>
      <c r="H415" s="582"/>
      <c r="I415" s="582">
        <v>574</v>
      </c>
      <c r="J415" s="582">
        <v>2</v>
      </c>
      <c r="K415" s="582">
        <v>1150</v>
      </c>
      <c r="L415" s="582"/>
      <c r="M415" s="582">
        <v>575</v>
      </c>
      <c r="N415" s="582">
        <v>12</v>
      </c>
      <c r="O415" s="582">
        <v>6912</v>
      </c>
      <c r="P415" s="546"/>
      <c r="Q415" s="583">
        <v>576</v>
      </c>
    </row>
    <row r="416" spans="1:17" ht="14.45" customHeight="1" x14ac:dyDescent="0.2">
      <c r="A416" s="540" t="s">
        <v>1986</v>
      </c>
      <c r="B416" s="541" t="s">
        <v>1755</v>
      </c>
      <c r="C416" s="541" t="s">
        <v>1743</v>
      </c>
      <c r="D416" s="541" t="s">
        <v>1868</v>
      </c>
      <c r="E416" s="541" t="s">
        <v>1869</v>
      </c>
      <c r="F416" s="582">
        <v>1</v>
      </c>
      <c r="G416" s="582">
        <v>1400</v>
      </c>
      <c r="H416" s="582"/>
      <c r="I416" s="582">
        <v>1400</v>
      </c>
      <c r="J416" s="582"/>
      <c r="K416" s="582"/>
      <c r="L416" s="582"/>
      <c r="M416" s="582"/>
      <c r="N416" s="582"/>
      <c r="O416" s="582"/>
      <c r="P416" s="546"/>
      <c r="Q416" s="583"/>
    </row>
    <row r="417" spans="1:17" ht="14.45" customHeight="1" x14ac:dyDescent="0.2">
      <c r="A417" s="540" t="s">
        <v>1986</v>
      </c>
      <c r="B417" s="541" t="s">
        <v>1755</v>
      </c>
      <c r="C417" s="541" t="s">
        <v>1743</v>
      </c>
      <c r="D417" s="541" t="s">
        <v>1870</v>
      </c>
      <c r="E417" s="541" t="s">
        <v>1871</v>
      </c>
      <c r="F417" s="582"/>
      <c r="G417" s="582"/>
      <c r="H417" s="582"/>
      <c r="I417" s="582"/>
      <c r="J417" s="582"/>
      <c r="K417" s="582"/>
      <c r="L417" s="582"/>
      <c r="M417" s="582"/>
      <c r="N417" s="582">
        <v>1</v>
      </c>
      <c r="O417" s="582">
        <v>1029</v>
      </c>
      <c r="P417" s="546"/>
      <c r="Q417" s="583">
        <v>1029</v>
      </c>
    </row>
    <row r="418" spans="1:17" ht="14.45" customHeight="1" x14ac:dyDescent="0.2">
      <c r="A418" s="540" t="s">
        <v>1986</v>
      </c>
      <c r="B418" s="541" t="s">
        <v>1755</v>
      </c>
      <c r="C418" s="541" t="s">
        <v>1743</v>
      </c>
      <c r="D418" s="541" t="s">
        <v>1874</v>
      </c>
      <c r="E418" s="541" t="s">
        <v>1875</v>
      </c>
      <c r="F418" s="582"/>
      <c r="G418" s="582"/>
      <c r="H418" s="582"/>
      <c r="I418" s="582"/>
      <c r="J418" s="582">
        <v>1</v>
      </c>
      <c r="K418" s="582">
        <v>808</v>
      </c>
      <c r="L418" s="582"/>
      <c r="M418" s="582">
        <v>808</v>
      </c>
      <c r="N418" s="582"/>
      <c r="O418" s="582"/>
      <c r="P418" s="546"/>
      <c r="Q418" s="583"/>
    </row>
    <row r="419" spans="1:17" ht="14.45" customHeight="1" x14ac:dyDescent="0.2">
      <c r="A419" s="540" t="s">
        <v>1986</v>
      </c>
      <c r="B419" s="541" t="s">
        <v>1755</v>
      </c>
      <c r="C419" s="541" t="s">
        <v>1743</v>
      </c>
      <c r="D419" s="541" t="s">
        <v>1880</v>
      </c>
      <c r="E419" s="541" t="s">
        <v>1881</v>
      </c>
      <c r="F419" s="582">
        <v>4</v>
      </c>
      <c r="G419" s="582">
        <v>16408</v>
      </c>
      <c r="H419" s="582"/>
      <c r="I419" s="582">
        <v>4102</v>
      </c>
      <c r="J419" s="582">
        <v>1</v>
      </c>
      <c r="K419" s="582">
        <v>4114</v>
      </c>
      <c r="L419" s="582"/>
      <c r="M419" s="582">
        <v>4114</v>
      </c>
      <c r="N419" s="582"/>
      <c r="O419" s="582"/>
      <c r="P419" s="546"/>
      <c r="Q419" s="583"/>
    </row>
    <row r="420" spans="1:17" ht="14.45" customHeight="1" x14ac:dyDescent="0.2">
      <c r="A420" s="540" t="s">
        <v>1986</v>
      </c>
      <c r="B420" s="541" t="s">
        <v>1755</v>
      </c>
      <c r="C420" s="541" t="s">
        <v>1743</v>
      </c>
      <c r="D420" s="541" t="s">
        <v>1898</v>
      </c>
      <c r="E420" s="541" t="s">
        <v>1899</v>
      </c>
      <c r="F420" s="582"/>
      <c r="G420" s="582"/>
      <c r="H420" s="582"/>
      <c r="I420" s="582"/>
      <c r="J420" s="582"/>
      <c r="K420" s="582"/>
      <c r="L420" s="582"/>
      <c r="M420" s="582"/>
      <c r="N420" s="582">
        <v>1</v>
      </c>
      <c r="O420" s="582">
        <v>700</v>
      </c>
      <c r="P420" s="546"/>
      <c r="Q420" s="583">
        <v>700</v>
      </c>
    </row>
    <row r="421" spans="1:17" ht="14.45" customHeight="1" x14ac:dyDescent="0.2">
      <c r="A421" s="540" t="s">
        <v>1986</v>
      </c>
      <c r="B421" s="541" t="s">
        <v>1904</v>
      </c>
      <c r="C421" s="541" t="s">
        <v>1743</v>
      </c>
      <c r="D421" s="541" t="s">
        <v>1909</v>
      </c>
      <c r="E421" s="541" t="s">
        <v>1910</v>
      </c>
      <c r="F421" s="582">
        <v>2</v>
      </c>
      <c r="G421" s="582">
        <v>24</v>
      </c>
      <c r="H421" s="582"/>
      <c r="I421" s="582">
        <v>12</v>
      </c>
      <c r="J421" s="582">
        <v>1</v>
      </c>
      <c r="K421" s="582">
        <v>12</v>
      </c>
      <c r="L421" s="582"/>
      <c r="M421" s="582">
        <v>12</v>
      </c>
      <c r="N421" s="582">
        <v>3</v>
      </c>
      <c r="O421" s="582">
        <v>39</v>
      </c>
      <c r="P421" s="546"/>
      <c r="Q421" s="583">
        <v>13</v>
      </c>
    </row>
    <row r="422" spans="1:17" ht="14.45" customHeight="1" x14ac:dyDescent="0.2">
      <c r="A422" s="540" t="s">
        <v>1986</v>
      </c>
      <c r="B422" s="541" t="s">
        <v>1904</v>
      </c>
      <c r="C422" s="541" t="s">
        <v>1743</v>
      </c>
      <c r="D422" s="541" t="s">
        <v>1915</v>
      </c>
      <c r="E422" s="541" t="s">
        <v>1916</v>
      </c>
      <c r="F422" s="582">
        <v>8</v>
      </c>
      <c r="G422" s="582">
        <v>3808</v>
      </c>
      <c r="H422" s="582"/>
      <c r="I422" s="582">
        <v>476</v>
      </c>
      <c r="J422" s="582">
        <v>4</v>
      </c>
      <c r="K422" s="582">
        <v>1920</v>
      </c>
      <c r="L422" s="582"/>
      <c r="M422" s="582">
        <v>480</v>
      </c>
      <c r="N422" s="582">
        <v>12</v>
      </c>
      <c r="O422" s="582">
        <v>5856</v>
      </c>
      <c r="P422" s="546"/>
      <c r="Q422" s="583">
        <v>488</v>
      </c>
    </row>
    <row r="423" spans="1:17" ht="14.45" customHeight="1" x14ac:dyDescent="0.2">
      <c r="A423" s="540" t="s">
        <v>1986</v>
      </c>
      <c r="B423" s="541" t="s">
        <v>1904</v>
      </c>
      <c r="C423" s="541" t="s">
        <v>1743</v>
      </c>
      <c r="D423" s="541" t="s">
        <v>1931</v>
      </c>
      <c r="E423" s="541" t="s">
        <v>1932</v>
      </c>
      <c r="F423" s="582"/>
      <c r="G423" s="582"/>
      <c r="H423" s="582"/>
      <c r="I423" s="582"/>
      <c r="J423" s="582"/>
      <c r="K423" s="582"/>
      <c r="L423" s="582"/>
      <c r="M423" s="582"/>
      <c r="N423" s="582">
        <v>6</v>
      </c>
      <c r="O423" s="582">
        <v>9660</v>
      </c>
      <c r="P423" s="546"/>
      <c r="Q423" s="583">
        <v>1610</v>
      </c>
    </row>
    <row r="424" spans="1:17" ht="14.45" customHeight="1" x14ac:dyDescent="0.2">
      <c r="A424" s="540" t="s">
        <v>1986</v>
      </c>
      <c r="B424" s="541" t="s">
        <v>1904</v>
      </c>
      <c r="C424" s="541" t="s">
        <v>1743</v>
      </c>
      <c r="D424" s="541" t="s">
        <v>1937</v>
      </c>
      <c r="E424" s="541" t="s">
        <v>1938</v>
      </c>
      <c r="F424" s="582"/>
      <c r="G424" s="582"/>
      <c r="H424" s="582"/>
      <c r="I424" s="582"/>
      <c r="J424" s="582"/>
      <c r="K424" s="582"/>
      <c r="L424" s="582"/>
      <c r="M424" s="582"/>
      <c r="N424" s="582">
        <v>6</v>
      </c>
      <c r="O424" s="582">
        <v>9660</v>
      </c>
      <c r="P424" s="546"/>
      <c r="Q424" s="583">
        <v>1610</v>
      </c>
    </row>
    <row r="425" spans="1:17" ht="14.45" customHeight="1" x14ac:dyDescent="0.2">
      <c r="A425" s="540" t="s">
        <v>1748</v>
      </c>
      <c r="B425" s="541" t="s">
        <v>1755</v>
      </c>
      <c r="C425" s="541" t="s">
        <v>1743</v>
      </c>
      <c r="D425" s="541" t="s">
        <v>1788</v>
      </c>
      <c r="E425" s="541" t="s">
        <v>1789</v>
      </c>
      <c r="F425" s="582">
        <v>7</v>
      </c>
      <c r="G425" s="582">
        <v>3857</v>
      </c>
      <c r="H425" s="582"/>
      <c r="I425" s="582">
        <v>551</v>
      </c>
      <c r="J425" s="582">
        <v>1</v>
      </c>
      <c r="K425" s="582">
        <v>552</v>
      </c>
      <c r="L425" s="582"/>
      <c r="M425" s="582">
        <v>552</v>
      </c>
      <c r="N425" s="582">
        <v>4</v>
      </c>
      <c r="O425" s="582">
        <v>2220</v>
      </c>
      <c r="P425" s="546"/>
      <c r="Q425" s="583">
        <v>555</v>
      </c>
    </row>
    <row r="426" spans="1:17" ht="14.45" customHeight="1" x14ac:dyDescent="0.2">
      <c r="A426" s="540" t="s">
        <v>1748</v>
      </c>
      <c r="B426" s="541" t="s">
        <v>1755</v>
      </c>
      <c r="C426" s="541" t="s">
        <v>1743</v>
      </c>
      <c r="D426" s="541" t="s">
        <v>1790</v>
      </c>
      <c r="E426" s="541" t="s">
        <v>1791</v>
      </c>
      <c r="F426" s="582">
        <v>12</v>
      </c>
      <c r="G426" s="582">
        <v>7872</v>
      </c>
      <c r="H426" s="582"/>
      <c r="I426" s="582">
        <v>656</v>
      </c>
      <c r="J426" s="582">
        <v>4</v>
      </c>
      <c r="K426" s="582">
        <v>2628</v>
      </c>
      <c r="L426" s="582"/>
      <c r="M426" s="582">
        <v>657</v>
      </c>
      <c r="N426" s="582">
        <v>10</v>
      </c>
      <c r="O426" s="582">
        <v>6600</v>
      </c>
      <c r="P426" s="546"/>
      <c r="Q426" s="583">
        <v>660</v>
      </c>
    </row>
    <row r="427" spans="1:17" ht="14.45" customHeight="1" x14ac:dyDescent="0.2">
      <c r="A427" s="540" t="s">
        <v>1748</v>
      </c>
      <c r="B427" s="541" t="s">
        <v>1755</v>
      </c>
      <c r="C427" s="541" t="s">
        <v>1743</v>
      </c>
      <c r="D427" s="541" t="s">
        <v>1792</v>
      </c>
      <c r="E427" s="541" t="s">
        <v>1793</v>
      </c>
      <c r="F427" s="582">
        <v>12</v>
      </c>
      <c r="G427" s="582">
        <v>7872</v>
      </c>
      <c r="H427" s="582"/>
      <c r="I427" s="582">
        <v>656</v>
      </c>
      <c r="J427" s="582">
        <v>4</v>
      </c>
      <c r="K427" s="582">
        <v>2628</v>
      </c>
      <c r="L427" s="582"/>
      <c r="M427" s="582">
        <v>657</v>
      </c>
      <c r="N427" s="582">
        <v>10</v>
      </c>
      <c r="O427" s="582">
        <v>6600</v>
      </c>
      <c r="P427" s="546"/>
      <c r="Q427" s="583">
        <v>660</v>
      </c>
    </row>
    <row r="428" spans="1:17" ht="14.45" customHeight="1" x14ac:dyDescent="0.2">
      <c r="A428" s="540" t="s">
        <v>1748</v>
      </c>
      <c r="B428" s="541" t="s">
        <v>1755</v>
      </c>
      <c r="C428" s="541" t="s">
        <v>1743</v>
      </c>
      <c r="D428" s="541" t="s">
        <v>1812</v>
      </c>
      <c r="E428" s="541" t="s">
        <v>1813</v>
      </c>
      <c r="F428" s="582">
        <v>24</v>
      </c>
      <c r="G428" s="582">
        <v>7488</v>
      </c>
      <c r="H428" s="582"/>
      <c r="I428" s="582">
        <v>312</v>
      </c>
      <c r="J428" s="582">
        <v>8</v>
      </c>
      <c r="K428" s="582">
        <v>2504</v>
      </c>
      <c r="L428" s="582"/>
      <c r="M428" s="582">
        <v>313</v>
      </c>
      <c r="N428" s="582">
        <v>20</v>
      </c>
      <c r="O428" s="582">
        <v>6280</v>
      </c>
      <c r="P428" s="546"/>
      <c r="Q428" s="583">
        <v>314</v>
      </c>
    </row>
    <row r="429" spans="1:17" ht="14.45" customHeight="1" x14ac:dyDescent="0.2">
      <c r="A429" s="540" t="s">
        <v>1748</v>
      </c>
      <c r="B429" s="541" t="s">
        <v>1755</v>
      </c>
      <c r="C429" s="541" t="s">
        <v>1743</v>
      </c>
      <c r="D429" s="541" t="s">
        <v>1844</v>
      </c>
      <c r="E429" s="541" t="s">
        <v>1845</v>
      </c>
      <c r="F429" s="582">
        <v>12</v>
      </c>
      <c r="G429" s="582">
        <v>7872</v>
      </c>
      <c r="H429" s="582"/>
      <c r="I429" s="582">
        <v>656</v>
      </c>
      <c r="J429" s="582">
        <v>4</v>
      </c>
      <c r="K429" s="582">
        <v>2628</v>
      </c>
      <c r="L429" s="582"/>
      <c r="M429" s="582">
        <v>657</v>
      </c>
      <c r="N429" s="582">
        <v>10</v>
      </c>
      <c r="O429" s="582">
        <v>6600</v>
      </c>
      <c r="P429" s="546"/>
      <c r="Q429" s="583">
        <v>660</v>
      </c>
    </row>
    <row r="430" spans="1:17" ht="14.45" customHeight="1" x14ac:dyDescent="0.2">
      <c r="A430" s="540" t="s">
        <v>1748</v>
      </c>
      <c r="B430" s="541" t="s">
        <v>1755</v>
      </c>
      <c r="C430" s="541" t="s">
        <v>1743</v>
      </c>
      <c r="D430" s="541" t="s">
        <v>1846</v>
      </c>
      <c r="E430" s="541" t="s">
        <v>1847</v>
      </c>
      <c r="F430" s="582">
        <v>12</v>
      </c>
      <c r="G430" s="582">
        <v>7872</v>
      </c>
      <c r="H430" s="582"/>
      <c r="I430" s="582">
        <v>656</v>
      </c>
      <c r="J430" s="582">
        <v>4</v>
      </c>
      <c r="K430" s="582">
        <v>2628</v>
      </c>
      <c r="L430" s="582"/>
      <c r="M430" s="582">
        <v>657</v>
      </c>
      <c r="N430" s="582">
        <v>10</v>
      </c>
      <c r="O430" s="582">
        <v>6600</v>
      </c>
      <c r="P430" s="546"/>
      <c r="Q430" s="583">
        <v>660</v>
      </c>
    </row>
    <row r="431" spans="1:17" ht="14.45" customHeight="1" x14ac:dyDescent="0.2">
      <c r="A431" s="540" t="s">
        <v>1748</v>
      </c>
      <c r="B431" s="541" t="s">
        <v>1755</v>
      </c>
      <c r="C431" s="541" t="s">
        <v>1743</v>
      </c>
      <c r="D431" s="541" t="s">
        <v>1868</v>
      </c>
      <c r="E431" s="541" t="s">
        <v>1869</v>
      </c>
      <c r="F431" s="582">
        <v>12</v>
      </c>
      <c r="G431" s="582">
        <v>16800</v>
      </c>
      <c r="H431" s="582"/>
      <c r="I431" s="582">
        <v>1400</v>
      </c>
      <c r="J431" s="582">
        <v>4</v>
      </c>
      <c r="K431" s="582">
        <v>5604</v>
      </c>
      <c r="L431" s="582"/>
      <c r="M431" s="582">
        <v>1401</v>
      </c>
      <c r="N431" s="582">
        <v>10</v>
      </c>
      <c r="O431" s="582">
        <v>14040</v>
      </c>
      <c r="P431" s="546"/>
      <c r="Q431" s="583">
        <v>1404</v>
      </c>
    </row>
    <row r="432" spans="1:17" ht="14.45" customHeight="1" x14ac:dyDescent="0.2">
      <c r="A432" s="540" t="s">
        <v>1748</v>
      </c>
      <c r="B432" s="541" t="s">
        <v>1755</v>
      </c>
      <c r="C432" s="541" t="s">
        <v>1743</v>
      </c>
      <c r="D432" s="541" t="s">
        <v>1870</v>
      </c>
      <c r="E432" s="541" t="s">
        <v>1871</v>
      </c>
      <c r="F432" s="582">
        <v>2</v>
      </c>
      <c r="G432" s="582">
        <v>2046</v>
      </c>
      <c r="H432" s="582"/>
      <c r="I432" s="582">
        <v>1023</v>
      </c>
      <c r="J432" s="582"/>
      <c r="K432" s="582"/>
      <c r="L432" s="582"/>
      <c r="M432" s="582"/>
      <c r="N432" s="582">
        <v>3</v>
      </c>
      <c r="O432" s="582">
        <v>3087</v>
      </c>
      <c r="P432" s="546"/>
      <c r="Q432" s="583">
        <v>1029</v>
      </c>
    </row>
    <row r="433" spans="1:17" ht="14.45" customHeight="1" x14ac:dyDescent="0.2">
      <c r="A433" s="540" t="s">
        <v>1748</v>
      </c>
      <c r="B433" s="541" t="s">
        <v>1755</v>
      </c>
      <c r="C433" s="541" t="s">
        <v>1743</v>
      </c>
      <c r="D433" s="541" t="s">
        <v>1872</v>
      </c>
      <c r="E433" s="541" t="s">
        <v>1873</v>
      </c>
      <c r="F433" s="582">
        <v>1</v>
      </c>
      <c r="G433" s="582">
        <v>190</v>
      </c>
      <c r="H433" s="582"/>
      <c r="I433" s="582">
        <v>190</v>
      </c>
      <c r="J433" s="582"/>
      <c r="K433" s="582"/>
      <c r="L433" s="582"/>
      <c r="M433" s="582"/>
      <c r="N433" s="582">
        <v>1</v>
      </c>
      <c r="O433" s="582">
        <v>191</v>
      </c>
      <c r="P433" s="546"/>
      <c r="Q433" s="583">
        <v>191</v>
      </c>
    </row>
    <row r="434" spans="1:17" ht="14.45" customHeight="1" x14ac:dyDescent="0.2">
      <c r="A434" s="540" t="s">
        <v>1748</v>
      </c>
      <c r="B434" s="541" t="s">
        <v>1904</v>
      </c>
      <c r="C434" s="541" t="s">
        <v>1743</v>
      </c>
      <c r="D434" s="541" t="s">
        <v>1909</v>
      </c>
      <c r="E434" s="541" t="s">
        <v>1910</v>
      </c>
      <c r="F434" s="582">
        <v>2</v>
      </c>
      <c r="G434" s="582">
        <v>24</v>
      </c>
      <c r="H434" s="582"/>
      <c r="I434" s="582">
        <v>12</v>
      </c>
      <c r="J434" s="582">
        <v>1</v>
      </c>
      <c r="K434" s="582">
        <v>12</v>
      </c>
      <c r="L434" s="582"/>
      <c r="M434" s="582">
        <v>12</v>
      </c>
      <c r="N434" s="582">
        <v>3</v>
      </c>
      <c r="O434" s="582">
        <v>39</v>
      </c>
      <c r="P434" s="546"/>
      <c r="Q434" s="583">
        <v>13</v>
      </c>
    </row>
    <row r="435" spans="1:17" ht="14.45" customHeight="1" x14ac:dyDescent="0.2">
      <c r="A435" s="540" t="s">
        <v>1748</v>
      </c>
      <c r="B435" s="541" t="s">
        <v>1904</v>
      </c>
      <c r="C435" s="541" t="s">
        <v>1743</v>
      </c>
      <c r="D435" s="541" t="s">
        <v>1915</v>
      </c>
      <c r="E435" s="541" t="s">
        <v>1916</v>
      </c>
      <c r="F435" s="582">
        <v>8</v>
      </c>
      <c r="G435" s="582">
        <v>3808</v>
      </c>
      <c r="H435" s="582"/>
      <c r="I435" s="582">
        <v>476</v>
      </c>
      <c r="J435" s="582">
        <v>4</v>
      </c>
      <c r="K435" s="582">
        <v>1920</v>
      </c>
      <c r="L435" s="582"/>
      <c r="M435" s="582">
        <v>480</v>
      </c>
      <c r="N435" s="582">
        <v>12</v>
      </c>
      <c r="O435" s="582">
        <v>5856</v>
      </c>
      <c r="P435" s="546"/>
      <c r="Q435" s="583">
        <v>488</v>
      </c>
    </row>
    <row r="436" spans="1:17" ht="14.45" customHeight="1" x14ac:dyDescent="0.2">
      <c r="A436" s="540" t="s">
        <v>1987</v>
      </c>
      <c r="B436" s="541" t="s">
        <v>1755</v>
      </c>
      <c r="C436" s="541" t="s">
        <v>1743</v>
      </c>
      <c r="D436" s="541" t="s">
        <v>1758</v>
      </c>
      <c r="E436" s="541" t="s">
        <v>1759</v>
      </c>
      <c r="F436" s="582">
        <v>10</v>
      </c>
      <c r="G436" s="582">
        <v>14860</v>
      </c>
      <c r="H436" s="582"/>
      <c r="I436" s="582">
        <v>1486</v>
      </c>
      <c r="J436" s="582">
        <v>16</v>
      </c>
      <c r="K436" s="582">
        <v>23808</v>
      </c>
      <c r="L436" s="582"/>
      <c r="M436" s="582">
        <v>1488</v>
      </c>
      <c r="N436" s="582">
        <v>10</v>
      </c>
      <c r="O436" s="582">
        <v>14930</v>
      </c>
      <c r="P436" s="546"/>
      <c r="Q436" s="583">
        <v>1493</v>
      </c>
    </row>
    <row r="437" spans="1:17" ht="14.45" customHeight="1" x14ac:dyDescent="0.2">
      <c r="A437" s="540" t="s">
        <v>1987</v>
      </c>
      <c r="B437" s="541" t="s">
        <v>1755</v>
      </c>
      <c r="C437" s="541" t="s">
        <v>1743</v>
      </c>
      <c r="D437" s="541" t="s">
        <v>1760</v>
      </c>
      <c r="E437" s="541" t="s">
        <v>1761</v>
      </c>
      <c r="F437" s="582">
        <v>4</v>
      </c>
      <c r="G437" s="582">
        <v>15708</v>
      </c>
      <c r="H437" s="582"/>
      <c r="I437" s="582">
        <v>3927</v>
      </c>
      <c r="J437" s="582">
        <v>6</v>
      </c>
      <c r="K437" s="582">
        <v>23616</v>
      </c>
      <c r="L437" s="582"/>
      <c r="M437" s="582">
        <v>3936</v>
      </c>
      <c r="N437" s="582"/>
      <c r="O437" s="582"/>
      <c r="P437" s="546"/>
      <c r="Q437" s="583"/>
    </row>
    <row r="438" spans="1:17" ht="14.45" customHeight="1" x14ac:dyDescent="0.2">
      <c r="A438" s="540" t="s">
        <v>1987</v>
      </c>
      <c r="B438" s="541" t="s">
        <v>1755</v>
      </c>
      <c r="C438" s="541" t="s">
        <v>1743</v>
      </c>
      <c r="D438" s="541" t="s">
        <v>1762</v>
      </c>
      <c r="E438" s="541" t="s">
        <v>1763</v>
      </c>
      <c r="F438" s="582">
        <v>7</v>
      </c>
      <c r="G438" s="582">
        <v>4627</v>
      </c>
      <c r="H438" s="582"/>
      <c r="I438" s="582">
        <v>661</v>
      </c>
      <c r="J438" s="582">
        <v>3</v>
      </c>
      <c r="K438" s="582">
        <v>1989</v>
      </c>
      <c r="L438" s="582"/>
      <c r="M438" s="582">
        <v>663</v>
      </c>
      <c r="N438" s="582">
        <v>1</v>
      </c>
      <c r="O438" s="582">
        <v>669</v>
      </c>
      <c r="P438" s="546"/>
      <c r="Q438" s="583">
        <v>669</v>
      </c>
    </row>
    <row r="439" spans="1:17" ht="14.45" customHeight="1" x14ac:dyDescent="0.2">
      <c r="A439" s="540" t="s">
        <v>1987</v>
      </c>
      <c r="B439" s="541" t="s">
        <v>1755</v>
      </c>
      <c r="C439" s="541" t="s">
        <v>1743</v>
      </c>
      <c r="D439" s="541" t="s">
        <v>1764</v>
      </c>
      <c r="E439" s="541" t="s">
        <v>1765</v>
      </c>
      <c r="F439" s="582"/>
      <c r="G439" s="582"/>
      <c r="H439" s="582"/>
      <c r="I439" s="582"/>
      <c r="J439" s="582"/>
      <c r="K439" s="582"/>
      <c r="L439" s="582"/>
      <c r="M439" s="582"/>
      <c r="N439" s="582">
        <v>2</v>
      </c>
      <c r="O439" s="582">
        <v>2188</v>
      </c>
      <c r="P439" s="546"/>
      <c r="Q439" s="583">
        <v>1094</v>
      </c>
    </row>
    <row r="440" spans="1:17" ht="14.45" customHeight="1" x14ac:dyDescent="0.2">
      <c r="A440" s="540" t="s">
        <v>1987</v>
      </c>
      <c r="B440" s="541" t="s">
        <v>1755</v>
      </c>
      <c r="C440" s="541" t="s">
        <v>1743</v>
      </c>
      <c r="D440" s="541" t="s">
        <v>1768</v>
      </c>
      <c r="E440" s="541" t="s">
        <v>1769</v>
      </c>
      <c r="F440" s="582">
        <v>0</v>
      </c>
      <c r="G440" s="582">
        <v>0</v>
      </c>
      <c r="H440" s="582"/>
      <c r="I440" s="582"/>
      <c r="J440" s="582">
        <v>7</v>
      </c>
      <c r="K440" s="582">
        <v>5943</v>
      </c>
      <c r="L440" s="582"/>
      <c r="M440" s="582">
        <v>849</v>
      </c>
      <c r="N440" s="582">
        <v>2</v>
      </c>
      <c r="O440" s="582">
        <v>1728</v>
      </c>
      <c r="P440" s="546"/>
      <c r="Q440" s="583">
        <v>864</v>
      </c>
    </row>
    <row r="441" spans="1:17" ht="14.45" customHeight="1" x14ac:dyDescent="0.2">
      <c r="A441" s="540" t="s">
        <v>1987</v>
      </c>
      <c r="B441" s="541" t="s">
        <v>1755</v>
      </c>
      <c r="C441" s="541" t="s">
        <v>1743</v>
      </c>
      <c r="D441" s="541" t="s">
        <v>1770</v>
      </c>
      <c r="E441" s="541" t="s">
        <v>1771</v>
      </c>
      <c r="F441" s="582">
        <v>32</v>
      </c>
      <c r="G441" s="582">
        <v>25792</v>
      </c>
      <c r="H441" s="582"/>
      <c r="I441" s="582">
        <v>806</v>
      </c>
      <c r="J441" s="582">
        <v>28</v>
      </c>
      <c r="K441" s="582">
        <v>22624</v>
      </c>
      <c r="L441" s="582"/>
      <c r="M441" s="582">
        <v>808</v>
      </c>
      <c r="N441" s="582">
        <v>20</v>
      </c>
      <c r="O441" s="582">
        <v>16220</v>
      </c>
      <c r="P441" s="546"/>
      <c r="Q441" s="583">
        <v>811</v>
      </c>
    </row>
    <row r="442" spans="1:17" ht="14.45" customHeight="1" x14ac:dyDescent="0.2">
      <c r="A442" s="540" t="s">
        <v>1987</v>
      </c>
      <c r="B442" s="541" t="s">
        <v>1755</v>
      </c>
      <c r="C442" s="541" t="s">
        <v>1743</v>
      </c>
      <c r="D442" s="541" t="s">
        <v>1772</v>
      </c>
      <c r="E442" s="541" t="s">
        <v>1773</v>
      </c>
      <c r="F442" s="582">
        <v>32</v>
      </c>
      <c r="G442" s="582">
        <v>25792</v>
      </c>
      <c r="H442" s="582"/>
      <c r="I442" s="582">
        <v>806</v>
      </c>
      <c r="J442" s="582">
        <v>28</v>
      </c>
      <c r="K442" s="582">
        <v>22624</v>
      </c>
      <c r="L442" s="582"/>
      <c r="M442" s="582">
        <v>808</v>
      </c>
      <c r="N442" s="582">
        <v>20</v>
      </c>
      <c r="O442" s="582">
        <v>16220</v>
      </c>
      <c r="P442" s="546"/>
      <c r="Q442" s="583">
        <v>811</v>
      </c>
    </row>
    <row r="443" spans="1:17" ht="14.45" customHeight="1" x14ac:dyDescent="0.2">
      <c r="A443" s="540" t="s">
        <v>1987</v>
      </c>
      <c r="B443" s="541" t="s">
        <v>1755</v>
      </c>
      <c r="C443" s="541" t="s">
        <v>1743</v>
      </c>
      <c r="D443" s="541" t="s">
        <v>1774</v>
      </c>
      <c r="E443" s="541" t="s">
        <v>1775</v>
      </c>
      <c r="F443" s="582">
        <v>246</v>
      </c>
      <c r="G443" s="582">
        <v>41328</v>
      </c>
      <c r="H443" s="582"/>
      <c r="I443" s="582">
        <v>168</v>
      </c>
      <c r="J443" s="582">
        <v>241</v>
      </c>
      <c r="K443" s="582">
        <v>40488</v>
      </c>
      <c r="L443" s="582"/>
      <c r="M443" s="582">
        <v>168</v>
      </c>
      <c r="N443" s="582">
        <v>259</v>
      </c>
      <c r="O443" s="582">
        <v>43771</v>
      </c>
      <c r="P443" s="546"/>
      <c r="Q443" s="583">
        <v>169</v>
      </c>
    </row>
    <row r="444" spans="1:17" ht="14.45" customHeight="1" x14ac:dyDescent="0.2">
      <c r="A444" s="540" t="s">
        <v>1987</v>
      </c>
      <c r="B444" s="541" t="s">
        <v>1755</v>
      </c>
      <c r="C444" s="541" t="s">
        <v>1743</v>
      </c>
      <c r="D444" s="541" t="s">
        <v>1776</v>
      </c>
      <c r="E444" s="541" t="s">
        <v>1777</v>
      </c>
      <c r="F444" s="582">
        <v>94</v>
      </c>
      <c r="G444" s="582">
        <v>16450</v>
      </c>
      <c r="H444" s="582"/>
      <c r="I444" s="582">
        <v>175</v>
      </c>
      <c r="J444" s="582">
        <v>76</v>
      </c>
      <c r="K444" s="582">
        <v>13300</v>
      </c>
      <c r="L444" s="582"/>
      <c r="M444" s="582">
        <v>175</v>
      </c>
      <c r="N444" s="582">
        <v>93</v>
      </c>
      <c r="O444" s="582">
        <v>16368</v>
      </c>
      <c r="P444" s="546"/>
      <c r="Q444" s="583">
        <v>176</v>
      </c>
    </row>
    <row r="445" spans="1:17" ht="14.45" customHeight="1" x14ac:dyDescent="0.2">
      <c r="A445" s="540" t="s">
        <v>1987</v>
      </c>
      <c r="B445" s="541" t="s">
        <v>1755</v>
      </c>
      <c r="C445" s="541" t="s">
        <v>1743</v>
      </c>
      <c r="D445" s="541" t="s">
        <v>1778</v>
      </c>
      <c r="E445" s="541" t="s">
        <v>1779</v>
      </c>
      <c r="F445" s="582">
        <v>155</v>
      </c>
      <c r="G445" s="582">
        <v>54715</v>
      </c>
      <c r="H445" s="582"/>
      <c r="I445" s="582">
        <v>353</v>
      </c>
      <c r="J445" s="582">
        <v>125</v>
      </c>
      <c r="K445" s="582">
        <v>44250</v>
      </c>
      <c r="L445" s="582"/>
      <c r="M445" s="582">
        <v>354</v>
      </c>
      <c r="N445" s="582">
        <v>149</v>
      </c>
      <c r="O445" s="582">
        <v>53044</v>
      </c>
      <c r="P445" s="546"/>
      <c r="Q445" s="583">
        <v>356</v>
      </c>
    </row>
    <row r="446" spans="1:17" ht="14.45" customHeight="1" x14ac:dyDescent="0.2">
      <c r="A446" s="540" t="s">
        <v>1987</v>
      </c>
      <c r="B446" s="541" t="s">
        <v>1755</v>
      </c>
      <c r="C446" s="541" t="s">
        <v>1743</v>
      </c>
      <c r="D446" s="541" t="s">
        <v>1780</v>
      </c>
      <c r="E446" s="541" t="s">
        <v>1781</v>
      </c>
      <c r="F446" s="582">
        <v>8</v>
      </c>
      <c r="G446" s="582">
        <v>8312</v>
      </c>
      <c r="H446" s="582"/>
      <c r="I446" s="582">
        <v>1039</v>
      </c>
      <c r="J446" s="582">
        <v>12</v>
      </c>
      <c r="K446" s="582">
        <v>12480</v>
      </c>
      <c r="L446" s="582"/>
      <c r="M446" s="582">
        <v>1040</v>
      </c>
      <c r="N446" s="582">
        <v>8</v>
      </c>
      <c r="O446" s="582">
        <v>8336</v>
      </c>
      <c r="P446" s="546"/>
      <c r="Q446" s="583">
        <v>1042</v>
      </c>
    </row>
    <row r="447" spans="1:17" ht="14.45" customHeight="1" x14ac:dyDescent="0.2">
      <c r="A447" s="540" t="s">
        <v>1987</v>
      </c>
      <c r="B447" s="541" t="s">
        <v>1755</v>
      </c>
      <c r="C447" s="541" t="s">
        <v>1743</v>
      </c>
      <c r="D447" s="541" t="s">
        <v>1782</v>
      </c>
      <c r="E447" s="541" t="s">
        <v>1783</v>
      </c>
      <c r="F447" s="582">
        <v>15</v>
      </c>
      <c r="G447" s="582">
        <v>2865</v>
      </c>
      <c r="H447" s="582"/>
      <c r="I447" s="582">
        <v>191</v>
      </c>
      <c r="J447" s="582">
        <v>10</v>
      </c>
      <c r="K447" s="582">
        <v>1910</v>
      </c>
      <c r="L447" s="582"/>
      <c r="M447" s="582">
        <v>191</v>
      </c>
      <c r="N447" s="582">
        <v>24</v>
      </c>
      <c r="O447" s="582">
        <v>4632</v>
      </c>
      <c r="P447" s="546"/>
      <c r="Q447" s="583">
        <v>193</v>
      </c>
    </row>
    <row r="448" spans="1:17" ht="14.45" customHeight="1" x14ac:dyDescent="0.2">
      <c r="A448" s="540" t="s">
        <v>1987</v>
      </c>
      <c r="B448" s="541" t="s">
        <v>1755</v>
      </c>
      <c r="C448" s="541" t="s">
        <v>1743</v>
      </c>
      <c r="D448" s="541" t="s">
        <v>1784</v>
      </c>
      <c r="E448" s="541" t="s">
        <v>1785</v>
      </c>
      <c r="F448" s="582">
        <v>91</v>
      </c>
      <c r="G448" s="582">
        <v>74893</v>
      </c>
      <c r="H448" s="582"/>
      <c r="I448" s="582">
        <v>823</v>
      </c>
      <c r="J448" s="582">
        <v>23</v>
      </c>
      <c r="K448" s="582">
        <v>18929</v>
      </c>
      <c r="L448" s="582"/>
      <c r="M448" s="582">
        <v>823</v>
      </c>
      <c r="N448" s="582">
        <v>42</v>
      </c>
      <c r="O448" s="582">
        <v>34650</v>
      </c>
      <c r="P448" s="546"/>
      <c r="Q448" s="583">
        <v>825</v>
      </c>
    </row>
    <row r="449" spans="1:17" ht="14.45" customHeight="1" x14ac:dyDescent="0.2">
      <c r="A449" s="540" t="s">
        <v>1987</v>
      </c>
      <c r="B449" s="541" t="s">
        <v>1755</v>
      </c>
      <c r="C449" s="541" t="s">
        <v>1743</v>
      </c>
      <c r="D449" s="541" t="s">
        <v>1786</v>
      </c>
      <c r="E449" s="541" t="s">
        <v>1787</v>
      </c>
      <c r="F449" s="582">
        <v>6</v>
      </c>
      <c r="G449" s="582">
        <v>8328</v>
      </c>
      <c r="H449" s="582"/>
      <c r="I449" s="582">
        <v>1388</v>
      </c>
      <c r="J449" s="582"/>
      <c r="K449" s="582"/>
      <c r="L449" s="582"/>
      <c r="M449" s="582"/>
      <c r="N449" s="582"/>
      <c r="O449" s="582"/>
      <c r="P449" s="546"/>
      <c r="Q449" s="583"/>
    </row>
    <row r="450" spans="1:17" ht="14.45" customHeight="1" x14ac:dyDescent="0.2">
      <c r="A450" s="540" t="s">
        <v>1987</v>
      </c>
      <c r="B450" s="541" t="s">
        <v>1755</v>
      </c>
      <c r="C450" s="541" t="s">
        <v>1743</v>
      </c>
      <c r="D450" s="541" t="s">
        <v>1788</v>
      </c>
      <c r="E450" s="541" t="s">
        <v>1789</v>
      </c>
      <c r="F450" s="582">
        <v>72</v>
      </c>
      <c r="G450" s="582">
        <v>39672</v>
      </c>
      <c r="H450" s="582"/>
      <c r="I450" s="582">
        <v>551</v>
      </c>
      <c r="J450" s="582">
        <v>55</v>
      </c>
      <c r="K450" s="582">
        <v>30360</v>
      </c>
      <c r="L450" s="582"/>
      <c r="M450" s="582">
        <v>552</v>
      </c>
      <c r="N450" s="582">
        <v>77</v>
      </c>
      <c r="O450" s="582">
        <v>42735</v>
      </c>
      <c r="P450" s="546"/>
      <c r="Q450" s="583">
        <v>555</v>
      </c>
    </row>
    <row r="451" spans="1:17" ht="14.45" customHeight="1" x14ac:dyDescent="0.2">
      <c r="A451" s="540" t="s">
        <v>1987</v>
      </c>
      <c r="B451" s="541" t="s">
        <v>1755</v>
      </c>
      <c r="C451" s="541" t="s">
        <v>1743</v>
      </c>
      <c r="D451" s="541" t="s">
        <v>1790</v>
      </c>
      <c r="E451" s="541" t="s">
        <v>1791</v>
      </c>
      <c r="F451" s="582">
        <v>21</v>
      </c>
      <c r="G451" s="582">
        <v>13776</v>
      </c>
      <c r="H451" s="582"/>
      <c r="I451" s="582">
        <v>656</v>
      </c>
      <c r="J451" s="582">
        <v>16</v>
      </c>
      <c r="K451" s="582">
        <v>10512</v>
      </c>
      <c r="L451" s="582"/>
      <c r="M451" s="582">
        <v>657</v>
      </c>
      <c r="N451" s="582">
        <v>13</v>
      </c>
      <c r="O451" s="582">
        <v>8580</v>
      </c>
      <c r="P451" s="546"/>
      <c r="Q451" s="583">
        <v>660</v>
      </c>
    </row>
    <row r="452" spans="1:17" ht="14.45" customHeight="1" x14ac:dyDescent="0.2">
      <c r="A452" s="540" t="s">
        <v>1987</v>
      </c>
      <c r="B452" s="541" t="s">
        <v>1755</v>
      </c>
      <c r="C452" s="541" t="s">
        <v>1743</v>
      </c>
      <c r="D452" s="541" t="s">
        <v>1792</v>
      </c>
      <c r="E452" s="541" t="s">
        <v>1793</v>
      </c>
      <c r="F452" s="582">
        <v>21</v>
      </c>
      <c r="G452" s="582">
        <v>13776</v>
      </c>
      <c r="H452" s="582"/>
      <c r="I452" s="582">
        <v>656</v>
      </c>
      <c r="J452" s="582">
        <v>16</v>
      </c>
      <c r="K452" s="582">
        <v>10512</v>
      </c>
      <c r="L452" s="582"/>
      <c r="M452" s="582">
        <v>657</v>
      </c>
      <c r="N452" s="582">
        <v>13</v>
      </c>
      <c r="O452" s="582">
        <v>8580</v>
      </c>
      <c r="P452" s="546"/>
      <c r="Q452" s="583">
        <v>660</v>
      </c>
    </row>
    <row r="453" spans="1:17" ht="14.45" customHeight="1" x14ac:dyDescent="0.2">
      <c r="A453" s="540" t="s">
        <v>1987</v>
      </c>
      <c r="B453" s="541" t="s">
        <v>1755</v>
      </c>
      <c r="C453" s="541" t="s">
        <v>1743</v>
      </c>
      <c r="D453" s="541" t="s">
        <v>1794</v>
      </c>
      <c r="E453" s="541" t="s">
        <v>1795</v>
      </c>
      <c r="F453" s="582">
        <v>34</v>
      </c>
      <c r="G453" s="582">
        <v>23086</v>
      </c>
      <c r="H453" s="582"/>
      <c r="I453" s="582">
        <v>679</v>
      </c>
      <c r="J453" s="582">
        <v>34</v>
      </c>
      <c r="K453" s="582">
        <v>23120</v>
      </c>
      <c r="L453" s="582"/>
      <c r="M453" s="582">
        <v>680</v>
      </c>
      <c r="N453" s="582">
        <v>25</v>
      </c>
      <c r="O453" s="582">
        <v>17075</v>
      </c>
      <c r="P453" s="546"/>
      <c r="Q453" s="583">
        <v>683</v>
      </c>
    </row>
    <row r="454" spans="1:17" ht="14.45" customHeight="1" x14ac:dyDescent="0.2">
      <c r="A454" s="540" t="s">
        <v>1987</v>
      </c>
      <c r="B454" s="541" t="s">
        <v>1755</v>
      </c>
      <c r="C454" s="541" t="s">
        <v>1743</v>
      </c>
      <c r="D454" s="541" t="s">
        <v>1796</v>
      </c>
      <c r="E454" s="541" t="s">
        <v>1797</v>
      </c>
      <c r="F454" s="582">
        <v>35</v>
      </c>
      <c r="G454" s="582">
        <v>18025</v>
      </c>
      <c r="H454" s="582"/>
      <c r="I454" s="582">
        <v>515</v>
      </c>
      <c r="J454" s="582">
        <v>24</v>
      </c>
      <c r="K454" s="582">
        <v>12384</v>
      </c>
      <c r="L454" s="582"/>
      <c r="M454" s="582">
        <v>516</v>
      </c>
      <c r="N454" s="582">
        <v>30</v>
      </c>
      <c r="O454" s="582">
        <v>15570</v>
      </c>
      <c r="P454" s="546"/>
      <c r="Q454" s="583">
        <v>519</v>
      </c>
    </row>
    <row r="455" spans="1:17" ht="14.45" customHeight="1" x14ac:dyDescent="0.2">
      <c r="A455" s="540" t="s">
        <v>1987</v>
      </c>
      <c r="B455" s="541" t="s">
        <v>1755</v>
      </c>
      <c r="C455" s="541" t="s">
        <v>1743</v>
      </c>
      <c r="D455" s="541" t="s">
        <v>1798</v>
      </c>
      <c r="E455" s="541" t="s">
        <v>1799</v>
      </c>
      <c r="F455" s="582">
        <v>35</v>
      </c>
      <c r="G455" s="582">
        <v>14875</v>
      </c>
      <c r="H455" s="582"/>
      <c r="I455" s="582">
        <v>425</v>
      </c>
      <c r="J455" s="582">
        <v>24</v>
      </c>
      <c r="K455" s="582">
        <v>10224</v>
      </c>
      <c r="L455" s="582"/>
      <c r="M455" s="582">
        <v>426</v>
      </c>
      <c r="N455" s="582">
        <v>30</v>
      </c>
      <c r="O455" s="582">
        <v>12870</v>
      </c>
      <c r="P455" s="546"/>
      <c r="Q455" s="583">
        <v>429</v>
      </c>
    </row>
    <row r="456" spans="1:17" ht="14.45" customHeight="1" x14ac:dyDescent="0.2">
      <c r="A456" s="540" t="s">
        <v>1987</v>
      </c>
      <c r="B456" s="541" t="s">
        <v>1755</v>
      </c>
      <c r="C456" s="541" t="s">
        <v>1743</v>
      </c>
      <c r="D456" s="541" t="s">
        <v>1800</v>
      </c>
      <c r="E456" s="541" t="s">
        <v>1801</v>
      </c>
      <c r="F456" s="582">
        <v>89</v>
      </c>
      <c r="G456" s="582">
        <v>31239</v>
      </c>
      <c r="H456" s="582"/>
      <c r="I456" s="582">
        <v>351</v>
      </c>
      <c r="J456" s="582">
        <v>79</v>
      </c>
      <c r="K456" s="582">
        <v>27887</v>
      </c>
      <c r="L456" s="582"/>
      <c r="M456" s="582">
        <v>353</v>
      </c>
      <c r="N456" s="582">
        <v>106</v>
      </c>
      <c r="O456" s="582">
        <v>37842</v>
      </c>
      <c r="P456" s="546"/>
      <c r="Q456" s="583">
        <v>357</v>
      </c>
    </row>
    <row r="457" spans="1:17" ht="14.45" customHeight="1" x14ac:dyDescent="0.2">
      <c r="A457" s="540" t="s">
        <v>1987</v>
      </c>
      <c r="B457" s="541" t="s">
        <v>1755</v>
      </c>
      <c r="C457" s="541" t="s">
        <v>1743</v>
      </c>
      <c r="D457" s="541" t="s">
        <v>1802</v>
      </c>
      <c r="E457" s="541" t="s">
        <v>1803</v>
      </c>
      <c r="F457" s="582">
        <v>16</v>
      </c>
      <c r="G457" s="582">
        <v>3568</v>
      </c>
      <c r="H457" s="582"/>
      <c r="I457" s="582">
        <v>223</v>
      </c>
      <c r="J457" s="582">
        <v>15</v>
      </c>
      <c r="K457" s="582">
        <v>3360</v>
      </c>
      <c r="L457" s="582"/>
      <c r="M457" s="582">
        <v>224</v>
      </c>
      <c r="N457" s="582">
        <v>4</v>
      </c>
      <c r="O457" s="582">
        <v>908</v>
      </c>
      <c r="P457" s="546"/>
      <c r="Q457" s="583">
        <v>227</v>
      </c>
    </row>
    <row r="458" spans="1:17" ht="14.45" customHeight="1" x14ac:dyDescent="0.2">
      <c r="A458" s="540" t="s">
        <v>1987</v>
      </c>
      <c r="B458" s="541" t="s">
        <v>1755</v>
      </c>
      <c r="C458" s="541" t="s">
        <v>1743</v>
      </c>
      <c r="D458" s="541" t="s">
        <v>1804</v>
      </c>
      <c r="E458" s="541" t="s">
        <v>1805</v>
      </c>
      <c r="F458" s="582">
        <v>32</v>
      </c>
      <c r="G458" s="582">
        <v>16416</v>
      </c>
      <c r="H458" s="582"/>
      <c r="I458" s="582">
        <v>513</v>
      </c>
      <c r="J458" s="582">
        <v>17</v>
      </c>
      <c r="K458" s="582">
        <v>8789</v>
      </c>
      <c r="L458" s="582"/>
      <c r="M458" s="582">
        <v>517</v>
      </c>
      <c r="N458" s="582">
        <v>28</v>
      </c>
      <c r="O458" s="582">
        <v>14700</v>
      </c>
      <c r="P458" s="546"/>
      <c r="Q458" s="583">
        <v>525</v>
      </c>
    </row>
    <row r="459" spans="1:17" ht="14.45" customHeight="1" x14ac:dyDescent="0.2">
      <c r="A459" s="540" t="s">
        <v>1987</v>
      </c>
      <c r="B459" s="541" t="s">
        <v>1755</v>
      </c>
      <c r="C459" s="541" t="s">
        <v>1743</v>
      </c>
      <c r="D459" s="541" t="s">
        <v>1806</v>
      </c>
      <c r="E459" s="541" t="s">
        <v>1807</v>
      </c>
      <c r="F459" s="582">
        <v>4</v>
      </c>
      <c r="G459" s="582">
        <v>608</v>
      </c>
      <c r="H459" s="582"/>
      <c r="I459" s="582">
        <v>152</v>
      </c>
      <c r="J459" s="582"/>
      <c r="K459" s="582"/>
      <c r="L459" s="582"/>
      <c r="M459" s="582"/>
      <c r="N459" s="582">
        <v>3</v>
      </c>
      <c r="O459" s="582">
        <v>474</v>
      </c>
      <c r="P459" s="546"/>
      <c r="Q459" s="583">
        <v>158</v>
      </c>
    </row>
    <row r="460" spans="1:17" ht="14.45" customHeight="1" x14ac:dyDescent="0.2">
      <c r="A460" s="540" t="s">
        <v>1987</v>
      </c>
      <c r="B460" s="541" t="s">
        <v>1755</v>
      </c>
      <c r="C460" s="541" t="s">
        <v>1743</v>
      </c>
      <c r="D460" s="541" t="s">
        <v>1808</v>
      </c>
      <c r="E460" s="541" t="s">
        <v>1809</v>
      </c>
      <c r="F460" s="582">
        <v>127</v>
      </c>
      <c r="G460" s="582">
        <v>30480</v>
      </c>
      <c r="H460" s="582"/>
      <c r="I460" s="582">
        <v>240</v>
      </c>
      <c r="J460" s="582">
        <v>112</v>
      </c>
      <c r="K460" s="582">
        <v>26880</v>
      </c>
      <c r="L460" s="582"/>
      <c r="M460" s="582">
        <v>240</v>
      </c>
      <c r="N460" s="582">
        <v>137</v>
      </c>
      <c r="O460" s="582">
        <v>33154</v>
      </c>
      <c r="P460" s="546"/>
      <c r="Q460" s="583">
        <v>242</v>
      </c>
    </row>
    <row r="461" spans="1:17" ht="14.45" customHeight="1" x14ac:dyDescent="0.2">
      <c r="A461" s="540" t="s">
        <v>1987</v>
      </c>
      <c r="B461" s="541" t="s">
        <v>1755</v>
      </c>
      <c r="C461" s="541" t="s">
        <v>1743</v>
      </c>
      <c r="D461" s="541" t="s">
        <v>1810</v>
      </c>
      <c r="E461" s="541" t="s">
        <v>1811</v>
      </c>
      <c r="F461" s="582">
        <v>7</v>
      </c>
      <c r="G461" s="582">
        <v>777</v>
      </c>
      <c r="H461" s="582"/>
      <c r="I461" s="582">
        <v>111</v>
      </c>
      <c r="J461" s="582">
        <v>4</v>
      </c>
      <c r="K461" s="582">
        <v>448</v>
      </c>
      <c r="L461" s="582"/>
      <c r="M461" s="582">
        <v>112</v>
      </c>
      <c r="N461" s="582">
        <v>9</v>
      </c>
      <c r="O461" s="582">
        <v>1008</v>
      </c>
      <c r="P461" s="546"/>
      <c r="Q461" s="583">
        <v>112</v>
      </c>
    </row>
    <row r="462" spans="1:17" ht="14.45" customHeight="1" x14ac:dyDescent="0.2">
      <c r="A462" s="540" t="s">
        <v>1987</v>
      </c>
      <c r="B462" s="541" t="s">
        <v>1755</v>
      </c>
      <c r="C462" s="541" t="s">
        <v>1743</v>
      </c>
      <c r="D462" s="541" t="s">
        <v>1812</v>
      </c>
      <c r="E462" s="541" t="s">
        <v>1813</v>
      </c>
      <c r="F462" s="582">
        <v>66</v>
      </c>
      <c r="G462" s="582">
        <v>20592</v>
      </c>
      <c r="H462" s="582"/>
      <c r="I462" s="582">
        <v>312</v>
      </c>
      <c r="J462" s="582">
        <v>34</v>
      </c>
      <c r="K462" s="582">
        <v>10642</v>
      </c>
      <c r="L462" s="582"/>
      <c r="M462" s="582">
        <v>313</v>
      </c>
      <c r="N462" s="582">
        <v>43</v>
      </c>
      <c r="O462" s="582">
        <v>13502</v>
      </c>
      <c r="P462" s="546"/>
      <c r="Q462" s="583">
        <v>314</v>
      </c>
    </row>
    <row r="463" spans="1:17" ht="14.45" customHeight="1" x14ac:dyDescent="0.2">
      <c r="A463" s="540" t="s">
        <v>1987</v>
      </c>
      <c r="B463" s="541" t="s">
        <v>1755</v>
      </c>
      <c r="C463" s="541" t="s">
        <v>1743</v>
      </c>
      <c r="D463" s="541" t="s">
        <v>1814</v>
      </c>
      <c r="E463" s="541" t="s">
        <v>1815</v>
      </c>
      <c r="F463" s="582">
        <v>18</v>
      </c>
      <c r="G463" s="582">
        <v>306</v>
      </c>
      <c r="H463" s="582"/>
      <c r="I463" s="582">
        <v>17</v>
      </c>
      <c r="J463" s="582">
        <v>20</v>
      </c>
      <c r="K463" s="582">
        <v>340</v>
      </c>
      <c r="L463" s="582"/>
      <c r="M463" s="582">
        <v>17</v>
      </c>
      <c r="N463" s="582">
        <v>14</v>
      </c>
      <c r="O463" s="582">
        <v>266</v>
      </c>
      <c r="P463" s="546"/>
      <c r="Q463" s="583">
        <v>19</v>
      </c>
    </row>
    <row r="464" spans="1:17" ht="14.45" customHeight="1" x14ac:dyDescent="0.2">
      <c r="A464" s="540" t="s">
        <v>1987</v>
      </c>
      <c r="B464" s="541" t="s">
        <v>1755</v>
      </c>
      <c r="C464" s="541" t="s">
        <v>1743</v>
      </c>
      <c r="D464" s="541" t="s">
        <v>1818</v>
      </c>
      <c r="E464" s="541" t="s">
        <v>1819</v>
      </c>
      <c r="F464" s="582">
        <v>228</v>
      </c>
      <c r="G464" s="582">
        <v>80028</v>
      </c>
      <c r="H464" s="582"/>
      <c r="I464" s="582">
        <v>351</v>
      </c>
      <c r="J464" s="582">
        <v>100</v>
      </c>
      <c r="K464" s="582">
        <v>35200</v>
      </c>
      <c r="L464" s="582"/>
      <c r="M464" s="582">
        <v>352</v>
      </c>
      <c r="N464" s="582">
        <v>187</v>
      </c>
      <c r="O464" s="582">
        <v>66198</v>
      </c>
      <c r="P464" s="546"/>
      <c r="Q464" s="583">
        <v>354</v>
      </c>
    </row>
    <row r="465" spans="1:17" ht="14.45" customHeight="1" x14ac:dyDescent="0.2">
      <c r="A465" s="540" t="s">
        <v>1987</v>
      </c>
      <c r="B465" s="541" t="s">
        <v>1755</v>
      </c>
      <c r="C465" s="541" t="s">
        <v>1743</v>
      </c>
      <c r="D465" s="541" t="s">
        <v>1824</v>
      </c>
      <c r="E465" s="541" t="s">
        <v>1825</v>
      </c>
      <c r="F465" s="582">
        <v>125</v>
      </c>
      <c r="G465" s="582">
        <v>37000</v>
      </c>
      <c r="H465" s="582"/>
      <c r="I465" s="582">
        <v>296</v>
      </c>
      <c r="J465" s="582">
        <v>114</v>
      </c>
      <c r="K465" s="582">
        <v>33858</v>
      </c>
      <c r="L465" s="582"/>
      <c r="M465" s="582">
        <v>297</v>
      </c>
      <c r="N465" s="582">
        <v>136</v>
      </c>
      <c r="O465" s="582">
        <v>40528</v>
      </c>
      <c r="P465" s="546"/>
      <c r="Q465" s="583">
        <v>298</v>
      </c>
    </row>
    <row r="466" spans="1:17" ht="14.45" customHeight="1" x14ac:dyDescent="0.2">
      <c r="A466" s="540" t="s">
        <v>1987</v>
      </c>
      <c r="B466" s="541" t="s">
        <v>1755</v>
      </c>
      <c r="C466" s="541" t="s">
        <v>1743</v>
      </c>
      <c r="D466" s="541" t="s">
        <v>1826</v>
      </c>
      <c r="E466" s="541" t="s">
        <v>1827</v>
      </c>
      <c r="F466" s="582">
        <v>86</v>
      </c>
      <c r="G466" s="582">
        <v>18146</v>
      </c>
      <c r="H466" s="582"/>
      <c r="I466" s="582">
        <v>211</v>
      </c>
      <c r="J466" s="582">
        <v>93</v>
      </c>
      <c r="K466" s="582">
        <v>19809</v>
      </c>
      <c r="L466" s="582"/>
      <c r="M466" s="582">
        <v>213</v>
      </c>
      <c r="N466" s="582">
        <v>109</v>
      </c>
      <c r="O466" s="582">
        <v>23653</v>
      </c>
      <c r="P466" s="546"/>
      <c r="Q466" s="583">
        <v>217</v>
      </c>
    </row>
    <row r="467" spans="1:17" ht="14.45" customHeight="1" x14ac:dyDescent="0.2">
      <c r="A467" s="540" t="s">
        <v>1987</v>
      </c>
      <c r="B467" s="541" t="s">
        <v>1755</v>
      </c>
      <c r="C467" s="541" t="s">
        <v>1743</v>
      </c>
      <c r="D467" s="541" t="s">
        <v>1828</v>
      </c>
      <c r="E467" s="541" t="s">
        <v>1829</v>
      </c>
      <c r="F467" s="582">
        <v>71</v>
      </c>
      <c r="G467" s="582">
        <v>2840</v>
      </c>
      <c r="H467" s="582"/>
      <c r="I467" s="582">
        <v>40</v>
      </c>
      <c r="J467" s="582">
        <v>45</v>
      </c>
      <c r="K467" s="582">
        <v>1800</v>
      </c>
      <c r="L467" s="582"/>
      <c r="M467" s="582">
        <v>40</v>
      </c>
      <c r="N467" s="582">
        <v>74</v>
      </c>
      <c r="O467" s="582">
        <v>3108</v>
      </c>
      <c r="P467" s="546"/>
      <c r="Q467" s="583">
        <v>42</v>
      </c>
    </row>
    <row r="468" spans="1:17" ht="14.45" customHeight="1" x14ac:dyDescent="0.2">
      <c r="A468" s="540" t="s">
        <v>1987</v>
      </c>
      <c r="B468" s="541" t="s">
        <v>1755</v>
      </c>
      <c r="C468" s="541" t="s">
        <v>1743</v>
      </c>
      <c r="D468" s="541" t="s">
        <v>1830</v>
      </c>
      <c r="E468" s="541" t="s">
        <v>1831</v>
      </c>
      <c r="F468" s="582">
        <v>9</v>
      </c>
      <c r="G468" s="582">
        <v>45270</v>
      </c>
      <c r="H468" s="582"/>
      <c r="I468" s="582">
        <v>5030</v>
      </c>
      <c r="J468" s="582">
        <v>5</v>
      </c>
      <c r="K468" s="582">
        <v>25175</v>
      </c>
      <c r="L468" s="582"/>
      <c r="M468" s="582">
        <v>5035</v>
      </c>
      <c r="N468" s="582">
        <v>5</v>
      </c>
      <c r="O468" s="582">
        <v>25310</v>
      </c>
      <c r="P468" s="546"/>
      <c r="Q468" s="583">
        <v>5062</v>
      </c>
    </row>
    <row r="469" spans="1:17" ht="14.45" customHeight="1" x14ac:dyDescent="0.2">
      <c r="A469" s="540" t="s">
        <v>1987</v>
      </c>
      <c r="B469" s="541" t="s">
        <v>1755</v>
      </c>
      <c r="C469" s="541" t="s">
        <v>1743</v>
      </c>
      <c r="D469" s="541" t="s">
        <v>1832</v>
      </c>
      <c r="E469" s="541" t="s">
        <v>1833</v>
      </c>
      <c r="F469" s="582">
        <v>177</v>
      </c>
      <c r="G469" s="582">
        <v>30267</v>
      </c>
      <c r="H469" s="582"/>
      <c r="I469" s="582">
        <v>171</v>
      </c>
      <c r="J469" s="582">
        <v>172</v>
      </c>
      <c r="K469" s="582">
        <v>29412</v>
      </c>
      <c r="L469" s="582"/>
      <c r="M469" s="582">
        <v>171</v>
      </c>
      <c r="N469" s="582">
        <v>196</v>
      </c>
      <c r="O469" s="582">
        <v>33712</v>
      </c>
      <c r="P469" s="546"/>
      <c r="Q469" s="583">
        <v>172</v>
      </c>
    </row>
    <row r="470" spans="1:17" ht="14.45" customHeight="1" x14ac:dyDescent="0.2">
      <c r="A470" s="540" t="s">
        <v>1987</v>
      </c>
      <c r="B470" s="541" t="s">
        <v>1755</v>
      </c>
      <c r="C470" s="541" t="s">
        <v>1743</v>
      </c>
      <c r="D470" s="541" t="s">
        <v>1834</v>
      </c>
      <c r="E470" s="541" t="s">
        <v>1835</v>
      </c>
      <c r="F470" s="582">
        <v>48</v>
      </c>
      <c r="G470" s="582">
        <v>15744</v>
      </c>
      <c r="H470" s="582"/>
      <c r="I470" s="582">
        <v>328</v>
      </c>
      <c r="J470" s="582">
        <v>60</v>
      </c>
      <c r="K470" s="582">
        <v>19740</v>
      </c>
      <c r="L470" s="582"/>
      <c r="M470" s="582">
        <v>329</v>
      </c>
      <c r="N470" s="582">
        <v>61</v>
      </c>
      <c r="O470" s="582">
        <v>20191</v>
      </c>
      <c r="P470" s="546"/>
      <c r="Q470" s="583">
        <v>331</v>
      </c>
    </row>
    <row r="471" spans="1:17" ht="14.45" customHeight="1" x14ac:dyDescent="0.2">
      <c r="A471" s="540" t="s">
        <v>1987</v>
      </c>
      <c r="B471" s="541" t="s">
        <v>1755</v>
      </c>
      <c r="C471" s="541" t="s">
        <v>1743</v>
      </c>
      <c r="D471" s="541" t="s">
        <v>1836</v>
      </c>
      <c r="E471" s="541" t="s">
        <v>1837</v>
      </c>
      <c r="F471" s="582">
        <v>5</v>
      </c>
      <c r="G471" s="582">
        <v>3460</v>
      </c>
      <c r="H471" s="582"/>
      <c r="I471" s="582">
        <v>692</v>
      </c>
      <c r="J471" s="582">
        <v>4</v>
      </c>
      <c r="K471" s="582">
        <v>2772</v>
      </c>
      <c r="L471" s="582"/>
      <c r="M471" s="582">
        <v>693</v>
      </c>
      <c r="N471" s="582">
        <v>2</v>
      </c>
      <c r="O471" s="582">
        <v>1392</v>
      </c>
      <c r="P471" s="546"/>
      <c r="Q471" s="583">
        <v>696</v>
      </c>
    </row>
    <row r="472" spans="1:17" ht="14.45" customHeight="1" x14ac:dyDescent="0.2">
      <c r="A472" s="540" t="s">
        <v>1987</v>
      </c>
      <c r="B472" s="541" t="s">
        <v>1755</v>
      </c>
      <c r="C472" s="541" t="s">
        <v>1743</v>
      </c>
      <c r="D472" s="541" t="s">
        <v>1838</v>
      </c>
      <c r="E472" s="541" t="s">
        <v>1839</v>
      </c>
      <c r="F472" s="582">
        <v>142</v>
      </c>
      <c r="G472" s="582">
        <v>49842</v>
      </c>
      <c r="H472" s="582"/>
      <c r="I472" s="582">
        <v>351</v>
      </c>
      <c r="J472" s="582">
        <v>112</v>
      </c>
      <c r="K472" s="582">
        <v>39312</v>
      </c>
      <c r="L472" s="582"/>
      <c r="M472" s="582">
        <v>351</v>
      </c>
      <c r="N472" s="582">
        <v>120</v>
      </c>
      <c r="O472" s="582">
        <v>42480</v>
      </c>
      <c r="P472" s="546"/>
      <c r="Q472" s="583">
        <v>354</v>
      </c>
    </row>
    <row r="473" spans="1:17" ht="14.45" customHeight="1" x14ac:dyDescent="0.2">
      <c r="A473" s="540" t="s">
        <v>1987</v>
      </c>
      <c r="B473" s="541" t="s">
        <v>1755</v>
      </c>
      <c r="C473" s="541" t="s">
        <v>1743</v>
      </c>
      <c r="D473" s="541" t="s">
        <v>1840</v>
      </c>
      <c r="E473" s="541" t="s">
        <v>1841</v>
      </c>
      <c r="F473" s="582">
        <v>133</v>
      </c>
      <c r="G473" s="582">
        <v>23142</v>
      </c>
      <c r="H473" s="582"/>
      <c r="I473" s="582">
        <v>174</v>
      </c>
      <c r="J473" s="582">
        <v>140</v>
      </c>
      <c r="K473" s="582">
        <v>24360</v>
      </c>
      <c r="L473" s="582"/>
      <c r="M473" s="582">
        <v>174</v>
      </c>
      <c r="N473" s="582">
        <v>164</v>
      </c>
      <c r="O473" s="582">
        <v>28700</v>
      </c>
      <c r="P473" s="546"/>
      <c r="Q473" s="583">
        <v>175</v>
      </c>
    </row>
    <row r="474" spans="1:17" ht="14.45" customHeight="1" x14ac:dyDescent="0.2">
      <c r="A474" s="540" t="s">
        <v>1987</v>
      </c>
      <c r="B474" s="541" t="s">
        <v>1755</v>
      </c>
      <c r="C474" s="541" t="s">
        <v>1743</v>
      </c>
      <c r="D474" s="541" t="s">
        <v>1842</v>
      </c>
      <c r="E474" s="541" t="s">
        <v>1843</v>
      </c>
      <c r="F474" s="582">
        <v>42</v>
      </c>
      <c r="G474" s="582">
        <v>16842</v>
      </c>
      <c r="H474" s="582"/>
      <c r="I474" s="582">
        <v>401</v>
      </c>
      <c r="J474" s="582">
        <v>102</v>
      </c>
      <c r="K474" s="582">
        <v>41004</v>
      </c>
      <c r="L474" s="582"/>
      <c r="M474" s="582">
        <v>402</v>
      </c>
      <c r="N474" s="582">
        <v>78</v>
      </c>
      <c r="O474" s="582">
        <v>31434</v>
      </c>
      <c r="P474" s="546"/>
      <c r="Q474" s="583">
        <v>403</v>
      </c>
    </row>
    <row r="475" spans="1:17" ht="14.45" customHeight="1" x14ac:dyDescent="0.2">
      <c r="A475" s="540" t="s">
        <v>1987</v>
      </c>
      <c r="B475" s="541" t="s">
        <v>1755</v>
      </c>
      <c r="C475" s="541" t="s">
        <v>1743</v>
      </c>
      <c r="D475" s="541" t="s">
        <v>1844</v>
      </c>
      <c r="E475" s="541" t="s">
        <v>1845</v>
      </c>
      <c r="F475" s="582">
        <v>21</v>
      </c>
      <c r="G475" s="582">
        <v>13776</v>
      </c>
      <c r="H475" s="582"/>
      <c r="I475" s="582">
        <v>656</v>
      </c>
      <c r="J475" s="582">
        <v>16</v>
      </c>
      <c r="K475" s="582">
        <v>10512</v>
      </c>
      <c r="L475" s="582"/>
      <c r="M475" s="582">
        <v>657</v>
      </c>
      <c r="N475" s="582">
        <v>13</v>
      </c>
      <c r="O475" s="582">
        <v>8580</v>
      </c>
      <c r="P475" s="546"/>
      <c r="Q475" s="583">
        <v>660</v>
      </c>
    </row>
    <row r="476" spans="1:17" ht="14.45" customHeight="1" x14ac:dyDescent="0.2">
      <c r="A476" s="540" t="s">
        <v>1987</v>
      </c>
      <c r="B476" s="541" t="s">
        <v>1755</v>
      </c>
      <c r="C476" s="541" t="s">
        <v>1743</v>
      </c>
      <c r="D476" s="541" t="s">
        <v>1846</v>
      </c>
      <c r="E476" s="541" t="s">
        <v>1847</v>
      </c>
      <c r="F476" s="582">
        <v>21</v>
      </c>
      <c r="G476" s="582">
        <v>13776</v>
      </c>
      <c r="H476" s="582"/>
      <c r="I476" s="582">
        <v>656</v>
      </c>
      <c r="J476" s="582">
        <v>16</v>
      </c>
      <c r="K476" s="582">
        <v>10512</v>
      </c>
      <c r="L476" s="582"/>
      <c r="M476" s="582">
        <v>657</v>
      </c>
      <c r="N476" s="582">
        <v>13</v>
      </c>
      <c r="O476" s="582">
        <v>8580</v>
      </c>
      <c r="P476" s="546"/>
      <c r="Q476" s="583">
        <v>660</v>
      </c>
    </row>
    <row r="477" spans="1:17" ht="14.45" customHeight="1" x14ac:dyDescent="0.2">
      <c r="A477" s="540" t="s">
        <v>1987</v>
      </c>
      <c r="B477" s="541" t="s">
        <v>1755</v>
      </c>
      <c r="C477" s="541" t="s">
        <v>1743</v>
      </c>
      <c r="D477" s="541" t="s">
        <v>1848</v>
      </c>
      <c r="E477" s="541" t="s">
        <v>1849</v>
      </c>
      <c r="F477" s="582">
        <v>4</v>
      </c>
      <c r="G477" s="582">
        <v>2784</v>
      </c>
      <c r="H477" s="582"/>
      <c r="I477" s="582">
        <v>696</v>
      </c>
      <c r="J477" s="582">
        <v>3</v>
      </c>
      <c r="K477" s="582">
        <v>2091</v>
      </c>
      <c r="L477" s="582"/>
      <c r="M477" s="582">
        <v>697</v>
      </c>
      <c r="N477" s="582"/>
      <c r="O477" s="582"/>
      <c r="P477" s="546"/>
      <c r="Q477" s="583"/>
    </row>
    <row r="478" spans="1:17" ht="14.45" customHeight="1" x14ac:dyDescent="0.2">
      <c r="A478" s="540" t="s">
        <v>1987</v>
      </c>
      <c r="B478" s="541" t="s">
        <v>1755</v>
      </c>
      <c r="C478" s="541" t="s">
        <v>1743</v>
      </c>
      <c r="D478" s="541" t="s">
        <v>1850</v>
      </c>
      <c r="E478" s="541" t="s">
        <v>1851</v>
      </c>
      <c r="F478" s="582">
        <v>34</v>
      </c>
      <c r="G478" s="582">
        <v>23086</v>
      </c>
      <c r="H478" s="582"/>
      <c r="I478" s="582">
        <v>679</v>
      </c>
      <c r="J478" s="582">
        <v>34</v>
      </c>
      <c r="K478" s="582">
        <v>23120</v>
      </c>
      <c r="L478" s="582"/>
      <c r="M478" s="582">
        <v>680</v>
      </c>
      <c r="N478" s="582">
        <v>25</v>
      </c>
      <c r="O478" s="582">
        <v>17075</v>
      </c>
      <c r="P478" s="546"/>
      <c r="Q478" s="583">
        <v>683</v>
      </c>
    </row>
    <row r="479" spans="1:17" ht="14.45" customHeight="1" x14ac:dyDescent="0.2">
      <c r="A479" s="540" t="s">
        <v>1987</v>
      </c>
      <c r="B479" s="541" t="s">
        <v>1755</v>
      </c>
      <c r="C479" s="541" t="s">
        <v>1743</v>
      </c>
      <c r="D479" s="541" t="s">
        <v>1852</v>
      </c>
      <c r="E479" s="541" t="s">
        <v>1853</v>
      </c>
      <c r="F479" s="582">
        <v>58</v>
      </c>
      <c r="G479" s="582">
        <v>27724</v>
      </c>
      <c r="H479" s="582"/>
      <c r="I479" s="582">
        <v>478</v>
      </c>
      <c r="J479" s="582">
        <v>37</v>
      </c>
      <c r="K479" s="582">
        <v>17723</v>
      </c>
      <c r="L479" s="582"/>
      <c r="M479" s="582">
        <v>479</v>
      </c>
      <c r="N479" s="582">
        <v>57</v>
      </c>
      <c r="O479" s="582">
        <v>27474</v>
      </c>
      <c r="P479" s="546"/>
      <c r="Q479" s="583">
        <v>482</v>
      </c>
    </row>
    <row r="480" spans="1:17" ht="14.45" customHeight="1" x14ac:dyDescent="0.2">
      <c r="A480" s="540" t="s">
        <v>1987</v>
      </c>
      <c r="B480" s="541" t="s">
        <v>1755</v>
      </c>
      <c r="C480" s="541" t="s">
        <v>1743</v>
      </c>
      <c r="D480" s="541" t="s">
        <v>1854</v>
      </c>
      <c r="E480" s="541" t="s">
        <v>1855</v>
      </c>
      <c r="F480" s="582">
        <v>35</v>
      </c>
      <c r="G480" s="582">
        <v>10255</v>
      </c>
      <c r="H480" s="582"/>
      <c r="I480" s="582">
        <v>293</v>
      </c>
      <c r="J480" s="582">
        <v>24</v>
      </c>
      <c r="K480" s="582">
        <v>7056</v>
      </c>
      <c r="L480" s="582"/>
      <c r="M480" s="582">
        <v>294</v>
      </c>
      <c r="N480" s="582">
        <v>30</v>
      </c>
      <c r="O480" s="582">
        <v>8910</v>
      </c>
      <c r="P480" s="546"/>
      <c r="Q480" s="583">
        <v>297</v>
      </c>
    </row>
    <row r="481" spans="1:17" ht="14.45" customHeight="1" x14ac:dyDescent="0.2">
      <c r="A481" s="540" t="s">
        <v>1987</v>
      </c>
      <c r="B481" s="541" t="s">
        <v>1755</v>
      </c>
      <c r="C481" s="541" t="s">
        <v>1743</v>
      </c>
      <c r="D481" s="541" t="s">
        <v>1856</v>
      </c>
      <c r="E481" s="541" t="s">
        <v>1857</v>
      </c>
      <c r="F481" s="582">
        <v>32</v>
      </c>
      <c r="G481" s="582">
        <v>25792</v>
      </c>
      <c r="H481" s="582"/>
      <c r="I481" s="582">
        <v>806</v>
      </c>
      <c r="J481" s="582">
        <v>28</v>
      </c>
      <c r="K481" s="582">
        <v>22624</v>
      </c>
      <c r="L481" s="582"/>
      <c r="M481" s="582">
        <v>808</v>
      </c>
      <c r="N481" s="582">
        <v>20</v>
      </c>
      <c r="O481" s="582">
        <v>16220</v>
      </c>
      <c r="P481" s="546"/>
      <c r="Q481" s="583">
        <v>811</v>
      </c>
    </row>
    <row r="482" spans="1:17" ht="14.45" customHeight="1" x14ac:dyDescent="0.2">
      <c r="A482" s="540" t="s">
        <v>1987</v>
      </c>
      <c r="B482" s="541" t="s">
        <v>1755</v>
      </c>
      <c r="C482" s="541" t="s">
        <v>1743</v>
      </c>
      <c r="D482" s="541" t="s">
        <v>1858</v>
      </c>
      <c r="E482" s="541" t="s">
        <v>1859</v>
      </c>
      <c r="F482" s="582">
        <v>91</v>
      </c>
      <c r="G482" s="582">
        <v>15288</v>
      </c>
      <c r="H482" s="582"/>
      <c r="I482" s="582">
        <v>168</v>
      </c>
      <c r="J482" s="582">
        <v>70</v>
      </c>
      <c r="K482" s="582">
        <v>11760</v>
      </c>
      <c r="L482" s="582"/>
      <c r="M482" s="582">
        <v>168</v>
      </c>
      <c r="N482" s="582">
        <v>86</v>
      </c>
      <c r="O482" s="582">
        <v>14534</v>
      </c>
      <c r="P482" s="546"/>
      <c r="Q482" s="583">
        <v>169</v>
      </c>
    </row>
    <row r="483" spans="1:17" ht="14.45" customHeight="1" x14ac:dyDescent="0.2">
      <c r="A483" s="540" t="s">
        <v>1987</v>
      </c>
      <c r="B483" s="541" t="s">
        <v>1755</v>
      </c>
      <c r="C483" s="541" t="s">
        <v>1743</v>
      </c>
      <c r="D483" s="541" t="s">
        <v>1860</v>
      </c>
      <c r="E483" s="541" t="s">
        <v>1861</v>
      </c>
      <c r="F483" s="582">
        <v>6</v>
      </c>
      <c r="G483" s="582">
        <v>5130</v>
      </c>
      <c r="H483" s="582"/>
      <c r="I483" s="582">
        <v>855</v>
      </c>
      <c r="J483" s="582">
        <v>1</v>
      </c>
      <c r="K483" s="582">
        <v>855</v>
      </c>
      <c r="L483" s="582"/>
      <c r="M483" s="582">
        <v>855</v>
      </c>
      <c r="N483" s="582">
        <v>4</v>
      </c>
      <c r="O483" s="582">
        <v>3428</v>
      </c>
      <c r="P483" s="546"/>
      <c r="Q483" s="583">
        <v>857</v>
      </c>
    </row>
    <row r="484" spans="1:17" ht="14.45" customHeight="1" x14ac:dyDescent="0.2">
      <c r="A484" s="540" t="s">
        <v>1987</v>
      </c>
      <c r="B484" s="541" t="s">
        <v>1755</v>
      </c>
      <c r="C484" s="541" t="s">
        <v>1743</v>
      </c>
      <c r="D484" s="541" t="s">
        <v>1862</v>
      </c>
      <c r="E484" s="541" t="s">
        <v>1863</v>
      </c>
      <c r="F484" s="582">
        <v>6</v>
      </c>
      <c r="G484" s="582">
        <v>3444</v>
      </c>
      <c r="H484" s="582"/>
      <c r="I484" s="582">
        <v>574</v>
      </c>
      <c r="J484" s="582">
        <v>17</v>
      </c>
      <c r="K484" s="582">
        <v>9775</v>
      </c>
      <c r="L484" s="582"/>
      <c r="M484" s="582">
        <v>575</v>
      </c>
      <c r="N484" s="582">
        <v>15</v>
      </c>
      <c r="O484" s="582">
        <v>8640</v>
      </c>
      <c r="P484" s="546"/>
      <c r="Q484" s="583">
        <v>576</v>
      </c>
    </row>
    <row r="485" spans="1:17" ht="14.45" customHeight="1" x14ac:dyDescent="0.2">
      <c r="A485" s="540" t="s">
        <v>1987</v>
      </c>
      <c r="B485" s="541" t="s">
        <v>1755</v>
      </c>
      <c r="C485" s="541" t="s">
        <v>1743</v>
      </c>
      <c r="D485" s="541" t="s">
        <v>1864</v>
      </c>
      <c r="E485" s="541" t="s">
        <v>1865</v>
      </c>
      <c r="F485" s="582">
        <v>15</v>
      </c>
      <c r="G485" s="582">
        <v>2820</v>
      </c>
      <c r="H485" s="582"/>
      <c r="I485" s="582">
        <v>188</v>
      </c>
      <c r="J485" s="582">
        <v>10</v>
      </c>
      <c r="K485" s="582">
        <v>1880</v>
      </c>
      <c r="L485" s="582"/>
      <c r="M485" s="582">
        <v>188</v>
      </c>
      <c r="N485" s="582">
        <v>24</v>
      </c>
      <c r="O485" s="582">
        <v>4560</v>
      </c>
      <c r="P485" s="546"/>
      <c r="Q485" s="583">
        <v>190</v>
      </c>
    </row>
    <row r="486" spans="1:17" ht="14.45" customHeight="1" x14ac:dyDescent="0.2">
      <c r="A486" s="540" t="s">
        <v>1987</v>
      </c>
      <c r="B486" s="541" t="s">
        <v>1755</v>
      </c>
      <c r="C486" s="541" t="s">
        <v>1743</v>
      </c>
      <c r="D486" s="541" t="s">
        <v>1866</v>
      </c>
      <c r="E486" s="541" t="s">
        <v>1867</v>
      </c>
      <c r="F486" s="582">
        <v>208</v>
      </c>
      <c r="G486" s="582">
        <v>119808</v>
      </c>
      <c r="H486" s="582"/>
      <c r="I486" s="582">
        <v>576</v>
      </c>
      <c r="J486" s="582">
        <v>68</v>
      </c>
      <c r="K486" s="582">
        <v>39168</v>
      </c>
      <c r="L486" s="582"/>
      <c r="M486" s="582">
        <v>576</v>
      </c>
      <c r="N486" s="582">
        <v>92</v>
      </c>
      <c r="O486" s="582">
        <v>53176</v>
      </c>
      <c r="P486" s="546"/>
      <c r="Q486" s="583">
        <v>578</v>
      </c>
    </row>
    <row r="487" spans="1:17" ht="14.45" customHeight="1" x14ac:dyDescent="0.2">
      <c r="A487" s="540" t="s">
        <v>1987</v>
      </c>
      <c r="B487" s="541" t="s">
        <v>1755</v>
      </c>
      <c r="C487" s="541" t="s">
        <v>1743</v>
      </c>
      <c r="D487" s="541" t="s">
        <v>1868</v>
      </c>
      <c r="E487" s="541" t="s">
        <v>1869</v>
      </c>
      <c r="F487" s="582">
        <v>21</v>
      </c>
      <c r="G487" s="582">
        <v>29400</v>
      </c>
      <c r="H487" s="582"/>
      <c r="I487" s="582">
        <v>1400</v>
      </c>
      <c r="J487" s="582">
        <v>16</v>
      </c>
      <c r="K487" s="582">
        <v>22416</v>
      </c>
      <c r="L487" s="582"/>
      <c r="M487" s="582">
        <v>1401</v>
      </c>
      <c r="N487" s="582">
        <v>13</v>
      </c>
      <c r="O487" s="582">
        <v>18252</v>
      </c>
      <c r="P487" s="546"/>
      <c r="Q487" s="583">
        <v>1404</v>
      </c>
    </row>
    <row r="488" spans="1:17" ht="14.45" customHeight="1" x14ac:dyDescent="0.2">
      <c r="A488" s="540" t="s">
        <v>1987</v>
      </c>
      <c r="B488" s="541" t="s">
        <v>1755</v>
      </c>
      <c r="C488" s="541" t="s">
        <v>1743</v>
      </c>
      <c r="D488" s="541" t="s">
        <v>1870</v>
      </c>
      <c r="E488" s="541" t="s">
        <v>1871</v>
      </c>
      <c r="F488" s="582">
        <v>19</v>
      </c>
      <c r="G488" s="582">
        <v>19437</v>
      </c>
      <c r="H488" s="582"/>
      <c r="I488" s="582">
        <v>1023</v>
      </c>
      <c r="J488" s="582">
        <v>11</v>
      </c>
      <c r="K488" s="582">
        <v>11264</v>
      </c>
      <c r="L488" s="582"/>
      <c r="M488" s="582">
        <v>1024</v>
      </c>
      <c r="N488" s="582">
        <v>11</v>
      </c>
      <c r="O488" s="582">
        <v>11319</v>
      </c>
      <c r="P488" s="546"/>
      <c r="Q488" s="583">
        <v>1029</v>
      </c>
    </row>
    <row r="489" spans="1:17" ht="14.45" customHeight="1" x14ac:dyDescent="0.2">
      <c r="A489" s="540" t="s">
        <v>1987</v>
      </c>
      <c r="B489" s="541" t="s">
        <v>1755</v>
      </c>
      <c r="C489" s="541" t="s">
        <v>1743</v>
      </c>
      <c r="D489" s="541" t="s">
        <v>1872</v>
      </c>
      <c r="E489" s="541" t="s">
        <v>1873</v>
      </c>
      <c r="F489" s="582">
        <v>12</v>
      </c>
      <c r="G489" s="582">
        <v>2280</v>
      </c>
      <c r="H489" s="582"/>
      <c r="I489" s="582">
        <v>190</v>
      </c>
      <c r="J489" s="582">
        <v>15</v>
      </c>
      <c r="K489" s="582">
        <v>2850</v>
      </c>
      <c r="L489" s="582"/>
      <c r="M489" s="582">
        <v>190</v>
      </c>
      <c r="N489" s="582">
        <v>21</v>
      </c>
      <c r="O489" s="582">
        <v>4011</v>
      </c>
      <c r="P489" s="546"/>
      <c r="Q489" s="583">
        <v>191</v>
      </c>
    </row>
    <row r="490" spans="1:17" ht="14.45" customHeight="1" x14ac:dyDescent="0.2">
      <c r="A490" s="540" t="s">
        <v>1987</v>
      </c>
      <c r="B490" s="541" t="s">
        <v>1755</v>
      </c>
      <c r="C490" s="541" t="s">
        <v>1743</v>
      </c>
      <c r="D490" s="541" t="s">
        <v>1874</v>
      </c>
      <c r="E490" s="541" t="s">
        <v>1875</v>
      </c>
      <c r="F490" s="582">
        <v>32</v>
      </c>
      <c r="G490" s="582">
        <v>25792</v>
      </c>
      <c r="H490" s="582"/>
      <c r="I490" s="582">
        <v>806</v>
      </c>
      <c r="J490" s="582">
        <v>28</v>
      </c>
      <c r="K490" s="582">
        <v>22624</v>
      </c>
      <c r="L490" s="582"/>
      <c r="M490" s="582">
        <v>808</v>
      </c>
      <c r="N490" s="582">
        <v>20</v>
      </c>
      <c r="O490" s="582">
        <v>16220</v>
      </c>
      <c r="P490" s="546"/>
      <c r="Q490" s="583">
        <v>811</v>
      </c>
    </row>
    <row r="491" spans="1:17" ht="14.45" customHeight="1" x14ac:dyDescent="0.2">
      <c r="A491" s="540" t="s">
        <v>1987</v>
      </c>
      <c r="B491" s="541" t="s">
        <v>1755</v>
      </c>
      <c r="C491" s="541" t="s">
        <v>1743</v>
      </c>
      <c r="D491" s="541" t="s">
        <v>1876</v>
      </c>
      <c r="E491" s="541" t="s">
        <v>1877</v>
      </c>
      <c r="F491" s="582">
        <v>1</v>
      </c>
      <c r="G491" s="582">
        <v>345</v>
      </c>
      <c r="H491" s="582"/>
      <c r="I491" s="582">
        <v>345</v>
      </c>
      <c r="J491" s="582"/>
      <c r="K491" s="582"/>
      <c r="L491" s="582"/>
      <c r="M491" s="582"/>
      <c r="N491" s="582"/>
      <c r="O491" s="582"/>
      <c r="P491" s="546"/>
      <c r="Q491" s="583"/>
    </row>
    <row r="492" spans="1:17" ht="14.45" customHeight="1" x14ac:dyDescent="0.2">
      <c r="A492" s="540" t="s">
        <v>1987</v>
      </c>
      <c r="B492" s="541" t="s">
        <v>1755</v>
      </c>
      <c r="C492" s="541" t="s">
        <v>1743</v>
      </c>
      <c r="D492" s="541" t="s">
        <v>1878</v>
      </c>
      <c r="E492" s="541" t="s">
        <v>1879</v>
      </c>
      <c r="F492" s="582">
        <v>8</v>
      </c>
      <c r="G492" s="582">
        <v>2096</v>
      </c>
      <c r="H492" s="582"/>
      <c r="I492" s="582">
        <v>262</v>
      </c>
      <c r="J492" s="582">
        <v>7</v>
      </c>
      <c r="K492" s="582">
        <v>1841</v>
      </c>
      <c r="L492" s="582"/>
      <c r="M492" s="582">
        <v>263</v>
      </c>
      <c r="N492" s="582">
        <v>10</v>
      </c>
      <c r="O492" s="582">
        <v>2660</v>
      </c>
      <c r="P492" s="546"/>
      <c r="Q492" s="583">
        <v>266</v>
      </c>
    </row>
    <row r="493" spans="1:17" ht="14.45" customHeight="1" x14ac:dyDescent="0.2">
      <c r="A493" s="540" t="s">
        <v>1987</v>
      </c>
      <c r="B493" s="541" t="s">
        <v>1755</v>
      </c>
      <c r="C493" s="541" t="s">
        <v>1743</v>
      </c>
      <c r="D493" s="541" t="s">
        <v>1880</v>
      </c>
      <c r="E493" s="541" t="s">
        <v>1881</v>
      </c>
      <c r="F493" s="582">
        <v>0</v>
      </c>
      <c r="G493" s="582">
        <v>0</v>
      </c>
      <c r="H493" s="582"/>
      <c r="I493" s="582"/>
      <c r="J493" s="582">
        <v>1</v>
      </c>
      <c r="K493" s="582">
        <v>4114</v>
      </c>
      <c r="L493" s="582"/>
      <c r="M493" s="582">
        <v>4114</v>
      </c>
      <c r="N493" s="582"/>
      <c r="O493" s="582"/>
      <c r="P493" s="546"/>
      <c r="Q493" s="583"/>
    </row>
    <row r="494" spans="1:17" ht="14.45" customHeight="1" x14ac:dyDescent="0.2">
      <c r="A494" s="540" t="s">
        <v>1987</v>
      </c>
      <c r="B494" s="541" t="s">
        <v>1755</v>
      </c>
      <c r="C494" s="541" t="s">
        <v>1743</v>
      </c>
      <c r="D494" s="541" t="s">
        <v>1884</v>
      </c>
      <c r="E494" s="541" t="s">
        <v>1885</v>
      </c>
      <c r="F494" s="582">
        <v>3</v>
      </c>
      <c r="G494" s="582">
        <v>738</v>
      </c>
      <c r="H494" s="582"/>
      <c r="I494" s="582">
        <v>246</v>
      </c>
      <c r="J494" s="582"/>
      <c r="K494" s="582"/>
      <c r="L494" s="582"/>
      <c r="M494" s="582"/>
      <c r="N494" s="582">
        <v>2</v>
      </c>
      <c r="O494" s="582">
        <v>502</v>
      </c>
      <c r="P494" s="546"/>
      <c r="Q494" s="583">
        <v>251</v>
      </c>
    </row>
    <row r="495" spans="1:17" ht="14.45" customHeight="1" x14ac:dyDescent="0.2">
      <c r="A495" s="540" t="s">
        <v>1987</v>
      </c>
      <c r="B495" s="541" t="s">
        <v>1755</v>
      </c>
      <c r="C495" s="541" t="s">
        <v>1743</v>
      </c>
      <c r="D495" s="541" t="s">
        <v>1886</v>
      </c>
      <c r="E495" s="541" t="s">
        <v>1887</v>
      </c>
      <c r="F495" s="582">
        <v>3</v>
      </c>
      <c r="G495" s="582">
        <v>1263</v>
      </c>
      <c r="H495" s="582"/>
      <c r="I495" s="582">
        <v>421</v>
      </c>
      <c r="J495" s="582"/>
      <c r="K495" s="582"/>
      <c r="L495" s="582"/>
      <c r="M495" s="582"/>
      <c r="N495" s="582">
        <v>2</v>
      </c>
      <c r="O495" s="582">
        <v>846</v>
      </c>
      <c r="P495" s="546"/>
      <c r="Q495" s="583">
        <v>423</v>
      </c>
    </row>
    <row r="496" spans="1:17" ht="14.45" customHeight="1" x14ac:dyDescent="0.2">
      <c r="A496" s="540" t="s">
        <v>1987</v>
      </c>
      <c r="B496" s="541" t="s">
        <v>1755</v>
      </c>
      <c r="C496" s="541" t="s">
        <v>1743</v>
      </c>
      <c r="D496" s="541" t="s">
        <v>1888</v>
      </c>
      <c r="E496" s="541" t="s">
        <v>1889</v>
      </c>
      <c r="F496" s="582">
        <v>2</v>
      </c>
      <c r="G496" s="582">
        <v>380</v>
      </c>
      <c r="H496" s="582"/>
      <c r="I496" s="582">
        <v>190</v>
      </c>
      <c r="J496" s="582"/>
      <c r="K496" s="582"/>
      <c r="L496" s="582"/>
      <c r="M496" s="582"/>
      <c r="N496" s="582"/>
      <c r="O496" s="582"/>
      <c r="P496" s="546"/>
      <c r="Q496" s="583"/>
    </row>
    <row r="497" spans="1:17" ht="14.45" customHeight="1" x14ac:dyDescent="0.2">
      <c r="A497" s="540" t="s">
        <v>1987</v>
      </c>
      <c r="B497" s="541" t="s">
        <v>1755</v>
      </c>
      <c r="C497" s="541" t="s">
        <v>1743</v>
      </c>
      <c r="D497" s="541" t="s">
        <v>1890</v>
      </c>
      <c r="E497" s="541" t="s">
        <v>1891</v>
      </c>
      <c r="F497" s="582">
        <v>44</v>
      </c>
      <c r="G497" s="582">
        <v>338580</v>
      </c>
      <c r="H497" s="582"/>
      <c r="I497" s="582">
        <v>7695</v>
      </c>
      <c r="J497" s="582">
        <v>63</v>
      </c>
      <c r="K497" s="582">
        <v>485982</v>
      </c>
      <c r="L497" s="582"/>
      <c r="M497" s="582">
        <v>7714</v>
      </c>
      <c r="N497" s="582">
        <v>50</v>
      </c>
      <c r="O497" s="582">
        <v>389700</v>
      </c>
      <c r="P497" s="546"/>
      <c r="Q497" s="583">
        <v>7794</v>
      </c>
    </row>
    <row r="498" spans="1:17" ht="14.45" customHeight="1" x14ac:dyDescent="0.2">
      <c r="A498" s="540" t="s">
        <v>1987</v>
      </c>
      <c r="B498" s="541" t="s">
        <v>1755</v>
      </c>
      <c r="C498" s="541" t="s">
        <v>1743</v>
      </c>
      <c r="D498" s="541" t="s">
        <v>1892</v>
      </c>
      <c r="E498" s="541" t="s">
        <v>1893</v>
      </c>
      <c r="F498" s="582">
        <v>18</v>
      </c>
      <c r="G498" s="582">
        <v>282870</v>
      </c>
      <c r="H498" s="582"/>
      <c r="I498" s="582">
        <v>15715</v>
      </c>
      <c r="J498" s="582">
        <v>30</v>
      </c>
      <c r="K498" s="582">
        <v>471960</v>
      </c>
      <c r="L498" s="582"/>
      <c r="M498" s="582">
        <v>15732</v>
      </c>
      <c r="N498" s="582">
        <v>24</v>
      </c>
      <c r="O498" s="582">
        <v>379392</v>
      </c>
      <c r="P498" s="546"/>
      <c r="Q498" s="583">
        <v>15808</v>
      </c>
    </row>
    <row r="499" spans="1:17" ht="14.45" customHeight="1" x14ac:dyDescent="0.2">
      <c r="A499" s="540" t="s">
        <v>1987</v>
      </c>
      <c r="B499" s="541" t="s">
        <v>1755</v>
      </c>
      <c r="C499" s="541" t="s">
        <v>1743</v>
      </c>
      <c r="D499" s="541" t="s">
        <v>1898</v>
      </c>
      <c r="E499" s="541" t="s">
        <v>1899</v>
      </c>
      <c r="F499" s="582">
        <v>5</v>
      </c>
      <c r="G499" s="582">
        <v>3480</v>
      </c>
      <c r="H499" s="582"/>
      <c r="I499" s="582">
        <v>696</v>
      </c>
      <c r="J499" s="582">
        <v>2</v>
      </c>
      <c r="K499" s="582">
        <v>1394</v>
      </c>
      <c r="L499" s="582"/>
      <c r="M499" s="582">
        <v>697</v>
      </c>
      <c r="N499" s="582">
        <v>7</v>
      </c>
      <c r="O499" s="582">
        <v>4900</v>
      </c>
      <c r="P499" s="546"/>
      <c r="Q499" s="583">
        <v>700</v>
      </c>
    </row>
    <row r="500" spans="1:17" ht="14.45" customHeight="1" x14ac:dyDescent="0.2">
      <c r="A500" s="540" t="s">
        <v>1987</v>
      </c>
      <c r="B500" s="541" t="s">
        <v>1755</v>
      </c>
      <c r="C500" s="541" t="s">
        <v>1743</v>
      </c>
      <c r="D500" s="541" t="s">
        <v>1900</v>
      </c>
      <c r="E500" s="541" t="s">
        <v>1901</v>
      </c>
      <c r="F500" s="582">
        <v>3</v>
      </c>
      <c r="G500" s="582">
        <v>1404</v>
      </c>
      <c r="H500" s="582"/>
      <c r="I500" s="582">
        <v>468</v>
      </c>
      <c r="J500" s="582">
        <v>1</v>
      </c>
      <c r="K500" s="582">
        <v>468</v>
      </c>
      <c r="L500" s="582"/>
      <c r="M500" s="582">
        <v>468</v>
      </c>
      <c r="N500" s="582">
        <v>1</v>
      </c>
      <c r="O500" s="582">
        <v>469</v>
      </c>
      <c r="P500" s="546"/>
      <c r="Q500" s="583">
        <v>469</v>
      </c>
    </row>
    <row r="501" spans="1:17" ht="14.45" customHeight="1" x14ac:dyDescent="0.2">
      <c r="A501" s="540" t="s">
        <v>1987</v>
      </c>
      <c r="B501" s="541" t="s">
        <v>1904</v>
      </c>
      <c r="C501" s="541" t="s">
        <v>1743</v>
      </c>
      <c r="D501" s="541" t="s">
        <v>1907</v>
      </c>
      <c r="E501" s="541" t="s">
        <v>1908</v>
      </c>
      <c r="F501" s="582"/>
      <c r="G501" s="582"/>
      <c r="H501" s="582"/>
      <c r="I501" s="582"/>
      <c r="J501" s="582"/>
      <c r="K501" s="582"/>
      <c r="L501" s="582"/>
      <c r="M501" s="582"/>
      <c r="N501" s="582">
        <v>2</v>
      </c>
      <c r="O501" s="582">
        <v>628</v>
      </c>
      <c r="P501" s="546"/>
      <c r="Q501" s="583">
        <v>314</v>
      </c>
    </row>
    <row r="502" spans="1:17" ht="14.45" customHeight="1" x14ac:dyDescent="0.2">
      <c r="A502" s="540" t="s">
        <v>1987</v>
      </c>
      <c r="B502" s="541" t="s">
        <v>1904</v>
      </c>
      <c r="C502" s="541" t="s">
        <v>1743</v>
      </c>
      <c r="D502" s="541" t="s">
        <v>1909</v>
      </c>
      <c r="E502" s="541" t="s">
        <v>1910</v>
      </c>
      <c r="F502" s="582">
        <v>13</v>
      </c>
      <c r="G502" s="582">
        <v>156</v>
      </c>
      <c r="H502" s="582"/>
      <c r="I502" s="582">
        <v>12</v>
      </c>
      <c r="J502" s="582">
        <v>43</v>
      </c>
      <c r="K502" s="582">
        <v>516</v>
      </c>
      <c r="L502" s="582"/>
      <c r="M502" s="582">
        <v>12</v>
      </c>
      <c r="N502" s="582">
        <v>15</v>
      </c>
      <c r="O502" s="582">
        <v>195</v>
      </c>
      <c r="P502" s="546"/>
      <c r="Q502" s="583">
        <v>13</v>
      </c>
    </row>
    <row r="503" spans="1:17" ht="14.45" customHeight="1" x14ac:dyDescent="0.2">
      <c r="A503" s="540" t="s">
        <v>1987</v>
      </c>
      <c r="B503" s="541" t="s">
        <v>1904</v>
      </c>
      <c r="C503" s="541" t="s">
        <v>1743</v>
      </c>
      <c r="D503" s="541" t="s">
        <v>1911</v>
      </c>
      <c r="E503" s="541" t="s">
        <v>1912</v>
      </c>
      <c r="F503" s="582"/>
      <c r="G503" s="582"/>
      <c r="H503" s="582"/>
      <c r="I503" s="582"/>
      <c r="J503" s="582"/>
      <c r="K503" s="582"/>
      <c r="L503" s="582"/>
      <c r="M503" s="582"/>
      <c r="N503" s="582">
        <v>31</v>
      </c>
      <c r="O503" s="582">
        <v>328755</v>
      </c>
      <c r="P503" s="546"/>
      <c r="Q503" s="583">
        <v>10605</v>
      </c>
    </row>
    <row r="504" spans="1:17" ht="14.45" customHeight="1" x14ac:dyDescent="0.2">
      <c r="A504" s="540" t="s">
        <v>1987</v>
      </c>
      <c r="B504" s="541" t="s">
        <v>1904</v>
      </c>
      <c r="C504" s="541" t="s">
        <v>1743</v>
      </c>
      <c r="D504" s="541" t="s">
        <v>1913</v>
      </c>
      <c r="E504" s="541" t="s">
        <v>1914</v>
      </c>
      <c r="F504" s="582"/>
      <c r="G504" s="582"/>
      <c r="H504" s="582"/>
      <c r="I504" s="582"/>
      <c r="J504" s="582"/>
      <c r="K504" s="582"/>
      <c r="L504" s="582"/>
      <c r="M504" s="582"/>
      <c r="N504" s="582">
        <v>2</v>
      </c>
      <c r="O504" s="582">
        <v>23894</v>
      </c>
      <c r="P504" s="546"/>
      <c r="Q504" s="583">
        <v>11947</v>
      </c>
    </row>
    <row r="505" spans="1:17" ht="14.45" customHeight="1" x14ac:dyDescent="0.2">
      <c r="A505" s="540" t="s">
        <v>1987</v>
      </c>
      <c r="B505" s="541" t="s">
        <v>1904</v>
      </c>
      <c r="C505" s="541" t="s">
        <v>1743</v>
      </c>
      <c r="D505" s="541" t="s">
        <v>1919</v>
      </c>
      <c r="E505" s="541" t="s">
        <v>1920</v>
      </c>
      <c r="F505" s="582"/>
      <c r="G505" s="582"/>
      <c r="H505" s="582"/>
      <c r="I505" s="582"/>
      <c r="J505" s="582"/>
      <c r="K505" s="582"/>
      <c r="L505" s="582"/>
      <c r="M505" s="582"/>
      <c r="N505" s="582">
        <v>2</v>
      </c>
      <c r="O505" s="582">
        <v>26086</v>
      </c>
      <c r="P505" s="546"/>
      <c r="Q505" s="583">
        <v>13043</v>
      </c>
    </row>
    <row r="506" spans="1:17" ht="14.45" customHeight="1" x14ac:dyDescent="0.2">
      <c r="A506" s="540" t="s">
        <v>1987</v>
      </c>
      <c r="B506" s="541" t="s">
        <v>1904</v>
      </c>
      <c r="C506" s="541" t="s">
        <v>1743</v>
      </c>
      <c r="D506" s="541" t="s">
        <v>1923</v>
      </c>
      <c r="E506" s="541" t="s">
        <v>1924</v>
      </c>
      <c r="F506" s="582"/>
      <c r="G506" s="582"/>
      <c r="H506" s="582"/>
      <c r="I506" s="582"/>
      <c r="J506" s="582"/>
      <c r="K506" s="582"/>
      <c r="L506" s="582"/>
      <c r="M506" s="582"/>
      <c r="N506" s="582">
        <v>7</v>
      </c>
      <c r="O506" s="582">
        <v>8036</v>
      </c>
      <c r="P506" s="546"/>
      <c r="Q506" s="583">
        <v>1148</v>
      </c>
    </row>
    <row r="507" spans="1:17" ht="14.45" customHeight="1" x14ac:dyDescent="0.2">
      <c r="A507" s="540" t="s">
        <v>1987</v>
      </c>
      <c r="B507" s="541" t="s">
        <v>1904</v>
      </c>
      <c r="C507" s="541" t="s">
        <v>1743</v>
      </c>
      <c r="D507" s="541" t="s">
        <v>1931</v>
      </c>
      <c r="E507" s="541" t="s">
        <v>1932</v>
      </c>
      <c r="F507" s="582"/>
      <c r="G507" s="582"/>
      <c r="H507" s="582"/>
      <c r="I507" s="582"/>
      <c r="J507" s="582"/>
      <c r="K507" s="582"/>
      <c r="L507" s="582"/>
      <c r="M507" s="582"/>
      <c r="N507" s="582">
        <v>3</v>
      </c>
      <c r="O507" s="582">
        <v>4830</v>
      </c>
      <c r="P507" s="546"/>
      <c r="Q507" s="583">
        <v>1610</v>
      </c>
    </row>
    <row r="508" spans="1:17" ht="14.45" customHeight="1" x14ac:dyDescent="0.2">
      <c r="A508" s="540" t="s">
        <v>1987</v>
      </c>
      <c r="B508" s="541" t="s">
        <v>1904</v>
      </c>
      <c r="C508" s="541" t="s">
        <v>1743</v>
      </c>
      <c r="D508" s="541" t="s">
        <v>1937</v>
      </c>
      <c r="E508" s="541" t="s">
        <v>1938</v>
      </c>
      <c r="F508" s="582"/>
      <c r="G508" s="582"/>
      <c r="H508" s="582"/>
      <c r="I508" s="582"/>
      <c r="J508" s="582"/>
      <c r="K508" s="582"/>
      <c r="L508" s="582"/>
      <c r="M508" s="582"/>
      <c r="N508" s="582">
        <v>3</v>
      </c>
      <c r="O508" s="582">
        <v>4830</v>
      </c>
      <c r="P508" s="546"/>
      <c r="Q508" s="583">
        <v>1610</v>
      </c>
    </row>
    <row r="509" spans="1:17" ht="14.45" customHeight="1" x14ac:dyDescent="0.2">
      <c r="A509" s="540" t="s">
        <v>1987</v>
      </c>
      <c r="B509" s="541" t="s">
        <v>1904</v>
      </c>
      <c r="C509" s="541" t="s">
        <v>1743</v>
      </c>
      <c r="D509" s="541" t="s">
        <v>1939</v>
      </c>
      <c r="E509" s="541" t="s">
        <v>1940</v>
      </c>
      <c r="F509" s="582"/>
      <c r="G509" s="582"/>
      <c r="H509" s="582"/>
      <c r="I509" s="582"/>
      <c r="J509" s="582"/>
      <c r="K509" s="582"/>
      <c r="L509" s="582"/>
      <c r="M509" s="582"/>
      <c r="N509" s="582">
        <v>3</v>
      </c>
      <c r="O509" s="582">
        <v>121467</v>
      </c>
      <c r="P509" s="546"/>
      <c r="Q509" s="583">
        <v>40489</v>
      </c>
    </row>
    <row r="510" spans="1:17" ht="14.45" customHeight="1" x14ac:dyDescent="0.2">
      <c r="A510" s="540" t="s">
        <v>1987</v>
      </c>
      <c r="B510" s="541" t="s">
        <v>1904</v>
      </c>
      <c r="C510" s="541" t="s">
        <v>1743</v>
      </c>
      <c r="D510" s="541" t="s">
        <v>1943</v>
      </c>
      <c r="E510" s="541" t="s">
        <v>1944</v>
      </c>
      <c r="F510" s="582"/>
      <c r="G510" s="582"/>
      <c r="H510" s="582"/>
      <c r="I510" s="582"/>
      <c r="J510" s="582"/>
      <c r="K510" s="582"/>
      <c r="L510" s="582"/>
      <c r="M510" s="582"/>
      <c r="N510" s="582">
        <v>1</v>
      </c>
      <c r="O510" s="582">
        <v>1084.44</v>
      </c>
      <c r="P510" s="546"/>
      <c r="Q510" s="583">
        <v>1084.44</v>
      </c>
    </row>
    <row r="511" spans="1:17" ht="14.45" customHeight="1" x14ac:dyDescent="0.2">
      <c r="A511" s="540" t="s">
        <v>1987</v>
      </c>
      <c r="B511" s="541" t="s">
        <v>1904</v>
      </c>
      <c r="C511" s="541" t="s">
        <v>1743</v>
      </c>
      <c r="D511" s="541" t="s">
        <v>1945</v>
      </c>
      <c r="E511" s="541" t="s">
        <v>1946</v>
      </c>
      <c r="F511" s="582"/>
      <c r="G511" s="582"/>
      <c r="H511" s="582"/>
      <c r="I511" s="582"/>
      <c r="J511" s="582"/>
      <c r="K511" s="582"/>
      <c r="L511" s="582"/>
      <c r="M511" s="582"/>
      <c r="N511" s="582">
        <v>1</v>
      </c>
      <c r="O511" s="582">
        <v>35983</v>
      </c>
      <c r="P511" s="546"/>
      <c r="Q511" s="583">
        <v>35983</v>
      </c>
    </row>
    <row r="512" spans="1:17" ht="14.45" customHeight="1" x14ac:dyDescent="0.2">
      <c r="A512" s="540" t="s">
        <v>1987</v>
      </c>
      <c r="B512" s="541" t="s">
        <v>1904</v>
      </c>
      <c r="C512" s="541" t="s">
        <v>1743</v>
      </c>
      <c r="D512" s="541" t="s">
        <v>1947</v>
      </c>
      <c r="E512" s="541" t="s">
        <v>1948</v>
      </c>
      <c r="F512" s="582"/>
      <c r="G512" s="582"/>
      <c r="H512" s="582"/>
      <c r="I512" s="582"/>
      <c r="J512" s="582"/>
      <c r="K512" s="582"/>
      <c r="L512" s="582"/>
      <c r="M512" s="582"/>
      <c r="N512" s="582">
        <v>1</v>
      </c>
      <c r="O512" s="582">
        <v>5112.22</v>
      </c>
      <c r="P512" s="546"/>
      <c r="Q512" s="583">
        <v>5112.22</v>
      </c>
    </row>
    <row r="513" spans="1:17" ht="14.45" customHeight="1" x14ac:dyDescent="0.2">
      <c r="A513" s="540" t="s">
        <v>1988</v>
      </c>
      <c r="B513" s="541" t="s">
        <v>1755</v>
      </c>
      <c r="C513" s="541" t="s">
        <v>1743</v>
      </c>
      <c r="D513" s="541" t="s">
        <v>1758</v>
      </c>
      <c r="E513" s="541" t="s">
        <v>1759</v>
      </c>
      <c r="F513" s="582"/>
      <c r="G513" s="582"/>
      <c r="H513" s="582"/>
      <c r="I513" s="582"/>
      <c r="J513" s="582">
        <v>1</v>
      </c>
      <c r="K513" s="582">
        <v>1488</v>
      </c>
      <c r="L513" s="582"/>
      <c r="M513" s="582">
        <v>1488</v>
      </c>
      <c r="N513" s="582">
        <v>1</v>
      </c>
      <c r="O513" s="582">
        <v>1493</v>
      </c>
      <c r="P513" s="546"/>
      <c r="Q513" s="583">
        <v>1493</v>
      </c>
    </row>
    <row r="514" spans="1:17" ht="14.45" customHeight="1" x14ac:dyDescent="0.2">
      <c r="A514" s="540" t="s">
        <v>1988</v>
      </c>
      <c r="B514" s="541" t="s">
        <v>1755</v>
      </c>
      <c r="C514" s="541" t="s">
        <v>1743</v>
      </c>
      <c r="D514" s="541" t="s">
        <v>1762</v>
      </c>
      <c r="E514" s="541" t="s">
        <v>1763</v>
      </c>
      <c r="F514" s="582">
        <v>54</v>
      </c>
      <c r="G514" s="582">
        <v>35694</v>
      </c>
      <c r="H514" s="582"/>
      <c r="I514" s="582">
        <v>661</v>
      </c>
      <c r="J514" s="582">
        <v>8</v>
      </c>
      <c r="K514" s="582">
        <v>5304</v>
      </c>
      <c r="L514" s="582"/>
      <c r="M514" s="582">
        <v>663</v>
      </c>
      <c r="N514" s="582">
        <v>2</v>
      </c>
      <c r="O514" s="582">
        <v>1338</v>
      </c>
      <c r="P514" s="546"/>
      <c r="Q514" s="583">
        <v>669</v>
      </c>
    </row>
    <row r="515" spans="1:17" ht="14.45" customHeight="1" x14ac:dyDescent="0.2">
      <c r="A515" s="540" t="s">
        <v>1988</v>
      </c>
      <c r="B515" s="541" t="s">
        <v>1755</v>
      </c>
      <c r="C515" s="541" t="s">
        <v>1743</v>
      </c>
      <c r="D515" s="541" t="s">
        <v>1768</v>
      </c>
      <c r="E515" s="541" t="s">
        <v>1769</v>
      </c>
      <c r="F515" s="582">
        <v>1</v>
      </c>
      <c r="G515" s="582">
        <v>846</v>
      </c>
      <c r="H515" s="582"/>
      <c r="I515" s="582">
        <v>846</v>
      </c>
      <c r="J515" s="582">
        <v>2</v>
      </c>
      <c r="K515" s="582">
        <v>1698</v>
      </c>
      <c r="L515" s="582"/>
      <c r="M515" s="582">
        <v>849</v>
      </c>
      <c r="N515" s="582">
        <v>2</v>
      </c>
      <c r="O515" s="582">
        <v>1728</v>
      </c>
      <c r="P515" s="546"/>
      <c r="Q515" s="583">
        <v>864</v>
      </c>
    </row>
    <row r="516" spans="1:17" ht="14.45" customHeight="1" x14ac:dyDescent="0.2">
      <c r="A516" s="540" t="s">
        <v>1988</v>
      </c>
      <c r="B516" s="541" t="s">
        <v>1755</v>
      </c>
      <c r="C516" s="541" t="s">
        <v>1743</v>
      </c>
      <c r="D516" s="541" t="s">
        <v>1774</v>
      </c>
      <c r="E516" s="541" t="s">
        <v>1775</v>
      </c>
      <c r="F516" s="582">
        <v>1</v>
      </c>
      <c r="G516" s="582">
        <v>168</v>
      </c>
      <c r="H516" s="582"/>
      <c r="I516" s="582">
        <v>168</v>
      </c>
      <c r="J516" s="582"/>
      <c r="K516" s="582"/>
      <c r="L516" s="582"/>
      <c r="M516" s="582"/>
      <c r="N516" s="582"/>
      <c r="O516" s="582"/>
      <c r="P516" s="546"/>
      <c r="Q516" s="583"/>
    </row>
    <row r="517" spans="1:17" ht="14.45" customHeight="1" x14ac:dyDescent="0.2">
      <c r="A517" s="540" t="s">
        <v>1988</v>
      </c>
      <c r="B517" s="541" t="s">
        <v>1755</v>
      </c>
      <c r="C517" s="541" t="s">
        <v>1743</v>
      </c>
      <c r="D517" s="541" t="s">
        <v>1776</v>
      </c>
      <c r="E517" s="541" t="s">
        <v>1777</v>
      </c>
      <c r="F517" s="582">
        <v>1</v>
      </c>
      <c r="G517" s="582">
        <v>175</v>
      </c>
      <c r="H517" s="582"/>
      <c r="I517" s="582">
        <v>175</v>
      </c>
      <c r="J517" s="582"/>
      <c r="K517" s="582"/>
      <c r="L517" s="582"/>
      <c r="M517" s="582"/>
      <c r="N517" s="582"/>
      <c r="O517" s="582"/>
      <c r="P517" s="546"/>
      <c r="Q517" s="583"/>
    </row>
    <row r="518" spans="1:17" ht="14.45" customHeight="1" x14ac:dyDescent="0.2">
      <c r="A518" s="540" t="s">
        <v>1988</v>
      </c>
      <c r="B518" s="541" t="s">
        <v>1755</v>
      </c>
      <c r="C518" s="541" t="s">
        <v>1743</v>
      </c>
      <c r="D518" s="541" t="s">
        <v>1778</v>
      </c>
      <c r="E518" s="541" t="s">
        <v>1779</v>
      </c>
      <c r="F518" s="582">
        <v>54</v>
      </c>
      <c r="G518" s="582">
        <v>19062</v>
      </c>
      <c r="H518" s="582"/>
      <c r="I518" s="582">
        <v>353</v>
      </c>
      <c r="J518" s="582">
        <v>7</v>
      </c>
      <c r="K518" s="582">
        <v>2478</v>
      </c>
      <c r="L518" s="582"/>
      <c r="M518" s="582">
        <v>354</v>
      </c>
      <c r="N518" s="582">
        <v>2</v>
      </c>
      <c r="O518" s="582">
        <v>712</v>
      </c>
      <c r="P518" s="546"/>
      <c r="Q518" s="583">
        <v>356</v>
      </c>
    </row>
    <row r="519" spans="1:17" ht="14.45" customHeight="1" x14ac:dyDescent="0.2">
      <c r="A519" s="540" t="s">
        <v>1988</v>
      </c>
      <c r="B519" s="541" t="s">
        <v>1755</v>
      </c>
      <c r="C519" s="541" t="s">
        <v>1743</v>
      </c>
      <c r="D519" s="541" t="s">
        <v>1780</v>
      </c>
      <c r="E519" s="541" t="s">
        <v>1781</v>
      </c>
      <c r="F519" s="582"/>
      <c r="G519" s="582"/>
      <c r="H519" s="582"/>
      <c r="I519" s="582"/>
      <c r="J519" s="582"/>
      <c r="K519" s="582"/>
      <c r="L519" s="582"/>
      <c r="M519" s="582"/>
      <c r="N519" s="582">
        <v>2</v>
      </c>
      <c r="O519" s="582">
        <v>2084</v>
      </c>
      <c r="P519" s="546"/>
      <c r="Q519" s="583">
        <v>1042</v>
      </c>
    </row>
    <row r="520" spans="1:17" ht="14.45" customHeight="1" x14ac:dyDescent="0.2">
      <c r="A520" s="540" t="s">
        <v>1988</v>
      </c>
      <c r="B520" s="541" t="s">
        <v>1755</v>
      </c>
      <c r="C520" s="541" t="s">
        <v>1743</v>
      </c>
      <c r="D520" s="541" t="s">
        <v>1796</v>
      </c>
      <c r="E520" s="541" t="s">
        <v>1797</v>
      </c>
      <c r="F520" s="582">
        <v>49</v>
      </c>
      <c r="G520" s="582">
        <v>25235</v>
      </c>
      <c r="H520" s="582"/>
      <c r="I520" s="582">
        <v>515</v>
      </c>
      <c r="J520" s="582">
        <v>8</v>
      </c>
      <c r="K520" s="582">
        <v>4128</v>
      </c>
      <c r="L520" s="582"/>
      <c r="M520" s="582">
        <v>516</v>
      </c>
      <c r="N520" s="582">
        <v>3</v>
      </c>
      <c r="O520" s="582">
        <v>1557</v>
      </c>
      <c r="P520" s="546"/>
      <c r="Q520" s="583">
        <v>519</v>
      </c>
    </row>
    <row r="521" spans="1:17" ht="14.45" customHeight="1" x14ac:dyDescent="0.2">
      <c r="A521" s="540" t="s">
        <v>1988</v>
      </c>
      <c r="B521" s="541" t="s">
        <v>1755</v>
      </c>
      <c r="C521" s="541" t="s">
        <v>1743</v>
      </c>
      <c r="D521" s="541" t="s">
        <v>1798</v>
      </c>
      <c r="E521" s="541" t="s">
        <v>1799</v>
      </c>
      <c r="F521" s="582">
        <v>49</v>
      </c>
      <c r="G521" s="582">
        <v>20825</v>
      </c>
      <c r="H521" s="582"/>
      <c r="I521" s="582">
        <v>425</v>
      </c>
      <c r="J521" s="582">
        <v>8</v>
      </c>
      <c r="K521" s="582">
        <v>3408</v>
      </c>
      <c r="L521" s="582"/>
      <c r="M521" s="582">
        <v>426</v>
      </c>
      <c r="N521" s="582">
        <v>3</v>
      </c>
      <c r="O521" s="582">
        <v>1287</v>
      </c>
      <c r="P521" s="546"/>
      <c r="Q521" s="583">
        <v>429</v>
      </c>
    </row>
    <row r="522" spans="1:17" ht="14.45" customHeight="1" x14ac:dyDescent="0.2">
      <c r="A522" s="540" t="s">
        <v>1988</v>
      </c>
      <c r="B522" s="541" t="s">
        <v>1755</v>
      </c>
      <c r="C522" s="541" t="s">
        <v>1743</v>
      </c>
      <c r="D522" s="541" t="s">
        <v>1800</v>
      </c>
      <c r="E522" s="541" t="s">
        <v>1801</v>
      </c>
      <c r="F522" s="582">
        <v>52</v>
      </c>
      <c r="G522" s="582">
        <v>18252</v>
      </c>
      <c r="H522" s="582"/>
      <c r="I522" s="582">
        <v>351</v>
      </c>
      <c r="J522" s="582">
        <v>6</v>
      </c>
      <c r="K522" s="582">
        <v>2118</v>
      </c>
      <c r="L522" s="582"/>
      <c r="M522" s="582">
        <v>353</v>
      </c>
      <c r="N522" s="582">
        <v>2</v>
      </c>
      <c r="O522" s="582">
        <v>714</v>
      </c>
      <c r="P522" s="546"/>
      <c r="Q522" s="583">
        <v>357</v>
      </c>
    </row>
    <row r="523" spans="1:17" ht="14.45" customHeight="1" x14ac:dyDescent="0.2">
      <c r="A523" s="540" t="s">
        <v>1988</v>
      </c>
      <c r="B523" s="541" t="s">
        <v>1755</v>
      </c>
      <c r="C523" s="541" t="s">
        <v>1743</v>
      </c>
      <c r="D523" s="541" t="s">
        <v>1802</v>
      </c>
      <c r="E523" s="541" t="s">
        <v>1803</v>
      </c>
      <c r="F523" s="582">
        <v>54</v>
      </c>
      <c r="G523" s="582">
        <v>12042</v>
      </c>
      <c r="H523" s="582"/>
      <c r="I523" s="582">
        <v>223</v>
      </c>
      <c r="J523" s="582">
        <v>8</v>
      </c>
      <c r="K523" s="582">
        <v>1792</v>
      </c>
      <c r="L523" s="582"/>
      <c r="M523" s="582">
        <v>224</v>
      </c>
      <c r="N523" s="582">
        <v>3</v>
      </c>
      <c r="O523" s="582">
        <v>681</v>
      </c>
      <c r="P523" s="546"/>
      <c r="Q523" s="583">
        <v>227</v>
      </c>
    </row>
    <row r="524" spans="1:17" ht="14.45" customHeight="1" x14ac:dyDescent="0.2">
      <c r="A524" s="540" t="s">
        <v>1988</v>
      </c>
      <c r="B524" s="541" t="s">
        <v>1755</v>
      </c>
      <c r="C524" s="541" t="s">
        <v>1743</v>
      </c>
      <c r="D524" s="541" t="s">
        <v>1804</v>
      </c>
      <c r="E524" s="541" t="s">
        <v>1805</v>
      </c>
      <c r="F524" s="582">
        <v>3</v>
      </c>
      <c r="G524" s="582">
        <v>1539</v>
      </c>
      <c r="H524" s="582"/>
      <c r="I524" s="582">
        <v>513</v>
      </c>
      <c r="J524" s="582">
        <v>5</v>
      </c>
      <c r="K524" s="582">
        <v>2585</v>
      </c>
      <c r="L524" s="582"/>
      <c r="M524" s="582">
        <v>517</v>
      </c>
      <c r="N524" s="582"/>
      <c r="O524" s="582"/>
      <c r="P524" s="546"/>
      <c r="Q524" s="583"/>
    </row>
    <row r="525" spans="1:17" ht="14.45" customHeight="1" x14ac:dyDescent="0.2">
      <c r="A525" s="540" t="s">
        <v>1988</v>
      </c>
      <c r="B525" s="541" t="s">
        <v>1755</v>
      </c>
      <c r="C525" s="541" t="s">
        <v>1743</v>
      </c>
      <c r="D525" s="541" t="s">
        <v>1810</v>
      </c>
      <c r="E525" s="541" t="s">
        <v>1811</v>
      </c>
      <c r="F525" s="582">
        <v>6</v>
      </c>
      <c r="G525" s="582">
        <v>666</v>
      </c>
      <c r="H525" s="582"/>
      <c r="I525" s="582">
        <v>111</v>
      </c>
      <c r="J525" s="582"/>
      <c r="K525" s="582"/>
      <c r="L525" s="582"/>
      <c r="M525" s="582"/>
      <c r="N525" s="582">
        <v>1</v>
      </c>
      <c r="O525" s="582">
        <v>112</v>
      </c>
      <c r="P525" s="546"/>
      <c r="Q525" s="583">
        <v>112</v>
      </c>
    </row>
    <row r="526" spans="1:17" ht="14.45" customHeight="1" x14ac:dyDescent="0.2">
      <c r="A526" s="540" t="s">
        <v>1988</v>
      </c>
      <c r="B526" s="541" t="s">
        <v>1755</v>
      </c>
      <c r="C526" s="541" t="s">
        <v>1743</v>
      </c>
      <c r="D526" s="541" t="s">
        <v>1814</v>
      </c>
      <c r="E526" s="541" t="s">
        <v>1815</v>
      </c>
      <c r="F526" s="582">
        <v>12</v>
      </c>
      <c r="G526" s="582">
        <v>204</v>
      </c>
      <c r="H526" s="582"/>
      <c r="I526" s="582">
        <v>17</v>
      </c>
      <c r="J526" s="582">
        <v>2</v>
      </c>
      <c r="K526" s="582">
        <v>34</v>
      </c>
      <c r="L526" s="582"/>
      <c r="M526" s="582">
        <v>17</v>
      </c>
      <c r="N526" s="582">
        <v>1</v>
      </c>
      <c r="O526" s="582">
        <v>19</v>
      </c>
      <c r="P526" s="546"/>
      <c r="Q526" s="583">
        <v>19</v>
      </c>
    </row>
    <row r="527" spans="1:17" ht="14.45" customHeight="1" x14ac:dyDescent="0.2">
      <c r="A527" s="540" t="s">
        <v>1988</v>
      </c>
      <c r="B527" s="541" t="s">
        <v>1755</v>
      </c>
      <c r="C527" s="541" t="s">
        <v>1743</v>
      </c>
      <c r="D527" s="541" t="s">
        <v>1818</v>
      </c>
      <c r="E527" s="541" t="s">
        <v>1819</v>
      </c>
      <c r="F527" s="582">
        <v>56</v>
      </c>
      <c r="G527" s="582">
        <v>19656</v>
      </c>
      <c r="H527" s="582"/>
      <c r="I527" s="582">
        <v>351</v>
      </c>
      <c r="J527" s="582">
        <v>112</v>
      </c>
      <c r="K527" s="582">
        <v>39424</v>
      </c>
      <c r="L527" s="582"/>
      <c r="M527" s="582">
        <v>352</v>
      </c>
      <c r="N527" s="582"/>
      <c r="O527" s="582"/>
      <c r="P527" s="546"/>
      <c r="Q527" s="583"/>
    </row>
    <row r="528" spans="1:17" ht="14.45" customHeight="1" x14ac:dyDescent="0.2">
      <c r="A528" s="540" t="s">
        <v>1988</v>
      </c>
      <c r="B528" s="541" t="s">
        <v>1755</v>
      </c>
      <c r="C528" s="541" t="s">
        <v>1743</v>
      </c>
      <c r="D528" s="541" t="s">
        <v>1830</v>
      </c>
      <c r="E528" s="541" t="s">
        <v>1831</v>
      </c>
      <c r="F528" s="582"/>
      <c r="G528" s="582"/>
      <c r="H528" s="582"/>
      <c r="I528" s="582"/>
      <c r="J528" s="582"/>
      <c r="K528" s="582"/>
      <c r="L528" s="582"/>
      <c r="M528" s="582"/>
      <c r="N528" s="582">
        <v>2</v>
      </c>
      <c r="O528" s="582">
        <v>10124</v>
      </c>
      <c r="P528" s="546"/>
      <c r="Q528" s="583">
        <v>5062</v>
      </c>
    </row>
    <row r="529" spans="1:17" ht="14.45" customHeight="1" x14ac:dyDescent="0.2">
      <c r="A529" s="540" t="s">
        <v>1988</v>
      </c>
      <c r="B529" s="541" t="s">
        <v>1755</v>
      </c>
      <c r="C529" s="541" t="s">
        <v>1743</v>
      </c>
      <c r="D529" s="541" t="s">
        <v>1832</v>
      </c>
      <c r="E529" s="541" t="s">
        <v>1833</v>
      </c>
      <c r="F529" s="582">
        <v>1</v>
      </c>
      <c r="G529" s="582">
        <v>171</v>
      </c>
      <c r="H529" s="582"/>
      <c r="I529" s="582">
        <v>171</v>
      </c>
      <c r="J529" s="582"/>
      <c r="K529" s="582"/>
      <c r="L529" s="582"/>
      <c r="M529" s="582"/>
      <c r="N529" s="582"/>
      <c r="O529" s="582"/>
      <c r="P529" s="546"/>
      <c r="Q529" s="583"/>
    </row>
    <row r="530" spans="1:17" ht="14.45" customHeight="1" x14ac:dyDescent="0.2">
      <c r="A530" s="540" t="s">
        <v>1988</v>
      </c>
      <c r="B530" s="541" t="s">
        <v>1755</v>
      </c>
      <c r="C530" s="541" t="s">
        <v>1743</v>
      </c>
      <c r="D530" s="541" t="s">
        <v>1840</v>
      </c>
      <c r="E530" s="541" t="s">
        <v>1841</v>
      </c>
      <c r="F530" s="582">
        <v>1</v>
      </c>
      <c r="G530" s="582">
        <v>174</v>
      </c>
      <c r="H530" s="582"/>
      <c r="I530" s="582">
        <v>174</v>
      </c>
      <c r="J530" s="582"/>
      <c r="K530" s="582"/>
      <c r="L530" s="582"/>
      <c r="M530" s="582"/>
      <c r="N530" s="582"/>
      <c r="O530" s="582"/>
      <c r="P530" s="546"/>
      <c r="Q530" s="583"/>
    </row>
    <row r="531" spans="1:17" ht="14.45" customHeight="1" x14ac:dyDescent="0.2">
      <c r="A531" s="540" t="s">
        <v>1988</v>
      </c>
      <c r="B531" s="541" t="s">
        <v>1755</v>
      </c>
      <c r="C531" s="541" t="s">
        <v>1743</v>
      </c>
      <c r="D531" s="541" t="s">
        <v>1854</v>
      </c>
      <c r="E531" s="541" t="s">
        <v>1855</v>
      </c>
      <c r="F531" s="582">
        <v>49</v>
      </c>
      <c r="G531" s="582">
        <v>14357</v>
      </c>
      <c r="H531" s="582"/>
      <c r="I531" s="582">
        <v>293</v>
      </c>
      <c r="J531" s="582">
        <v>8</v>
      </c>
      <c r="K531" s="582">
        <v>2352</v>
      </c>
      <c r="L531" s="582"/>
      <c r="M531" s="582">
        <v>294</v>
      </c>
      <c r="N531" s="582">
        <v>3</v>
      </c>
      <c r="O531" s="582">
        <v>891</v>
      </c>
      <c r="P531" s="546"/>
      <c r="Q531" s="583">
        <v>297</v>
      </c>
    </row>
    <row r="532" spans="1:17" ht="14.45" customHeight="1" x14ac:dyDescent="0.2">
      <c r="A532" s="540" t="s">
        <v>1988</v>
      </c>
      <c r="B532" s="541" t="s">
        <v>1755</v>
      </c>
      <c r="C532" s="541" t="s">
        <v>1743</v>
      </c>
      <c r="D532" s="541" t="s">
        <v>1858</v>
      </c>
      <c r="E532" s="541" t="s">
        <v>1859</v>
      </c>
      <c r="F532" s="582">
        <v>1</v>
      </c>
      <c r="G532" s="582">
        <v>168</v>
      </c>
      <c r="H532" s="582"/>
      <c r="I532" s="582">
        <v>168</v>
      </c>
      <c r="J532" s="582"/>
      <c r="K532" s="582"/>
      <c r="L532" s="582"/>
      <c r="M532" s="582"/>
      <c r="N532" s="582"/>
      <c r="O532" s="582"/>
      <c r="P532" s="546"/>
      <c r="Q532" s="583"/>
    </row>
    <row r="533" spans="1:17" ht="14.45" customHeight="1" x14ac:dyDescent="0.2">
      <c r="A533" s="540" t="s">
        <v>1988</v>
      </c>
      <c r="B533" s="541" t="s">
        <v>1755</v>
      </c>
      <c r="C533" s="541" t="s">
        <v>1743</v>
      </c>
      <c r="D533" s="541" t="s">
        <v>1880</v>
      </c>
      <c r="E533" s="541" t="s">
        <v>1881</v>
      </c>
      <c r="F533" s="582"/>
      <c r="G533" s="582"/>
      <c r="H533" s="582"/>
      <c r="I533" s="582"/>
      <c r="J533" s="582">
        <v>2</v>
      </c>
      <c r="K533" s="582">
        <v>8228</v>
      </c>
      <c r="L533" s="582"/>
      <c r="M533" s="582">
        <v>4114</v>
      </c>
      <c r="N533" s="582"/>
      <c r="O533" s="582"/>
      <c r="P533" s="546"/>
      <c r="Q533" s="583"/>
    </row>
    <row r="534" spans="1:17" ht="14.45" customHeight="1" x14ac:dyDescent="0.2">
      <c r="A534" s="540" t="s">
        <v>1989</v>
      </c>
      <c r="B534" s="541" t="s">
        <v>1755</v>
      </c>
      <c r="C534" s="541" t="s">
        <v>1743</v>
      </c>
      <c r="D534" s="541" t="s">
        <v>1764</v>
      </c>
      <c r="E534" s="541" t="s">
        <v>1765</v>
      </c>
      <c r="F534" s="582">
        <v>1</v>
      </c>
      <c r="G534" s="582">
        <v>1050</v>
      </c>
      <c r="H534" s="582"/>
      <c r="I534" s="582">
        <v>1050</v>
      </c>
      <c r="J534" s="582"/>
      <c r="K534" s="582"/>
      <c r="L534" s="582"/>
      <c r="M534" s="582"/>
      <c r="N534" s="582"/>
      <c r="O534" s="582"/>
      <c r="P534" s="546"/>
      <c r="Q534" s="583"/>
    </row>
    <row r="535" spans="1:17" ht="14.45" customHeight="1" x14ac:dyDescent="0.2">
      <c r="A535" s="540" t="s">
        <v>1989</v>
      </c>
      <c r="B535" s="541" t="s">
        <v>1755</v>
      </c>
      <c r="C535" s="541" t="s">
        <v>1743</v>
      </c>
      <c r="D535" s="541" t="s">
        <v>1768</v>
      </c>
      <c r="E535" s="541" t="s">
        <v>1769</v>
      </c>
      <c r="F535" s="582">
        <v>4</v>
      </c>
      <c r="G535" s="582">
        <v>3384</v>
      </c>
      <c r="H535" s="582"/>
      <c r="I535" s="582">
        <v>846</v>
      </c>
      <c r="J535" s="582">
        <v>3</v>
      </c>
      <c r="K535" s="582">
        <v>2547</v>
      </c>
      <c r="L535" s="582"/>
      <c r="M535" s="582">
        <v>849</v>
      </c>
      <c r="N535" s="582"/>
      <c r="O535" s="582"/>
      <c r="P535" s="546"/>
      <c r="Q535" s="583"/>
    </row>
    <row r="536" spans="1:17" ht="14.45" customHeight="1" x14ac:dyDescent="0.2">
      <c r="A536" s="540" t="s">
        <v>1989</v>
      </c>
      <c r="B536" s="541" t="s">
        <v>1755</v>
      </c>
      <c r="C536" s="541" t="s">
        <v>1743</v>
      </c>
      <c r="D536" s="541" t="s">
        <v>1774</v>
      </c>
      <c r="E536" s="541" t="s">
        <v>1775</v>
      </c>
      <c r="F536" s="582">
        <v>2</v>
      </c>
      <c r="G536" s="582">
        <v>336</v>
      </c>
      <c r="H536" s="582"/>
      <c r="I536" s="582">
        <v>168</v>
      </c>
      <c r="J536" s="582"/>
      <c r="K536" s="582"/>
      <c r="L536" s="582"/>
      <c r="M536" s="582"/>
      <c r="N536" s="582">
        <v>3</v>
      </c>
      <c r="O536" s="582">
        <v>507</v>
      </c>
      <c r="P536" s="546"/>
      <c r="Q536" s="583">
        <v>169</v>
      </c>
    </row>
    <row r="537" spans="1:17" ht="14.45" customHeight="1" x14ac:dyDescent="0.2">
      <c r="A537" s="540" t="s">
        <v>1989</v>
      </c>
      <c r="B537" s="541" t="s">
        <v>1755</v>
      </c>
      <c r="C537" s="541" t="s">
        <v>1743</v>
      </c>
      <c r="D537" s="541" t="s">
        <v>1776</v>
      </c>
      <c r="E537" s="541" t="s">
        <v>1777</v>
      </c>
      <c r="F537" s="582">
        <v>1</v>
      </c>
      <c r="G537" s="582">
        <v>175</v>
      </c>
      <c r="H537" s="582"/>
      <c r="I537" s="582">
        <v>175</v>
      </c>
      <c r="J537" s="582"/>
      <c r="K537" s="582"/>
      <c r="L537" s="582"/>
      <c r="M537" s="582"/>
      <c r="N537" s="582">
        <v>2</v>
      </c>
      <c r="O537" s="582">
        <v>352</v>
      </c>
      <c r="P537" s="546"/>
      <c r="Q537" s="583">
        <v>176</v>
      </c>
    </row>
    <row r="538" spans="1:17" ht="14.45" customHeight="1" x14ac:dyDescent="0.2">
      <c r="A538" s="540" t="s">
        <v>1989</v>
      </c>
      <c r="B538" s="541" t="s">
        <v>1755</v>
      </c>
      <c r="C538" s="541" t="s">
        <v>1743</v>
      </c>
      <c r="D538" s="541" t="s">
        <v>1778</v>
      </c>
      <c r="E538" s="541" t="s">
        <v>1779</v>
      </c>
      <c r="F538" s="582">
        <v>1</v>
      </c>
      <c r="G538" s="582">
        <v>353</v>
      </c>
      <c r="H538" s="582"/>
      <c r="I538" s="582">
        <v>353</v>
      </c>
      <c r="J538" s="582"/>
      <c r="K538" s="582"/>
      <c r="L538" s="582"/>
      <c r="M538" s="582"/>
      <c r="N538" s="582">
        <v>1</v>
      </c>
      <c r="O538" s="582">
        <v>356</v>
      </c>
      <c r="P538" s="546"/>
      <c r="Q538" s="583">
        <v>356</v>
      </c>
    </row>
    <row r="539" spans="1:17" ht="14.45" customHeight="1" x14ac:dyDescent="0.2">
      <c r="A539" s="540" t="s">
        <v>1989</v>
      </c>
      <c r="B539" s="541" t="s">
        <v>1755</v>
      </c>
      <c r="C539" s="541" t="s">
        <v>1743</v>
      </c>
      <c r="D539" s="541" t="s">
        <v>1782</v>
      </c>
      <c r="E539" s="541" t="s">
        <v>1783</v>
      </c>
      <c r="F539" s="582">
        <v>1</v>
      </c>
      <c r="G539" s="582">
        <v>191</v>
      </c>
      <c r="H539" s="582"/>
      <c r="I539" s="582">
        <v>191</v>
      </c>
      <c r="J539" s="582"/>
      <c r="K539" s="582"/>
      <c r="L539" s="582"/>
      <c r="M539" s="582"/>
      <c r="N539" s="582"/>
      <c r="O539" s="582"/>
      <c r="P539" s="546"/>
      <c r="Q539" s="583"/>
    </row>
    <row r="540" spans="1:17" ht="14.45" customHeight="1" x14ac:dyDescent="0.2">
      <c r="A540" s="540" t="s">
        <v>1989</v>
      </c>
      <c r="B540" s="541" t="s">
        <v>1755</v>
      </c>
      <c r="C540" s="541" t="s">
        <v>1743</v>
      </c>
      <c r="D540" s="541" t="s">
        <v>1796</v>
      </c>
      <c r="E540" s="541" t="s">
        <v>1797</v>
      </c>
      <c r="F540" s="582"/>
      <c r="G540" s="582"/>
      <c r="H540" s="582"/>
      <c r="I540" s="582"/>
      <c r="J540" s="582"/>
      <c r="K540" s="582"/>
      <c r="L540" s="582"/>
      <c r="M540" s="582"/>
      <c r="N540" s="582">
        <v>1</v>
      </c>
      <c r="O540" s="582">
        <v>519</v>
      </c>
      <c r="P540" s="546"/>
      <c r="Q540" s="583">
        <v>519</v>
      </c>
    </row>
    <row r="541" spans="1:17" ht="14.45" customHeight="1" x14ac:dyDescent="0.2">
      <c r="A541" s="540" t="s">
        <v>1989</v>
      </c>
      <c r="B541" s="541" t="s">
        <v>1755</v>
      </c>
      <c r="C541" s="541" t="s">
        <v>1743</v>
      </c>
      <c r="D541" s="541" t="s">
        <v>1798</v>
      </c>
      <c r="E541" s="541" t="s">
        <v>1799</v>
      </c>
      <c r="F541" s="582"/>
      <c r="G541" s="582"/>
      <c r="H541" s="582"/>
      <c r="I541" s="582"/>
      <c r="J541" s="582"/>
      <c r="K541" s="582"/>
      <c r="L541" s="582"/>
      <c r="M541" s="582"/>
      <c r="N541" s="582">
        <v>1</v>
      </c>
      <c r="O541" s="582">
        <v>429</v>
      </c>
      <c r="P541" s="546"/>
      <c r="Q541" s="583">
        <v>429</v>
      </c>
    </row>
    <row r="542" spans="1:17" ht="14.45" customHeight="1" x14ac:dyDescent="0.2">
      <c r="A542" s="540" t="s">
        <v>1989</v>
      </c>
      <c r="B542" s="541" t="s">
        <v>1755</v>
      </c>
      <c r="C542" s="541" t="s">
        <v>1743</v>
      </c>
      <c r="D542" s="541" t="s">
        <v>1800</v>
      </c>
      <c r="E542" s="541" t="s">
        <v>1801</v>
      </c>
      <c r="F542" s="582">
        <v>1</v>
      </c>
      <c r="G542" s="582">
        <v>351</v>
      </c>
      <c r="H542" s="582"/>
      <c r="I542" s="582">
        <v>351</v>
      </c>
      <c r="J542" s="582"/>
      <c r="K542" s="582"/>
      <c r="L542" s="582"/>
      <c r="M542" s="582"/>
      <c r="N542" s="582"/>
      <c r="O542" s="582"/>
      <c r="P542" s="546"/>
      <c r="Q542" s="583"/>
    </row>
    <row r="543" spans="1:17" ht="14.45" customHeight="1" x14ac:dyDescent="0.2">
      <c r="A543" s="540" t="s">
        <v>1989</v>
      </c>
      <c r="B543" s="541" t="s">
        <v>1755</v>
      </c>
      <c r="C543" s="541" t="s">
        <v>1743</v>
      </c>
      <c r="D543" s="541" t="s">
        <v>1802</v>
      </c>
      <c r="E543" s="541" t="s">
        <v>1803</v>
      </c>
      <c r="F543" s="582"/>
      <c r="G543" s="582"/>
      <c r="H543" s="582"/>
      <c r="I543" s="582"/>
      <c r="J543" s="582">
        <v>1</v>
      </c>
      <c r="K543" s="582">
        <v>224</v>
      </c>
      <c r="L543" s="582"/>
      <c r="M543" s="582">
        <v>224</v>
      </c>
      <c r="N543" s="582"/>
      <c r="O543" s="582"/>
      <c r="P543" s="546"/>
      <c r="Q543" s="583"/>
    </row>
    <row r="544" spans="1:17" ht="14.45" customHeight="1" x14ac:dyDescent="0.2">
      <c r="A544" s="540" t="s">
        <v>1989</v>
      </c>
      <c r="B544" s="541" t="s">
        <v>1755</v>
      </c>
      <c r="C544" s="541" t="s">
        <v>1743</v>
      </c>
      <c r="D544" s="541" t="s">
        <v>1808</v>
      </c>
      <c r="E544" s="541" t="s">
        <v>1809</v>
      </c>
      <c r="F544" s="582">
        <v>1</v>
      </c>
      <c r="G544" s="582">
        <v>240</v>
      </c>
      <c r="H544" s="582"/>
      <c r="I544" s="582">
        <v>240</v>
      </c>
      <c r="J544" s="582"/>
      <c r="K544" s="582"/>
      <c r="L544" s="582"/>
      <c r="M544" s="582"/>
      <c r="N544" s="582"/>
      <c r="O544" s="582"/>
      <c r="P544" s="546"/>
      <c r="Q544" s="583"/>
    </row>
    <row r="545" spans="1:17" ht="14.45" customHeight="1" x14ac:dyDescent="0.2">
      <c r="A545" s="540" t="s">
        <v>1989</v>
      </c>
      <c r="B545" s="541" t="s">
        <v>1755</v>
      </c>
      <c r="C545" s="541" t="s">
        <v>1743</v>
      </c>
      <c r="D545" s="541" t="s">
        <v>1810</v>
      </c>
      <c r="E545" s="541" t="s">
        <v>1811</v>
      </c>
      <c r="F545" s="582"/>
      <c r="G545" s="582"/>
      <c r="H545" s="582"/>
      <c r="I545" s="582"/>
      <c r="J545" s="582"/>
      <c r="K545" s="582"/>
      <c r="L545" s="582"/>
      <c r="M545" s="582"/>
      <c r="N545" s="582">
        <v>1</v>
      </c>
      <c r="O545" s="582">
        <v>112</v>
      </c>
      <c r="P545" s="546"/>
      <c r="Q545" s="583">
        <v>112</v>
      </c>
    </row>
    <row r="546" spans="1:17" ht="14.45" customHeight="1" x14ac:dyDescent="0.2">
      <c r="A546" s="540" t="s">
        <v>1989</v>
      </c>
      <c r="B546" s="541" t="s">
        <v>1755</v>
      </c>
      <c r="C546" s="541" t="s">
        <v>1743</v>
      </c>
      <c r="D546" s="541" t="s">
        <v>1814</v>
      </c>
      <c r="E546" s="541" t="s">
        <v>1815</v>
      </c>
      <c r="F546" s="582">
        <v>1</v>
      </c>
      <c r="G546" s="582">
        <v>17</v>
      </c>
      <c r="H546" s="582"/>
      <c r="I546" s="582">
        <v>17</v>
      </c>
      <c r="J546" s="582"/>
      <c r="K546" s="582"/>
      <c r="L546" s="582"/>
      <c r="M546" s="582"/>
      <c r="N546" s="582"/>
      <c r="O546" s="582"/>
      <c r="P546" s="546"/>
      <c r="Q546" s="583"/>
    </row>
    <row r="547" spans="1:17" ht="14.45" customHeight="1" x14ac:dyDescent="0.2">
      <c r="A547" s="540" t="s">
        <v>1989</v>
      </c>
      <c r="B547" s="541" t="s">
        <v>1755</v>
      </c>
      <c r="C547" s="541" t="s">
        <v>1743</v>
      </c>
      <c r="D547" s="541" t="s">
        <v>1818</v>
      </c>
      <c r="E547" s="541" t="s">
        <v>1819</v>
      </c>
      <c r="F547" s="582">
        <v>8</v>
      </c>
      <c r="G547" s="582">
        <v>2808</v>
      </c>
      <c r="H547" s="582"/>
      <c r="I547" s="582">
        <v>351</v>
      </c>
      <c r="J547" s="582"/>
      <c r="K547" s="582"/>
      <c r="L547" s="582"/>
      <c r="M547" s="582"/>
      <c r="N547" s="582">
        <v>10</v>
      </c>
      <c r="O547" s="582">
        <v>3540</v>
      </c>
      <c r="P547" s="546"/>
      <c r="Q547" s="583">
        <v>354</v>
      </c>
    </row>
    <row r="548" spans="1:17" ht="14.45" customHeight="1" x14ac:dyDescent="0.2">
      <c r="A548" s="540" t="s">
        <v>1989</v>
      </c>
      <c r="B548" s="541" t="s">
        <v>1755</v>
      </c>
      <c r="C548" s="541" t="s">
        <v>1743</v>
      </c>
      <c r="D548" s="541" t="s">
        <v>1820</v>
      </c>
      <c r="E548" s="541" t="s">
        <v>1821</v>
      </c>
      <c r="F548" s="582"/>
      <c r="G548" s="582"/>
      <c r="H548" s="582"/>
      <c r="I548" s="582"/>
      <c r="J548" s="582"/>
      <c r="K548" s="582"/>
      <c r="L548" s="582"/>
      <c r="M548" s="582"/>
      <c r="N548" s="582">
        <v>1</v>
      </c>
      <c r="O548" s="582">
        <v>151</v>
      </c>
      <c r="P548" s="546"/>
      <c r="Q548" s="583">
        <v>151</v>
      </c>
    </row>
    <row r="549" spans="1:17" ht="14.45" customHeight="1" x14ac:dyDescent="0.2">
      <c r="A549" s="540" t="s">
        <v>1989</v>
      </c>
      <c r="B549" s="541" t="s">
        <v>1755</v>
      </c>
      <c r="C549" s="541" t="s">
        <v>1743</v>
      </c>
      <c r="D549" s="541" t="s">
        <v>1824</v>
      </c>
      <c r="E549" s="541" t="s">
        <v>1825</v>
      </c>
      <c r="F549" s="582">
        <v>1</v>
      </c>
      <c r="G549" s="582">
        <v>296</v>
      </c>
      <c r="H549" s="582"/>
      <c r="I549" s="582">
        <v>296</v>
      </c>
      <c r="J549" s="582"/>
      <c r="K549" s="582"/>
      <c r="L549" s="582"/>
      <c r="M549" s="582"/>
      <c r="N549" s="582"/>
      <c r="O549" s="582"/>
      <c r="P549" s="546"/>
      <c r="Q549" s="583"/>
    </row>
    <row r="550" spans="1:17" ht="14.45" customHeight="1" x14ac:dyDescent="0.2">
      <c r="A550" s="540" t="s">
        <v>1989</v>
      </c>
      <c r="B550" s="541" t="s">
        <v>1755</v>
      </c>
      <c r="C550" s="541" t="s">
        <v>1743</v>
      </c>
      <c r="D550" s="541" t="s">
        <v>1826</v>
      </c>
      <c r="E550" s="541" t="s">
        <v>1827</v>
      </c>
      <c r="F550" s="582">
        <v>1</v>
      </c>
      <c r="G550" s="582">
        <v>211</v>
      </c>
      <c r="H550" s="582"/>
      <c r="I550" s="582">
        <v>211</v>
      </c>
      <c r="J550" s="582"/>
      <c r="K550" s="582"/>
      <c r="L550" s="582"/>
      <c r="M550" s="582"/>
      <c r="N550" s="582"/>
      <c r="O550" s="582"/>
      <c r="P550" s="546"/>
      <c r="Q550" s="583"/>
    </row>
    <row r="551" spans="1:17" ht="14.45" customHeight="1" x14ac:dyDescent="0.2">
      <c r="A551" s="540" t="s">
        <v>1989</v>
      </c>
      <c r="B551" s="541" t="s">
        <v>1755</v>
      </c>
      <c r="C551" s="541" t="s">
        <v>1743</v>
      </c>
      <c r="D551" s="541" t="s">
        <v>1828</v>
      </c>
      <c r="E551" s="541" t="s">
        <v>1829</v>
      </c>
      <c r="F551" s="582">
        <v>1</v>
      </c>
      <c r="G551" s="582">
        <v>40</v>
      </c>
      <c r="H551" s="582"/>
      <c r="I551" s="582">
        <v>40</v>
      </c>
      <c r="J551" s="582"/>
      <c r="K551" s="582"/>
      <c r="L551" s="582"/>
      <c r="M551" s="582"/>
      <c r="N551" s="582"/>
      <c r="O551" s="582"/>
      <c r="P551" s="546"/>
      <c r="Q551" s="583"/>
    </row>
    <row r="552" spans="1:17" ht="14.45" customHeight="1" x14ac:dyDescent="0.2">
      <c r="A552" s="540" t="s">
        <v>1989</v>
      </c>
      <c r="B552" s="541" t="s">
        <v>1755</v>
      </c>
      <c r="C552" s="541" t="s">
        <v>1743</v>
      </c>
      <c r="D552" s="541" t="s">
        <v>1830</v>
      </c>
      <c r="E552" s="541" t="s">
        <v>1831</v>
      </c>
      <c r="F552" s="582"/>
      <c r="G552" s="582"/>
      <c r="H552" s="582"/>
      <c r="I552" s="582"/>
      <c r="J552" s="582"/>
      <c r="K552" s="582"/>
      <c r="L552" s="582"/>
      <c r="M552" s="582"/>
      <c r="N552" s="582">
        <v>1</v>
      </c>
      <c r="O552" s="582">
        <v>5062</v>
      </c>
      <c r="P552" s="546"/>
      <c r="Q552" s="583">
        <v>5062</v>
      </c>
    </row>
    <row r="553" spans="1:17" ht="14.45" customHeight="1" x14ac:dyDescent="0.2">
      <c r="A553" s="540" t="s">
        <v>1989</v>
      </c>
      <c r="B553" s="541" t="s">
        <v>1755</v>
      </c>
      <c r="C553" s="541" t="s">
        <v>1743</v>
      </c>
      <c r="D553" s="541" t="s">
        <v>1832</v>
      </c>
      <c r="E553" s="541" t="s">
        <v>1833</v>
      </c>
      <c r="F553" s="582">
        <v>2</v>
      </c>
      <c r="G553" s="582">
        <v>342</v>
      </c>
      <c r="H553" s="582"/>
      <c r="I553" s="582">
        <v>171</v>
      </c>
      <c r="J553" s="582"/>
      <c r="K553" s="582"/>
      <c r="L553" s="582"/>
      <c r="M553" s="582"/>
      <c r="N553" s="582">
        <v>3</v>
      </c>
      <c r="O553" s="582">
        <v>516</v>
      </c>
      <c r="P553" s="546"/>
      <c r="Q553" s="583">
        <v>172</v>
      </c>
    </row>
    <row r="554" spans="1:17" ht="14.45" customHeight="1" x14ac:dyDescent="0.2">
      <c r="A554" s="540" t="s">
        <v>1989</v>
      </c>
      <c r="B554" s="541" t="s">
        <v>1755</v>
      </c>
      <c r="C554" s="541" t="s">
        <v>1743</v>
      </c>
      <c r="D554" s="541" t="s">
        <v>1838</v>
      </c>
      <c r="E554" s="541" t="s">
        <v>1839</v>
      </c>
      <c r="F554" s="582">
        <v>1</v>
      </c>
      <c r="G554" s="582">
        <v>351</v>
      </c>
      <c r="H554" s="582"/>
      <c r="I554" s="582">
        <v>351</v>
      </c>
      <c r="J554" s="582"/>
      <c r="K554" s="582"/>
      <c r="L554" s="582"/>
      <c r="M554" s="582"/>
      <c r="N554" s="582">
        <v>2</v>
      </c>
      <c r="O554" s="582">
        <v>708</v>
      </c>
      <c r="P554" s="546"/>
      <c r="Q554" s="583">
        <v>354</v>
      </c>
    </row>
    <row r="555" spans="1:17" ht="14.45" customHeight="1" x14ac:dyDescent="0.2">
      <c r="A555" s="540" t="s">
        <v>1989</v>
      </c>
      <c r="B555" s="541" t="s">
        <v>1755</v>
      </c>
      <c r="C555" s="541" t="s">
        <v>1743</v>
      </c>
      <c r="D555" s="541" t="s">
        <v>1840</v>
      </c>
      <c r="E555" s="541" t="s">
        <v>1841</v>
      </c>
      <c r="F555" s="582">
        <v>2</v>
      </c>
      <c r="G555" s="582">
        <v>348</v>
      </c>
      <c r="H555" s="582"/>
      <c r="I555" s="582">
        <v>174</v>
      </c>
      <c r="J555" s="582"/>
      <c r="K555" s="582"/>
      <c r="L555" s="582"/>
      <c r="M555" s="582"/>
      <c r="N555" s="582">
        <v>2</v>
      </c>
      <c r="O555" s="582">
        <v>350</v>
      </c>
      <c r="P555" s="546"/>
      <c r="Q555" s="583">
        <v>175</v>
      </c>
    </row>
    <row r="556" spans="1:17" ht="14.45" customHeight="1" x14ac:dyDescent="0.2">
      <c r="A556" s="540" t="s">
        <v>1989</v>
      </c>
      <c r="B556" s="541" t="s">
        <v>1755</v>
      </c>
      <c r="C556" s="541" t="s">
        <v>1743</v>
      </c>
      <c r="D556" s="541" t="s">
        <v>1842</v>
      </c>
      <c r="E556" s="541" t="s">
        <v>1843</v>
      </c>
      <c r="F556" s="582">
        <v>6</v>
      </c>
      <c r="G556" s="582">
        <v>2406</v>
      </c>
      <c r="H556" s="582"/>
      <c r="I556" s="582">
        <v>401</v>
      </c>
      <c r="J556" s="582"/>
      <c r="K556" s="582"/>
      <c r="L556" s="582"/>
      <c r="M556" s="582"/>
      <c r="N556" s="582"/>
      <c r="O556" s="582"/>
      <c r="P556" s="546"/>
      <c r="Q556" s="583"/>
    </row>
    <row r="557" spans="1:17" ht="14.45" customHeight="1" x14ac:dyDescent="0.2">
      <c r="A557" s="540" t="s">
        <v>1989</v>
      </c>
      <c r="B557" s="541" t="s">
        <v>1755</v>
      </c>
      <c r="C557" s="541" t="s">
        <v>1743</v>
      </c>
      <c r="D557" s="541" t="s">
        <v>1852</v>
      </c>
      <c r="E557" s="541" t="s">
        <v>1853</v>
      </c>
      <c r="F557" s="582">
        <v>1</v>
      </c>
      <c r="G557" s="582">
        <v>478</v>
      </c>
      <c r="H557" s="582"/>
      <c r="I557" s="582">
        <v>478</v>
      </c>
      <c r="J557" s="582"/>
      <c r="K557" s="582"/>
      <c r="L557" s="582"/>
      <c r="M557" s="582"/>
      <c r="N557" s="582"/>
      <c r="O557" s="582"/>
      <c r="P557" s="546"/>
      <c r="Q557" s="583"/>
    </row>
    <row r="558" spans="1:17" ht="14.45" customHeight="1" x14ac:dyDescent="0.2">
      <c r="A558" s="540" t="s">
        <v>1989</v>
      </c>
      <c r="B558" s="541" t="s">
        <v>1755</v>
      </c>
      <c r="C558" s="541" t="s">
        <v>1743</v>
      </c>
      <c r="D558" s="541" t="s">
        <v>1854</v>
      </c>
      <c r="E558" s="541" t="s">
        <v>1855</v>
      </c>
      <c r="F558" s="582"/>
      <c r="G558" s="582"/>
      <c r="H558" s="582"/>
      <c r="I558" s="582"/>
      <c r="J558" s="582"/>
      <c r="K558" s="582"/>
      <c r="L558" s="582"/>
      <c r="M558" s="582"/>
      <c r="N558" s="582">
        <v>1</v>
      </c>
      <c r="O558" s="582">
        <v>297</v>
      </c>
      <c r="P558" s="546"/>
      <c r="Q558" s="583">
        <v>297</v>
      </c>
    </row>
    <row r="559" spans="1:17" ht="14.45" customHeight="1" x14ac:dyDescent="0.2">
      <c r="A559" s="540" t="s">
        <v>1989</v>
      </c>
      <c r="B559" s="541" t="s">
        <v>1755</v>
      </c>
      <c r="C559" s="541" t="s">
        <v>1743</v>
      </c>
      <c r="D559" s="541" t="s">
        <v>1858</v>
      </c>
      <c r="E559" s="541" t="s">
        <v>1859</v>
      </c>
      <c r="F559" s="582">
        <v>1</v>
      </c>
      <c r="G559" s="582">
        <v>168</v>
      </c>
      <c r="H559" s="582"/>
      <c r="I559" s="582">
        <v>168</v>
      </c>
      <c r="J559" s="582"/>
      <c r="K559" s="582"/>
      <c r="L559" s="582"/>
      <c r="M559" s="582"/>
      <c r="N559" s="582">
        <v>2</v>
      </c>
      <c r="O559" s="582">
        <v>338</v>
      </c>
      <c r="P559" s="546"/>
      <c r="Q559" s="583">
        <v>169</v>
      </c>
    </row>
    <row r="560" spans="1:17" ht="14.45" customHeight="1" x14ac:dyDescent="0.2">
      <c r="A560" s="540" t="s">
        <v>1989</v>
      </c>
      <c r="B560" s="541" t="s">
        <v>1755</v>
      </c>
      <c r="C560" s="541" t="s">
        <v>1743</v>
      </c>
      <c r="D560" s="541" t="s">
        <v>1862</v>
      </c>
      <c r="E560" s="541" t="s">
        <v>1863</v>
      </c>
      <c r="F560" s="582">
        <v>1</v>
      </c>
      <c r="G560" s="582">
        <v>574</v>
      </c>
      <c r="H560" s="582"/>
      <c r="I560" s="582">
        <v>574</v>
      </c>
      <c r="J560" s="582"/>
      <c r="K560" s="582"/>
      <c r="L560" s="582"/>
      <c r="M560" s="582"/>
      <c r="N560" s="582"/>
      <c r="O560" s="582"/>
      <c r="P560" s="546"/>
      <c r="Q560" s="583"/>
    </row>
    <row r="561" spans="1:17" ht="14.45" customHeight="1" x14ac:dyDescent="0.2">
      <c r="A561" s="540" t="s">
        <v>1989</v>
      </c>
      <c r="B561" s="541" t="s">
        <v>1755</v>
      </c>
      <c r="C561" s="541" t="s">
        <v>1743</v>
      </c>
      <c r="D561" s="541" t="s">
        <v>1864</v>
      </c>
      <c r="E561" s="541" t="s">
        <v>1865</v>
      </c>
      <c r="F561" s="582">
        <v>1</v>
      </c>
      <c r="G561" s="582">
        <v>188</v>
      </c>
      <c r="H561" s="582"/>
      <c r="I561" s="582">
        <v>188</v>
      </c>
      <c r="J561" s="582"/>
      <c r="K561" s="582"/>
      <c r="L561" s="582"/>
      <c r="M561" s="582"/>
      <c r="N561" s="582"/>
      <c r="O561" s="582"/>
      <c r="P561" s="546"/>
      <c r="Q561" s="583"/>
    </row>
    <row r="562" spans="1:17" ht="14.45" customHeight="1" x14ac:dyDescent="0.2">
      <c r="A562" s="540" t="s">
        <v>1989</v>
      </c>
      <c r="B562" s="541" t="s">
        <v>1755</v>
      </c>
      <c r="C562" s="541" t="s">
        <v>1743</v>
      </c>
      <c r="D562" s="541" t="s">
        <v>1880</v>
      </c>
      <c r="E562" s="541" t="s">
        <v>1881</v>
      </c>
      <c r="F562" s="582">
        <v>3</v>
      </c>
      <c r="G562" s="582">
        <v>12306</v>
      </c>
      <c r="H562" s="582"/>
      <c r="I562" s="582">
        <v>4102</v>
      </c>
      <c r="J562" s="582">
        <v>1</v>
      </c>
      <c r="K562" s="582">
        <v>4114</v>
      </c>
      <c r="L562" s="582"/>
      <c r="M562" s="582">
        <v>4114</v>
      </c>
      <c r="N562" s="582"/>
      <c r="O562" s="582"/>
      <c r="P562" s="546"/>
      <c r="Q562" s="583"/>
    </row>
    <row r="563" spans="1:17" ht="14.45" customHeight="1" x14ac:dyDescent="0.2">
      <c r="A563" s="540" t="s">
        <v>1989</v>
      </c>
      <c r="B563" s="541" t="s">
        <v>1755</v>
      </c>
      <c r="C563" s="541" t="s">
        <v>1743</v>
      </c>
      <c r="D563" s="541" t="s">
        <v>1890</v>
      </c>
      <c r="E563" s="541" t="s">
        <v>1891</v>
      </c>
      <c r="F563" s="582">
        <v>5</v>
      </c>
      <c r="G563" s="582">
        <v>38475</v>
      </c>
      <c r="H563" s="582"/>
      <c r="I563" s="582">
        <v>7695</v>
      </c>
      <c r="J563" s="582"/>
      <c r="K563" s="582"/>
      <c r="L563" s="582"/>
      <c r="M563" s="582"/>
      <c r="N563" s="582"/>
      <c r="O563" s="582"/>
      <c r="P563" s="546"/>
      <c r="Q563" s="583"/>
    </row>
    <row r="564" spans="1:17" ht="14.45" customHeight="1" x14ac:dyDescent="0.2">
      <c r="A564" s="540" t="s">
        <v>1989</v>
      </c>
      <c r="B564" s="541" t="s">
        <v>1755</v>
      </c>
      <c r="C564" s="541" t="s">
        <v>1743</v>
      </c>
      <c r="D564" s="541" t="s">
        <v>1894</v>
      </c>
      <c r="E564" s="541" t="s">
        <v>1895</v>
      </c>
      <c r="F564" s="582">
        <v>1</v>
      </c>
      <c r="G564" s="582">
        <v>2375</v>
      </c>
      <c r="H564" s="582"/>
      <c r="I564" s="582">
        <v>2375</v>
      </c>
      <c r="J564" s="582"/>
      <c r="K564" s="582"/>
      <c r="L564" s="582"/>
      <c r="M564" s="582"/>
      <c r="N564" s="582"/>
      <c r="O564" s="582"/>
      <c r="P564" s="546"/>
      <c r="Q564" s="583"/>
    </row>
    <row r="565" spans="1:17" ht="14.45" customHeight="1" x14ac:dyDescent="0.2">
      <c r="A565" s="540" t="s">
        <v>1989</v>
      </c>
      <c r="B565" s="541" t="s">
        <v>1904</v>
      </c>
      <c r="C565" s="541" t="s">
        <v>1743</v>
      </c>
      <c r="D565" s="541" t="s">
        <v>1909</v>
      </c>
      <c r="E565" s="541" t="s">
        <v>1910</v>
      </c>
      <c r="F565" s="582">
        <v>3</v>
      </c>
      <c r="G565" s="582">
        <v>36</v>
      </c>
      <c r="H565" s="582"/>
      <c r="I565" s="582">
        <v>12</v>
      </c>
      <c r="J565" s="582"/>
      <c r="K565" s="582"/>
      <c r="L565" s="582"/>
      <c r="M565" s="582"/>
      <c r="N565" s="582"/>
      <c r="O565" s="582"/>
      <c r="P565" s="546"/>
      <c r="Q565" s="583"/>
    </row>
    <row r="566" spans="1:17" ht="14.45" customHeight="1" x14ac:dyDescent="0.2">
      <c r="A566" s="540" t="s">
        <v>1989</v>
      </c>
      <c r="B566" s="541" t="s">
        <v>1904</v>
      </c>
      <c r="C566" s="541" t="s">
        <v>1743</v>
      </c>
      <c r="D566" s="541" t="s">
        <v>1931</v>
      </c>
      <c r="E566" s="541" t="s">
        <v>1932</v>
      </c>
      <c r="F566" s="582"/>
      <c r="G566" s="582"/>
      <c r="H566" s="582"/>
      <c r="I566" s="582"/>
      <c r="J566" s="582"/>
      <c r="K566" s="582"/>
      <c r="L566" s="582"/>
      <c r="M566" s="582"/>
      <c r="N566" s="582">
        <v>1</v>
      </c>
      <c r="O566" s="582">
        <v>1610</v>
      </c>
      <c r="P566" s="546"/>
      <c r="Q566" s="583">
        <v>1610</v>
      </c>
    </row>
    <row r="567" spans="1:17" ht="14.45" customHeight="1" x14ac:dyDescent="0.2">
      <c r="A567" s="540" t="s">
        <v>1989</v>
      </c>
      <c r="B567" s="541" t="s">
        <v>1904</v>
      </c>
      <c r="C567" s="541" t="s">
        <v>1743</v>
      </c>
      <c r="D567" s="541" t="s">
        <v>1937</v>
      </c>
      <c r="E567" s="541" t="s">
        <v>1938</v>
      </c>
      <c r="F567" s="582"/>
      <c r="G567" s="582"/>
      <c r="H567" s="582"/>
      <c r="I567" s="582"/>
      <c r="J567" s="582"/>
      <c r="K567" s="582"/>
      <c r="L567" s="582"/>
      <c r="M567" s="582"/>
      <c r="N567" s="582">
        <v>1</v>
      </c>
      <c r="O567" s="582">
        <v>1610</v>
      </c>
      <c r="P567" s="546"/>
      <c r="Q567" s="583">
        <v>1610</v>
      </c>
    </row>
    <row r="568" spans="1:17" ht="14.45" customHeight="1" x14ac:dyDescent="0.2">
      <c r="A568" s="540" t="s">
        <v>1989</v>
      </c>
      <c r="B568" s="541" t="s">
        <v>1904</v>
      </c>
      <c r="C568" s="541" t="s">
        <v>1743</v>
      </c>
      <c r="D568" s="541" t="s">
        <v>1943</v>
      </c>
      <c r="E568" s="541" t="s">
        <v>1944</v>
      </c>
      <c r="F568" s="582"/>
      <c r="G568" s="582"/>
      <c r="H568" s="582"/>
      <c r="I568" s="582"/>
      <c r="J568" s="582"/>
      <c r="K568" s="582"/>
      <c r="L568" s="582"/>
      <c r="M568" s="582"/>
      <c r="N568" s="582">
        <v>1</v>
      </c>
      <c r="O568" s="582">
        <v>1084.44</v>
      </c>
      <c r="P568" s="546"/>
      <c r="Q568" s="583">
        <v>1084.44</v>
      </c>
    </row>
    <row r="569" spans="1:17" ht="14.45" customHeight="1" x14ac:dyDescent="0.2">
      <c r="A569" s="540" t="s">
        <v>1990</v>
      </c>
      <c r="B569" s="541" t="s">
        <v>1755</v>
      </c>
      <c r="C569" s="541" t="s">
        <v>1743</v>
      </c>
      <c r="D569" s="541" t="s">
        <v>1768</v>
      </c>
      <c r="E569" s="541" t="s">
        <v>1769</v>
      </c>
      <c r="F569" s="582"/>
      <c r="G569" s="582"/>
      <c r="H569" s="582"/>
      <c r="I569" s="582"/>
      <c r="J569" s="582"/>
      <c r="K569" s="582"/>
      <c r="L569" s="582"/>
      <c r="M569" s="582"/>
      <c r="N569" s="582">
        <v>2</v>
      </c>
      <c r="O569" s="582">
        <v>1728</v>
      </c>
      <c r="P569" s="546"/>
      <c r="Q569" s="583">
        <v>864</v>
      </c>
    </row>
    <row r="570" spans="1:17" ht="14.45" customHeight="1" x14ac:dyDescent="0.2">
      <c r="A570" s="540" t="s">
        <v>1990</v>
      </c>
      <c r="B570" s="541" t="s">
        <v>1755</v>
      </c>
      <c r="C570" s="541" t="s">
        <v>1743</v>
      </c>
      <c r="D570" s="541" t="s">
        <v>1774</v>
      </c>
      <c r="E570" s="541" t="s">
        <v>1775</v>
      </c>
      <c r="F570" s="582"/>
      <c r="G570" s="582"/>
      <c r="H570" s="582"/>
      <c r="I570" s="582"/>
      <c r="J570" s="582">
        <v>2</v>
      </c>
      <c r="K570" s="582">
        <v>336</v>
      </c>
      <c r="L570" s="582"/>
      <c r="M570" s="582">
        <v>168</v>
      </c>
      <c r="N570" s="582">
        <v>1</v>
      </c>
      <c r="O570" s="582">
        <v>169</v>
      </c>
      <c r="P570" s="546"/>
      <c r="Q570" s="583">
        <v>169</v>
      </c>
    </row>
    <row r="571" spans="1:17" ht="14.45" customHeight="1" x14ac:dyDescent="0.2">
      <c r="A571" s="540" t="s">
        <v>1990</v>
      </c>
      <c r="B571" s="541" t="s">
        <v>1755</v>
      </c>
      <c r="C571" s="541" t="s">
        <v>1743</v>
      </c>
      <c r="D571" s="541" t="s">
        <v>1776</v>
      </c>
      <c r="E571" s="541" t="s">
        <v>1777</v>
      </c>
      <c r="F571" s="582"/>
      <c r="G571" s="582"/>
      <c r="H571" s="582"/>
      <c r="I571" s="582"/>
      <c r="J571" s="582">
        <v>2</v>
      </c>
      <c r="K571" s="582">
        <v>350</v>
      </c>
      <c r="L571" s="582"/>
      <c r="M571" s="582">
        <v>175</v>
      </c>
      <c r="N571" s="582">
        <v>1</v>
      </c>
      <c r="O571" s="582">
        <v>176</v>
      </c>
      <c r="P571" s="546"/>
      <c r="Q571" s="583">
        <v>176</v>
      </c>
    </row>
    <row r="572" spans="1:17" ht="14.45" customHeight="1" x14ac:dyDescent="0.2">
      <c r="A572" s="540" t="s">
        <v>1990</v>
      </c>
      <c r="B572" s="541" t="s">
        <v>1755</v>
      </c>
      <c r="C572" s="541" t="s">
        <v>1743</v>
      </c>
      <c r="D572" s="541" t="s">
        <v>1778</v>
      </c>
      <c r="E572" s="541" t="s">
        <v>1779</v>
      </c>
      <c r="F572" s="582"/>
      <c r="G572" s="582"/>
      <c r="H572" s="582"/>
      <c r="I572" s="582"/>
      <c r="J572" s="582">
        <v>1</v>
      </c>
      <c r="K572" s="582">
        <v>354</v>
      </c>
      <c r="L572" s="582"/>
      <c r="M572" s="582">
        <v>354</v>
      </c>
      <c r="N572" s="582"/>
      <c r="O572" s="582"/>
      <c r="P572" s="546"/>
      <c r="Q572" s="583"/>
    </row>
    <row r="573" spans="1:17" ht="14.45" customHeight="1" x14ac:dyDescent="0.2">
      <c r="A573" s="540" t="s">
        <v>1990</v>
      </c>
      <c r="B573" s="541" t="s">
        <v>1755</v>
      </c>
      <c r="C573" s="541" t="s">
        <v>1743</v>
      </c>
      <c r="D573" s="541" t="s">
        <v>1780</v>
      </c>
      <c r="E573" s="541" t="s">
        <v>1781</v>
      </c>
      <c r="F573" s="582"/>
      <c r="G573" s="582"/>
      <c r="H573" s="582"/>
      <c r="I573" s="582"/>
      <c r="J573" s="582">
        <v>2</v>
      </c>
      <c r="K573" s="582">
        <v>2080</v>
      </c>
      <c r="L573" s="582"/>
      <c r="M573" s="582">
        <v>1040</v>
      </c>
      <c r="N573" s="582">
        <v>2</v>
      </c>
      <c r="O573" s="582">
        <v>2084</v>
      </c>
      <c r="P573" s="546"/>
      <c r="Q573" s="583">
        <v>1042</v>
      </c>
    </row>
    <row r="574" spans="1:17" ht="14.45" customHeight="1" x14ac:dyDescent="0.2">
      <c r="A574" s="540" t="s">
        <v>1990</v>
      </c>
      <c r="B574" s="541" t="s">
        <v>1755</v>
      </c>
      <c r="C574" s="541" t="s">
        <v>1743</v>
      </c>
      <c r="D574" s="541" t="s">
        <v>1784</v>
      </c>
      <c r="E574" s="541" t="s">
        <v>1785</v>
      </c>
      <c r="F574" s="582"/>
      <c r="G574" s="582"/>
      <c r="H574" s="582"/>
      <c r="I574" s="582"/>
      <c r="J574" s="582">
        <v>5</v>
      </c>
      <c r="K574" s="582">
        <v>4115</v>
      </c>
      <c r="L574" s="582"/>
      <c r="M574" s="582">
        <v>823</v>
      </c>
      <c r="N574" s="582"/>
      <c r="O574" s="582"/>
      <c r="P574" s="546"/>
      <c r="Q574" s="583"/>
    </row>
    <row r="575" spans="1:17" ht="14.45" customHeight="1" x14ac:dyDescent="0.2">
      <c r="A575" s="540" t="s">
        <v>1990</v>
      </c>
      <c r="B575" s="541" t="s">
        <v>1755</v>
      </c>
      <c r="C575" s="541" t="s">
        <v>1743</v>
      </c>
      <c r="D575" s="541" t="s">
        <v>1788</v>
      </c>
      <c r="E575" s="541" t="s">
        <v>1789</v>
      </c>
      <c r="F575" s="582"/>
      <c r="G575" s="582"/>
      <c r="H575" s="582"/>
      <c r="I575" s="582"/>
      <c r="J575" s="582">
        <v>1</v>
      </c>
      <c r="K575" s="582">
        <v>552</v>
      </c>
      <c r="L575" s="582"/>
      <c r="M575" s="582">
        <v>552</v>
      </c>
      <c r="N575" s="582">
        <v>1</v>
      </c>
      <c r="O575" s="582">
        <v>555</v>
      </c>
      <c r="P575" s="546"/>
      <c r="Q575" s="583">
        <v>555</v>
      </c>
    </row>
    <row r="576" spans="1:17" ht="14.45" customHeight="1" x14ac:dyDescent="0.2">
      <c r="A576" s="540" t="s">
        <v>1990</v>
      </c>
      <c r="B576" s="541" t="s">
        <v>1755</v>
      </c>
      <c r="C576" s="541" t="s">
        <v>1743</v>
      </c>
      <c r="D576" s="541" t="s">
        <v>1790</v>
      </c>
      <c r="E576" s="541" t="s">
        <v>1791</v>
      </c>
      <c r="F576" s="582"/>
      <c r="G576" s="582"/>
      <c r="H576" s="582"/>
      <c r="I576" s="582"/>
      <c r="J576" s="582"/>
      <c r="K576" s="582"/>
      <c r="L576" s="582"/>
      <c r="M576" s="582"/>
      <c r="N576" s="582">
        <v>1</v>
      </c>
      <c r="O576" s="582">
        <v>660</v>
      </c>
      <c r="P576" s="546"/>
      <c r="Q576" s="583">
        <v>660</v>
      </c>
    </row>
    <row r="577" spans="1:17" ht="14.45" customHeight="1" x14ac:dyDescent="0.2">
      <c r="A577" s="540" t="s">
        <v>1990</v>
      </c>
      <c r="B577" s="541" t="s">
        <v>1755</v>
      </c>
      <c r="C577" s="541" t="s">
        <v>1743</v>
      </c>
      <c r="D577" s="541" t="s">
        <v>1792</v>
      </c>
      <c r="E577" s="541" t="s">
        <v>1793</v>
      </c>
      <c r="F577" s="582"/>
      <c r="G577" s="582"/>
      <c r="H577" s="582"/>
      <c r="I577" s="582"/>
      <c r="J577" s="582"/>
      <c r="K577" s="582"/>
      <c r="L577" s="582"/>
      <c r="M577" s="582"/>
      <c r="N577" s="582">
        <v>1</v>
      </c>
      <c r="O577" s="582">
        <v>660</v>
      </c>
      <c r="P577" s="546"/>
      <c r="Q577" s="583">
        <v>660</v>
      </c>
    </row>
    <row r="578" spans="1:17" ht="14.45" customHeight="1" x14ac:dyDescent="0.2">
      <c r="A578" s="540" t="s">
        <v>1990</v>
      </c>
      <c r="B578" s="541" t="s">
        <v>1755</v>
      </c>
      <c r="C578" s="541" t="s">
        <v>1743</v>
      </c>
      <c r="D578" s="541" t="s">
        <v>1800</v>
      </c>
      <c r="E578" s="541" t="s">
        <v>1801</v>
      </c>
      <c r="F578" s="582"/>
      <c r="G578" s="582"/>
      <c r="H578" s="582"/>
      <c r="I578" s="582"/>
      <c r="J578" s="582">
        <v>1</v>
      </c>
      <c r="K578" s="582">
        <v>353</v>
      </c>
      <c r="L578" s="582"/>
      <c r="M578" s="582">
        <v>353</v>
      </c>
      <c r="N578" s="582">
        <v>1</v>
      </c>
      <c r="O578" s="582">
        <v>357</v>
      </c>
      <c r="P578" s="546"/>
      <c r="Q578" s="583">
        <v>357</v>
      </c>
    </row>
    <row r="579" spans="1:17" ht="14.45" customHeight="1" x14ac:dyDescent="0.2">
      <c r="A579" s="540" t="s">
        <v>1990</v>
      </c>
      <c r="B579" s="541" t="s">
        <v>1755</v>
      </c>
      <c r="C579" s="541" t="s">
        <v>1743</v>
      </c>
      <c r="D579" s="541" t="s">
        <v>1802</v>
      </c>
      <c r="E579" s="541" t="s">
        <v>1803</v>
      </c>
      <c r="F579" s="582"/>
      <c r="G579" s="582"/>
      <c r="H579" s="582"/>
      <c r="I579" s="582"/>
      <c r="J579" s="582">
        <v>1</v>
      </c>
      <c r="K579" s="582">
        <v>224</v>
      </c>
      <c r="L579" s="582"/>
      <c r="M579" s="582">
        <v>224</v>
      </c>
      <c r="N579" s="582">
        <v>2</v>
      </c>
      <c r="O579" s="582">
        <v>454</v>
      </c>
      <c r="P579" s="546"/>
      <c r="Q579" s="583">
        <v>227</v>
      </c>
    </row>
    <row r="580" spans="1:17" ht="14.45" customHeight="1" x14ac:dyDescent="0.2">
      <c r="A580" s="540" t="s">
        <v>1990</v>
      </c>
      <c r="B580" s="541" t="s">
        <v>1755</v>
      </c>
      <c r="C580" s="541" t="s">
        <v>1743</v>
      </c>
      <c r="D580" s="541" t="s">
        <v>1810</v>
      </c>
      <c r="E580" s="541" t="s">
        <v>1811</v>
      </c>
      <c r="F580" s="582"/>
      <c r="G580" s="582"/>
      <c r="H580" s="582"/>
      <c r="I580" s="582"/>
      <c r="J580" s="582">
        <v>1</v>
      </c>
      <c r="K580" s="582">
        <v>112</v>
      </c>
      <c r="L580" s="582"/>
      <c r="M580" s="582">
        <v>112</v>
      </c>
      <c r="N580" s="582">
        <v>1</v>
      </c>
      <c r="O580" s="582">
        <v>112</v>
      </c>
      <c r="P580" s="546"/>
      <c r="Q580" s="583">
        <v>112</v>
      </c>
    </row>
    <row r="581" spans="1:17" ht="14.45" customHeight="1" x14ac:dyDescent="0.2">
      <c r="A581" s="540" t="s">
        <v>1990</v>
      </c>
      <c r="B581" s="541" t="s">
        <v>1755</v>
      </c>
      <c r="C581" s="541" t="s">
        <v>1743</v>
      </c>
      <c r="D581" s="541" t="s">
        <v>1812</v>
      </c>
      <c r="E581" s="541" t="s">
        <v>1813</v>
      </c>
      <c r="F581" s="582"/>
      <c r="G581" s="582"/>
      <c r="H581" s="582"/>
      <c r="I581" s="582"/>
      <c r="J581" s="582"/>
      <c r="K581" s="582"/>
      <c r="L581" s="582"/>
      <c r="M581" s="582"/>
      <c r="N581" s="582">
        <v>2</v>
      </c>
      <c r="O581" s="582">
        <v>628</v>
      </c>
      <c r="P581" s="546"/>
      <c r="Q581" s="583">
        <v>314</v>
      </c>
    </row>
    <row r="582" spans="1:17" ht="14.45" customHeight="1" x14ac:dyDescent="0.2">
      <c r="A582" s="540" t="s">
        <v>1990</v>
      </c>
      <c r="B582" s="541" t="s">
        <v>1755</v>
      </c>
      <c r="C582" s="541" t="s">
        <v>1743</v>
      </c>
      <c r="D582" s="541" t="s">
        <v>1814</v>
      </c>
      <c r="E582" s="541" t="s">
        <v>1815</v>
      </c>
      <c r="F582" s="582"/>
      <c r="G582" s="582"/>
      <c r="H582" s="582"/>
      <c r="I582" s="582"/>
      <c r="J582" s="582">
        <v>4</v>
      </c>
      <c r="K582" s="582">
        <v>68</v>
      </c>
      <c r="L582" s="582"/>
      <c r="M582" s="582">
        <v>17</v>
      </c>
      <c r="N582" s="582">
        <v>2</v>
      </c>
      <c r="O582" s="582">
        <v>38</v>
      </c>
      <c r="P582" s="546"/>
      <c r="Q582" s="583">
        <v>19</v>
      </c>
    </row>
    <row r="583" spans="1:17" ht="14.45" customHeight="1" x14ac:dyDescent="0.2">
      <c r="A583" s="540" t="s">
        <v>1990</v>
      </c>
      <c r="B583" s="541" t="s">
        <v>1755</v>
      </c>
      <c r="C583" s="541" t="s">
        <v>1743</v>
      </c>
      <c r="D583" s="541" t="s">
        <v>1818</v>
      </c>
      <c r="E583" s="541" t="s">
        <v>1819</v>
      </c>
      <c r="F583" s="582"/>
      <c r="G583" s="582"/>
      <c r="H583" s="582"/>
      <c r="I583" s="582"/>
      <c r="J583" s="582">
        <v>15</v>
      </c>
      <c r="K583" s="582">
        <v>5280</v>
      </c>
      <c r="L583" s="582"/>
      <c r="M583" s="582">
        <v>352</v>
      </c>
      <c r="N583" s="582">
        <v>31</v>
      </c>
      <c r="O583" s="582">
        <v>10974</v>
      </c>
      <c r="P583" s="546"/>
      <c r="Q583" s="583">
        <v>354</v>
      </c>
    </row>
    <row r="584" spans="1:17" ht="14.45" customHeight="1" x14ac:dyDescent="0.2">
      <c r="A584" s="540" t="s">
        <v>1990</v>
      </c>
      <c r="B584" s="541" t="s">
        <v>1755</v>
      </c>
      <c r="C584" s="541" t="s">
        <v>1743</v>
      </c>
      <c r="D584" s="541" t="s">
        <v>1820</v>
      </c>
      <c r="E584" s="541" t="s">
        <v>1821</v>
      </c>
      <c r="F584" s="582"/>
      <c r="G584" s="582"/>
      <c r="H584" s="582"/>
      <c r="I584" s="582"/>
      <c r="J584" s="582">
        <v>2</v>
      </c>
      <c r="K584" s="582">
        <v>300</v>
      </c>
      <c r="L584" s="582"/>
      <c r="M584" s="582">
        <v>150</v>
      </c>
      <c r="N584" s="582"/>
      <c r="O584" s="582"/>
      <c r="P584" s="546"/>
      <c r="Q584" s="583"/>
    </row>
    <row r="585" spans="1:17" ht="14.45" customHeight="1" x14ac:dyDescent="0.2">
      <c r="A585" s="540" t="s">
        <v>1990</v>
      </c>
      <c r="B585" s="541" t="s">
        <v>1755</v>
      </c>
      <c r="C585" s="541" t="s">
        <v>1743</v>
      </c>
      <c r="D585" s="541" t="s">
        <v>1824</v>
      </c>
      <c r="E585" s="541" t="s">
        <v>1825</v>
      </c>
      <c r="F585" s="582"/>
      <c r="G585" s="582"/>
      <c r="H585" s="582"/>
      <c r="I585" s="582"/>
      <c r="J585" s="582">
        <v>1</v>
      </c>
      <c r="K585" s="582">
        <v>297</v>
      </c>
      <c r="L585" s="582"/>
      <c r="M585" s="582">
        <v>297</v>
      </c>
      <c r="N585" s="582"/>
      <c r="O585" s="582"/>
      <c r="P585" s="546"/>
      <c r="Q585" s="583"/>
    </row>
    <row r="586" spans="1:17" ht="14.45" customHeight="1" x14ac:dyDescent="0.2">
      <c r="A586" s="540" t="s">
        <v>1990</v>
      </c>
      <c r="B586" s="541" t="s">
        <v>1755</v>
      </c>
      <c r="C586" s="541" t="s">
        <v>1743</v>
      </c>
      <c r="D586" s="541" t="s">
        <v>1826</v>
      </c>
      <c r="E586" s="541" t="s">
        <v>1827</v>
      </c>
      <c r="F586" s="582">
        <v>1</v>
      </c>
      <c r="G586" s="582">
        <v>211</v>
      </c>
      <c r="H586" s="582"/>
      <c r="I586" s="582">
        <v>211</v>
      </c>
      <c r="J586" s="582">
        <v>1</v>
      </c>
      <c r="K586" s="582">
        <v>213</v>
      </c>
      <c r="L586" s="582"/>
      <c r="M586" s="582">
        <v>213</v>
      </c>
      <c r="N586" s="582">
        <v>1</v>
      </c>
      <c r="O586" s="582">
        <v>217</v>
      </c>
      <c r="P586" s="546"/>
      <c r="Q586" s="583">
        <v>217</v>
      </c>
    </row>
    <row r="587" spans="1:17" ht="14.45" customHeight="1" x14ac:dyDescent="0.2">
      <c r="A587" s="540" t="s">
        <v>1990</v>
      </c>
      <c r="B587" s="541" t="s">
        <v>1755</v>
      </c>
      <c r="C587" s="541" t="s">
        <v>1743</v>
      </c>
      <c r="D587" s="541" t="s">
        <v>1828</v>
      </c>
      <c r="E587" s="541" t="s">
        <v>1829</v>
      </c>
      <c r="F587" s="582"/>
      <c r="G587" s="582"/>
      <c r="H587" s="582"/>
      <c r="I587" s="582"/>
      <c r="J587" s="582">
        <v>2</v>
      </c>
      <c r="K587" s="582">
        <v>80</v>
      </c>
      <c r="L587" s="582"/>
      <c r="M587" s="582">
        <v>40</v>
      </c>
      <c r="N587" s="582">
        <v>1</v>
      </c>
      <c r="O587" s="582">
        <v>42</v>
      </c>
      <c r="P587" s="546"/>
      <c r="Q587" s="583">
        <v>42</v>
      </c>
    </row>
    <row r="588" spans="1:17" ht="14.45" customHeight="1" x14ac:dyDescent="0.2">
      <c r="A588" s="540" t="s">
        <v>1990</v>
      </c>
      <c r="B588" s="541" t="s">
        <v>1755</v>
      </c>
      <c r="C588" s="541" t="s">
        <v>1743</v>
      </c>
      <c r="D588" s="541" t="s">
        <v>1832</v>
      </c>
      <c r="E588" s="541" t="s">
        <v>1833</v>
      </c>
      <c r="F588" s="582"/>
      <c r="G588" s="582"/>
      <c r="H588" s="582"/>
      <c r="I588" s="582"/>
      <c r="J588" s="582">
        <v>2</v>
      </c>
      <c r="K588" s="582">
        <v>342</v>
      </c>
      <c r="L588" s="582"/>
      <c r="M588" s="582">
        <v>171</v>
      </c>
      <c r="N588" s="582">
        <v>1</v>
      </c>
      <c r="O588" s="582">
        <v>172</v>
      </c>
      <c r="P588" s="546"/>
      <c r="Q588" s="583">
        <v>172</v>
      </c>
    </row>
    <row r="589" spans="1:17" ht="14.45" customHeight="1" x14ac:dyDescent="0.2">
      <c r="A589" s="540" t="s">
        <v>1990</v>
      </c>
      <c r="B589" s="541" t="s">
        <v>1755</v>
      </c>
      <c r="C589" s="541" t="s">
        <v>1743</v>
      </c>
      <c r="D589" s="541" t="s">
        <v>1838</v>
      </c>
      <c r="E589" s="541" t="s">
        <v>1839</v>
      </c>
      <c r="F589" s="582"/>
      <c r="G589" s="582"/>
      <c r="H589" s="582"/>
      <c r="I589" s="582"/>
      <c r="J589" s="582">
        <v>2</v>
      </c>
      <c r="K589" s="582">
        <v>702</v>
      </c>
      <c r="L589" s="582"/>
      <c r="M589" s="582">
        <v>351</v>
      </c>
      <c r="N589" s="582">
        <v>1</v>
      </c>
      <c r="O589" s="582">
        <v>354</v>
      </c>
      <c r="P589" s="546"/>
      <c r="Q589" s="583">
        <v>354</v>
      </c>
    </row>
    <row r="590" spans="1:17" ht="14.45" customHeight="1" x14ac:dyDescent="0.2">
      <c r="A590" s="540" t="s">
        <v>1990</v>
      </c>
      <c r="B590" s="541" t="s">
        <v>1755</v>
      </c>
      <c r="C590" s="541" t="s">
        <v>1743</v>
      </c>
      <c r="D590" s="541" t="s">
        <v>1840</v>
      </c>
      <c r="E590" s="541" t="s">
        <v>1841</v>
      </c>
      <c r="F590" s="582"/>
      <c r="G590" s="582"/>
      <c r="H590" s="582"/>
      <c r="I590" s="582"/>
      <c r="J590" s="582">
        <v>2</v>
      </c>
      <c r="K590" s="582">
        <v>348</v>
      </c>
      <c r="L590" s="582"/>
      <c r="M590" s="582">
        <v>174</v>
      </c>
      <c r="N590" s="582">
        <v>1</v>
      </c>
      <c r="O590" s="582">
        <v>175</v>
      </c>
      <c r="P590" s="546"/>
      <c r="Q590" s="583">
        <v>175</v>
      </c>
    </row>
    <row r="591" spans="1:17" ht="14.45" customHeight="1" x14ac:dyDescent="0.2">
      <c r="A591" s="540" t="s">
        <v>1990</v>
      </c>
      <c r="B591" s="541" t="s">
        <v>1755</v>
      </c>
      <c r="C591" s="541" t="s">
        <v>1743</v>
      </c>
      <c r="D591" s="541" t="s">
        <v>1842</v>
      </c>
      <c r="E591" s="541" t="s">
        <v>1843</v>
      </c>
      <c r="F591" s="582"/>
      <c r="G591" s="582"/>
      <c r="H591" s="582"/>
      <c r="I591" s="582"/>
      <c r="J591" s="582">
        <v>6</v>
      </c>
      <c r="K591" s="582">
        <v>2412</v>
      </c>
      <c r="L591" s="582"/>
      <c r="M591" s="582">
        <v>402</v>
      </c>
      <c r="N591" s="582"/>
      <c r="O591" s="582"/>
      <c r="P591" s="546"/>
      <c r="Q591" s="583"/>
    </row>
    <row r="592" spans="1:17" ht="14.45" customHeight="1" x14ac:dyDescent="0.2">
      <c r="A592" s="540" t="s">
        <v>1990</v>
      </c>
      <c r="B592" s="541" t="s">
        <v>1755</v>
      </c>
      <c r="C592" s="541" t="s">
        <v>1743</v>
      </c>
      <c r="D592" s="541" t="s">
        <v>1844</v>
      </c>
      <c r="E592" s="541" t="s">
        <v>1845</v>
      </c>
      <c r="F592" s="582"/>
      <c r="G592" s="582"/>
      <c r="H592" s="582"/>
      <c r="I592" s="582"/>
      <c r="J592" s="582"/>
      <c r="K592" s="582"/>
      <c r="L592" s="582"/>
      <c r="M592" s="582"/>
      <c r="N592" s="582">
        <v>1</v>
      </c>
      <c r="O592" s="582">
        <v>660</v>
      </c>
      <c r="P592" s="546"/>
      <c r="Q592" s="583">
        <v>660</v>
      </c>
    </row>
    <row r="593" spans="1:17" ht="14.45" customHeight="1" x14ac:dyDescent="0.2">
      <c r="A593" s="540" t="s">
        <v>1990</v>
      </c>
      <c r="B593" s="541" t="s">
        <v>1755</v>
      </c>
      <c r="C593" s="541" t="s">
        <v>1743</v>
      </c>
      <c r="D593" s="541" t="s">
        <v>1846</v>
      </c>
      <c r="E593" s="541" t="s">
        <v>1847</v>
      </c>
      <c r="F593" s="582"/>
      <c r="G593" s="582"/>
      <c r="H593" s="582"/>
      <c r="I593" s="582"/>
      <c r="J593" s="582"/>
      <c r="K593" s="582"/>
      <c r="L593" s="582"/>
      <c r="M593" s="582"/>
      <c r="N593" s="582">
        <v>1</v>
      </c>
      <c r="O593" s="582">
        <v>660</v>
      </c>
      <c r="P593" s="546"/>
      <c r="Q593" s="583">
        <v>660</v>
      </c>
    </row>
    <row r="594" spans="1:17" ht="14.45" customHeight="1" x14ac:dyDescent="0.2">
      <c r="A594" s="540" t="s">
        <v>1990</v>
      </c>
      <c r="B594" s="541" t="s">
        <v>1755</v>
      </c>
      <c r="C594" s="541" t="s">
        <v>1743</v>
      </c>
      <c r="D594" s="541" t="s">
        <v>1858</v>
      </c>
      <c r="E594" s="541" t="s">
        <v>1859</v>
      </c>
      <c r="F594" s="582"/>
      <c r="G594" s="582"/>
      <c r="H594" s="582"/>
      <c r="I594" s="582"/>
      <c r="J594" s="582">
        <v>2</v>
      </c>
      <c r="K594" s="582">
        <v>336</v>
      </c>
      <c r="L594" s="582"/>
      <c r="M594" s="582">
        <v>168</v>
      </c>
      <c r="N594" s="582">
        <v>1</v>
      </c>
      <c r="O594" s="582">
        <v>169</v>
      </c>
      <c r="P594" s="546"/>
      <c r="Q594" s="583">
        <v>169</v>
      </c>
    </row>
    <row r="595" spans="1:17" ht="14.45" customHeight="1" x14ac:dyDescent="0.2">
      <c r="A595" s="540" t="s">
        <v>1990</v>
      </c>
      <c r="B595" s="541" t="s">
        <v>1755</v>
      </c>
      <c r="C595" s="541" t="s">
        <v>1743</v>
      </c>
      <c r="D595" s="541" t="s">
        <v>1860</v>
      </c>
      <c r="E595" s="541" t="s">
        <v>1861</v>
      </c>
      <c r="F595" s="582"/>
      <c r="G595" s="582"/>
      <c r="H595" s="582"/>
      <c r="I595" s="582"/>
      <c r="J595" s="582">
        <v>2</v>
      </c>
      <c r="K595" s="582">
        <v>1710</v>
      </c>
      <c r="L595" s="582"/>
      <c r="M595" s="582">
        <v>855</v>
      </c>
      <c r="N595" s="582"/>
      <c r="O595" s="582"/>
      <c r="P595" s="546"/>
      <c r="Q595" s="583"/>
    </row>
    <row r="596" spans="1:17" ht="14.45" customHeight="1" x14ac:dyDescent="0.2">
      <c r="A596" s="540" t="s">
        <v>1990</v>
      </c>
      <c r="B596" s="541" t="s">
        <v>1755</v>
      </c>
      <c r="C596" s="541" t="s">
        <v>1743</v>
      </c>
      <c r="D596" s="541" t="s">
        <v>1862</v>
      </c>
      <c r="E596" s="541" t="s">
        <v>1863</v>
      </c>
      <c r="F596" s="582"/>
      <c r="G596" s="582"/>
      <c r="H596" s="582"/>
      <c r="I596" s="582"/>
      <c r="J596" s="582">
        <v>1</v>
      </c>
      <c r="K596" s="582">
        <v>575</v>
      </c>
      <c r="L596" s="582"/>
      <c r="M596" s="582">
        <v>575</v>
      </c>
      <c r="N596" s="582"/>
      <c r="O596" s="582"/>
      <c r="P596" s="546"/>
      <c r="Q596" s="583"/>
    </row>
    <row r="597" spans="1:17" ht="14.45" customHeight="1" x14ac:dyDescent="0.2">
      <c r="A597" s="540" t="s">
        <v>1990</v>
      </c>
      <c r="B597" s="541" t="s">
        <v>1755</v>
      </c>
      <c r="C597" s="541" t="s">
        <v>1743</v>
      </c>
      <c r="D597" s="541" t="s">
        <v>1866</v>
      </c>
      <c r="E597" s="541" t="s">
        <v>1867</v>
      </c>
      <c r="F597" s="582"/>
      <c r="G597" s="582"/>
      <c r="H597" s="582"/>
      <c r="I597" s="582"/>
      <c r="J597" s="582">
        <v>15</v>
      </c>
      <c r="K597" s="582">
        <v>8640</v>
      </c>
      <c r="L597" s="582"/>
      <c r="M597" s="582">
        <v>576</v>
      </c>
      <c r="N597" s="582">
        <v>1</v>
      </c>
      <c r="O597" s="582">
        <v>578</v>
      </c>
      <c r="P597" s="546"/>
      <c r="Q597" s="583">
        <v>578</v>
      </c>
    </row>
    <row r="598" spans="1:17" ht="14.45" customHeight="1" x14ac:dyDescent="0.2">
      <c r="A598" s="540" t="s">
        <v>1990</v>
      </c>
      <c r="B598" s="541" t="s">
        <v>1755</v>
      </c>
      <c r="C598" s="541" t="s">
        <v>1743</v>
      </c>
      <c r="D598" s="541" t="s">
        <v>1868</v>
      </c>
      <c r="E598" s="541" t="s">
        <v>1869</v>
      </c>
      <c r="F598" s="582"/>
      <c r="G598" s="582"/>
      <c r="H598" s="582"/>
      <c r="I598" s="582"/>
      <c r="J598" s="582"/>
      <c r="K598" s="582"/>
      <c r="L598" s="582"/>
      <c r="M598" s="582"/>
      <c r="N598" s="582">
        <v>1</v>
      </c>
      <c r="O598" s="582">
        <v>1404</v>
      </c>
      <c r="P598" s="546"/>
      <c r="Q598" s="583">
        <v>1404</v>
      </c>
    </row>
    <row r="599" spans="1:17" ht="14.45" customHeight="1" x14ac:dyDescent="0.2">
      <c r="A599" s="540" t="s">
        <v>1990</v>
      </c>
      <c r="B599" s="541" t="s">
        <v>1755</v>
      </c>
      <c r="C599" s="541" t="s">
        <v>1743</v>
      </c>
      <c r="D599" s="541" t="s">
        <v>1872</v>
      </c>
      <c r="E599" s="541" t="s">
        <v>1873</v>
      </c>
      <c r="F599" s="582"/>
      <c r="G599" s="582"/>
      <c r="H599" s="582"/>
      <c r="I599" s="582"/>
      <c r="J599" s="582">
        <v>1</v>
      </c>
      <c r="K599" s="582">
        <v>190</v>
      </c>
      <c r="L599" s="582"/>
      <c r="M599" s="582">
        <v>190</v>
      </c>
      <c r="N599" s="582">
        <v>1</v>
      </c>
      <c r="O599" s="582">
        <v>191</v>
      </c>
      <c r="P599" s="546"/>
      <c r="Q599" s="583">
        <v>191</v>
      </c>
    </row>
    <row r="600" spans="1:17" ht="14.45" customHeight="1" x14ac:dyDescent="0.2">
      <c r="A600" s="540" t="s">
        <v>1990</v>
      </c>
      <c r="B600" s="541" t="s">
        <v>1755</v>
      </c>
      <c r="C600" s="541" t="s">
        <v>1743</v>
      </c>
      <c r="D600" s="541" t="s">
        <v>1884</v>
      </c>
      <c r="E600" s="541" t="s">
        <v>1885</v>
      </c>
      <c r="F600" s="582"/>
      <c r="G600" s="582"/>
      <c r="H600" s="582"/>
      <c r="I600" s="582"/>
      <c r="J600" s="582">
        <v>2</v>
      </c>
      <c r="K600" s="582">
        <v>496</v>
      </c>
      <c r="L600" s="582"/>
      <c r="M600" s="582">
        <v>248</v>
      </c>
      <c r="N600" s="582"/>
      <c r="O600" s="582"/>
      <c r="P600" s="546"/>
      <c r="Q600" s="583"/>
    </row>
    <row r="601" spans="1:17" ht="14.45" customHeight="1" x14ac:dyDescent="0.2">
      <c r="A601" s="540" t="s">
        <v>1990</v>
      </c>
      <c r="B601" s="541" t="s">
        <v>1755</v>
      </c>
      <c r="C601" s="541" t="s">
        <v>1743</v>
      </c>
      <c r="D601" s="541" t="s">
        <v>1886</v>
      </c>
      <c r="E601" s="541" t="s">
        <v>1887</v>
      </c>
      <c r="F601" s="582"/>
      <c r="G601" s="582"/>
      <c r="H601" s="582"/>
      <c r="I601" s="582"/>
      <c r="J601" s="582">
        <v>2</v>
      </c>
      <c r="K601" s="582">
        <v>844</v>
      </c>
      <c r="L601" s="582"/>
      <c r="M601" s="582">
        <v>422</v>
      </c>
      <c r="N601" s="582"/>
      <c r="O601" s="582"/>
      <c r="P601" s="546"/>
      <c r="Q601" s="583"/>
    </row>
    <row r="602" spans="1:17" ht="14.45" customHeight="1" x14ac:dyDescent="0.2">
      <c r="A602" s="540" t="s">
        <v>1990</v>
      </c>
      <c r="B602" s="541" t="s">
        <v>1755</v>
      </c>
      <c r="C602" s="541" t="s">
        <v>1743</v>
      </c>
      <c r="D602" s="541" t="s">
        <v>1898</v>
      </c>
      <c r="E602" s="541" t="s">
        <v>1899</v>
      </c>
      <c r="F602" s="582">
        <v>1</v>
      </c>
      <c r="G602" s="582">
        <v>696</v>
      </c>
      <c r="H602" s="582"/>
      <c r="I602" s="582">
        <v>696</v>
      </c>
      <c r="J602" s="582">
        <v>2</v>
      </c>
      <c r="K602" s="582">
        <v>1394</v>
      </c>
      <c r="L602" s="582"/>
      <c r="M602" s="582">
        <v>697</v>
      </c>
      <c r="N602" s="582"/>
      <c r="O602" s="582"/>
      <c r="P602" s="546"/>
      <c r="Q602" s="583"/>
    </row>
    <row r="603" spans="1:17" ht="14.45" customHeight="1" x14ac:dyDescent="0.2">
      <c r="A603" s="540" t="s">
        <v>1990</v>
      </c>
      <c r="B603" s="541" t="s">
        <v>1755</v>
      </c>
      <c r="C603" s="541" t="s">
        <v>1743</v>
      </c>
      <c r="D603" s="541" t="s">
        <v>1900</v>
      </c>
      <c r="E603" s="541" t="s">
        <v>1901</v>
      </c>
      <c r="F603" s="582"/>
      <c r="G603" s="582"/>
      <c r="H603" s="582"/>
      <c r="I603" s="582"/>
      <c r="J603" s="582">
        <v>1</v>
      </c>
      <c r="K603" s="582">
        <v>468</v>
      </c>
      <c r="L603" s="582"/>
      <c r="M603" s="582">
        <v>468</v>
      </c>
      <c r="N603" s="582"/>
      <c r="O603" s="582"/>
      <c r="P603" s="546"/>
      <c r="Q603" s="583"/>
    </row>
    <row r="604" spans="1:17" ht="14.45" customHeight="1" x14ac:dyDescent="0.2">
      <c r="A604" s="540" t="s">
        <v>1991</v>
      </c>
      <c r="B604" s="541" t="s">
        <v>1755</v>
      </c>
      <c r="C604" s="541" t="s">
        <v>1743</v>
      </c>
      <c r="D604" s="541" t="s">
        <v>1760</v>
      </c>
      <c r="E604" s="541" t="s">
        <v>1761</v>
      </c>
      <c r="F604" s="582">
        <v>1</v>
      </c>
      <c r="G604" s="582">
        <v>3927</v>
      </c>
      <c r="H604" s="582"/>
      <c r="I604" s="582">
        <v>3927</v>
      </c>
      <c r="J604" s="582"/>
      <c r="K604" s="582"/>
      <c r="L604" s="582"/>
      <c r="M604" s="582"/>
      <c r="N604" s="582">
        <v>2</v>
      </c>
      <c r="O604" s="582">
        <v>7962</v>
      </c>
      <c r="P604" s="546"/>
      <c r="Q604" s="583">
        <v>3981</v>
      </c>
    </row>
    <row r="605" spans="1:17" ht="14.45" customHeight="1" x14ac:dyDescent="0.2">
      <c r="A605" s="540" t="s">
        <v>1991</v>
      </c>
      <c r="B605" s="541" t="s">
        <v>1755</v>
      </c>
      <c r="C605" s="541" t="s">
        <v>1743</v>
      </c>
      <c r="D605" s="541" t="s">
        <v>1762</v>
      </c>
      <c r="E605" s="541" t="s">
        <v>1763</v>
      </c>
      <c r="F605" s="582"/>
      <c r="G605" s="582"/>
      <c r="H605" s="582"/>
      <c r="I605" s="582"/>
      <c r="J605" s="582"/>
      <c r="K605" s="582"/>
      <c r="L605" s="582"/>
      <c r="M605" s="582"/>
      <c r="N605" s="582">
        <v>1</v>
      </c>
      <c r="O605" s="582">
        <v>669</v>
      </c>
      <c r="P605" s="546"/>
      <c r="Q605" s="583">
        <v>669</v>
      </c>
    </row>
    <row r="606" spans="1:17" ht="14.45" customHeight="1" x14ac:dyDescent="0.2">
      <c r="A606" s="540" t="s">
        <v>1991</v>
      </c>
      <c r="B606" s="541" t="s">
        <v>1755</v>
      </c>
      <c r="C606" s="541" t="s">
        <v>1743</v>
      </c>
      <c r="D606" s="541" t="s">
        <v>1774</v>
      </c>
      <c r="E606" s="541" t="s">
        <v>1775</v>
      </c>
      <c r="F606" s="582">
        <v>1</v>
      </c>
      <c r="G606" s="582">
        <v>168</v>
      </c>
      <c r="H606" s="582"/>
      <c r="I606" s="582">
        <v>168</v>
      </c>
      <c r="J606" s="582">
        <v>1</v>
      </c>
      <c r="K606" s="582">
        <v>168</v>
      </c>
      <c r="L606" s="582"/>
      <c r="M606" s="582">
        <v>168</v>
      </c>
      <c r="N606" s="582">
        <v>3</v>
      </c>
      <c r="O606" s="582">
        <v>507</v>
      </c>
      <c r="P606" s="546"/>
      <c r="Q606" s="583">
        <v>169</v>
      </c>
    </row>
    <row r="607" spans="1:17" ht="14.45" customHeight="1" x14ac:dyDescent="0.2">
      <c r="A607" s="540" t="s">
        <v>1991</v>
      </c>
      <c r="B607" s="541" t="s">
        <v>1755</v>
      </c>
      <c r="C607" s="541" t="s">
        <v>1743</v>
      </c>
      <c r="D607" s="541" t="s">
        <v>1776</v>
      </c>
      <c r="E607" s="541" t="s">
        <v>1777</v>
      </c>
      <c r="F607" s="582">
        <v>1</v>
      </c>
      <c r="G607" s="582">
        <v>175</v>
      </c>
      <c r="H607" s="582"/>
      <c r="I607" s="582">
        <v>175</v>
      </c>
      <c r="J607" s="582">
        <v>3</v>
      </c>
      <c r="K607" s="582">
        <v>525</v>
      </c>
      <c r="L607" s="582"/>
      <c r="M607" s="582">
        <v>175</v>
      </c>
      <c r="N607" s="582">
        <v>3</v>
      </c>
      <c r="O607" s="582">
        <v>528</v>
      </c>
      <c r="P607" s="546"/>
      <c r="Q607" s="583">
        <v>176</v>
      </c>
    </row>
    <row r="608" spans="1:17" ht="14.45" customHeight="1" x14ac:dyDescent="0.2">
      <c r="A608" s="540" t="s">
        <v>1991</v>
      </c>
      <c r="B608" s="541" t="s">
        <v>1755</v>
      </c>
      <c r="C608" s="541" t="s">
        <v>1743</v>
      </c>
      <c r="D608" s="541" t="s">
        <v>1788</v>
      </c>
      <c r="E608" s="541" t="s">
        <v>1789</v>
      </c>
      <c r="F608" s="582">
        <v>1</v>
      </c>
      <c r="G608" s="582">
        <v>551</v>
      </c>
      <c r="H608" s="582"/>
      <c r="I608" s="582">
        <v>551</v>
      </c>
      <c r="J608" s="582"/>
      <c r="K608" s="582"/>
      <c r="L608" s="582"/>
      <c r="M608" s="582"/>
      <c r="N608" s="582"/>
      <c r="O608" s="582"/>
      <c r="P608" s="546"/>
      <c r="Q608" s="583"/>
    </row>
    <row r="609" spans="1:17" ht="14.45" customHeight="1" x14ac:dyDescent="0.2">
      <c r="A609" s="540" t="s">
        <v>1991</v>
      </c>
      <c r="B609" s="541" t="s">
        <v>1755</v>
      </c>
      <c r="C609" s="541" t="s">
        <v>1743</v>
      </c>
      <c r="D609" s="541" t="s">
        <v>1794</v>
      </c>
      <c r="E609" s="541" t="s">
        <v>1795</v>
      </c>
      <c r="F609" s="582">
        <v>1</v>
      </c>
      <c r="G609" s="582">
        <v>679</v>
      </c>
      <c r="H609" s="582"/>
      <c r="I609" s="582">
        <v>679</v>
      </c>
      <c r="J609" s="582"/>
      <c r="K609" s="582"/>
      <c r="L609" s="582"/>
      <c r="M609" s="582"/>
      <c r="N609" s="582"/>
      <c r="O609" s="582"/>
      <c r="P609" s="546"/>
      <c r="Q609" s="583"/>
    </row>
    <row r="610" spans="1:17" ht="14.45" customHeight="1" x14ac:dyDescent="0.2">
      <c r="A610" s="540" t="s">
        <v>1991</v>
      </c>
      <c r="B610" s="541" t="s">
        <v>1755</v>
      </c>
      <c r="C610" s="541" t="s">
        <v>1743</v>
      </c>
      <c r="D610" s="541" t="s">
        <v>1796</v>
      </c>
      <c r="E610" s="541" t="s">
        <v>1797</v>
      </c>
      <c r="F610" s="582">
        <v>3</v>
      </c>
      <c r="G610" s="582">
        <v>1545</v>
      </c>
      <c r="H610" s="582"/>
      <c r="I610" s="582">
        <v>515</v>
      </c>
      <c r="J610" s="582">
        <v>3</v>
      </c>
      <c r="K610" s="582">
        <v>1548</v>
      </c>
      <c r="L610" s="582"/>
      <c r="M610" s="582">
        <v>516</v>
      </c>
      <c r="N610" s="582">
        <v>3</v>
      </c>
      <c r="O610" s="582">
        <v>1557</v>
      </c>
      <c r="P610" s="546"/>
      <c r="Q610" s="583">
        <v>519</v>
      </c>
    </row>
    <row r="611" spans="1:17" ht="14.45" customHeight="1" x14ac:dyDescent="0.2">
      <c r="A611" s="540" t="s">
        <v>1991</v>
      </c>
      <c r="B611" s="541" t="s">
        <v>1755</v>
      </c>
      <c r="C611" s="541" t="s">
        <v>1743</v>
      </c>
      <c r="D611" s="541" t="s">
        <v>1798</v>
      </c>
      <c r="E611" s="541" t="s">
        <v>1799</v>
      </c>
      <c r="F611" s="582">
        <v>3</v>
      </c>
      <c r="G611" s="582">
        <v>1275</v>
      </c>
      <c r="H611" s="582"/>
      <c r="I611" s="582">
        <v>425</v>
      </c>
      <c r="J611" s="582">
        <v>3</v>
      </c>
      <c r="K611" s="582">
        <v>1278</v>
      </c>
      <c r="L611" s="582"/>
      <c r="M611" s="582">
        <v>426</v>
      </c>
      <c r="N611" s="582">
        <v>3</v>
      </c>
      <c r="O611" s="582">
        <v>1287</v>
      </c>
      <c r="P611" s="546"/>
      <c r="Q611" s="583">
        <v>429</v>
      </c>
    </row>
    <row r="612" spans="1:17" ht="14.45" customHeight="1" x14ac:dyDescent="0.2">
      <c r="A612" s="540" t="s">
        <v>1991</v>
      </c>
      <c r="B612" s="541" t="s">
        <v>1755</v>
      </c>
      <c r="C612" s="541" t="s">
        <v>1743</v>
      </c>
      <c r="D612" s="541" t="s">
        <v>1800</v>
      </c>
      <c r="E612" s="541" t="s">
        <v>1801</v>
      </c>
      <c r="F612" s="582">
        <v>3</v>
      </c>
      <c r="G612" s="582">
        <v>1053</v>
      </c>
      <c r="H612" s="582"/>
      <c r="I612" s="582">
        <v>351</v>
      </c>
      <c r="J612" s="582">
        <v>3</v>
      </c>
      <c r="K612" s="582">
        <v>1059</v>
      </c>
      <c r="L612" s="582"/>
      <c r="M612" s="582">
        <v>353</v>
      </c>
      <c r="N612" s="582">
        <v>2</v>
      </c>
      <c r="O612" s="582">
        <v>714</v>
      </c>
      <c r="P612" s="546"/>
      <c r="Q612" s="583">
        <v>357</v>
      </c>
    </row>
    <row r="613" spans="1:17" ht="14.45" customHeight="1" x14ac:dyDescent="0.2">
      <c r="A613" s="540" t="s">
        <v>1991</v>
      </c>
      <c r="B613" s="541" t="s">
        <v>1755</v>
      </c>
      <c r="C613" s="541" t="s">
        <v>1743</v>
      </c>
      <c r="D613" s="541" t="s">
        <v>1802</v>
      </c>
      <c r="E613" s="541" t="s">
        <v>1803</v>
      </c>
      <c r="F613" s="582">
        <v>1</v>
      </c>
      <c r="G613" s="582">
        <v>223</v>
      </c>
      <c r="H613" s="582"/>
      <c r="I613" s="582">
        <v>223</v>
      </c>
      <c r="J613" s="582"/>
      <c r="K613" s="582"/>
      <c r="L613" s="582"/>
      <c r="M613" s="582"/>
      <c r="N613" s="582">
        <v>3</v>
      </c>
      <c r="O613" s="582">
        <v>681</v>
      </c>
      <c r="P613" s="546"/>
      <c r="Q613" s="583">
        <v>227</v>
      </c>
    </row>
    <row r="614" spans="1:17" ht="14.45" customHeight="1" x14ac:dyDescent="0.2">
      <c r="A614" s="540" t="s">
        <v>1991</v>
      </c>
      <c r="B614" s="541" t="s">
        <v>1755</v>
      </c>
      <c r="C614" s="541" t="s">
        <v>1743</v>
      </c>
      <c r="D614" s="541" t="s">
        <v>1814</v>
      </c>
      <c r="E614" s="541" t="s">
        <v>1815</v>
      </c>
      <c r="F614" s="582">
        <v>2</v>
      </c>
      <c r="G614" s="582">
        <v>34</v>
      </c>
      <c r="H614" s="582"/>
      <c r="I614" s="582">
        <v>17</v>
      </c>
      <c r="J614" s="582"/>
      <c r="K614" s="582"/>
      <c r="L614" s="582"/>
      <c r="M614" s="582"/>
      <c r="N614" s="582">
        <v>1</v>
      </c>
      <c r="O614" s="582">
        <v>19</v>
      </c>
      <c r="P614" s="546"/>
      <c r="Q614" s="583">
        <v>19</v>
      </c>
    </row>
    <row r="615" spans="1:17" ht="14.45" customHeight="1" x14ac:dyDescent="0.2">
      <c r="A615" s="540" t="s">
        <v>1991</v>
      </c>
      <c r="B615" s="541" t="s">
        <v>1755</v>
      </c>
      <c r="C615" s="541" t="s">
        <v>1743</v>
      </c>
      <c r="D615" s="541" t="s">
        <v>1826</v>
      </c>
      <c r="E615" s="541" t="s">
        <v>1827</v>
      </c>
      <c r="F615" s="582">
        <v>3</v>
      </c>
      <c r="G615" s="582">
        <v>633</v>
      </c>
      <c r="H615" s="582"/>
      <c r="I615" s="582">
        <v>211</v>
      </c>
      <c r="J615" s="582">
        <v>3</v>
      </c>
      <c r="K615" s="582">
        <v>639</v>
      </c>
      <c r="L615" s="582"/>
      <c r="M615" s="582">
        <v>213</v>
      </c>
      <c r="N615" s="582">
        <v>3</v>
      </c>
      <c r="O615" s="582">
        <v>651</v>
      </c>
      <c r="P615" s="546"/>
      <c r="Q615" s="583">
        <v>217</v>
      </c>
    </row>
    <row r="616" spans="1:17" ht="14.45" customHeight="1" x14ac:dyDescent="0.2">
      <c r="A616" s="540" t="s">
        <v>1991</v>
      </c>
      <c r="B616" s="541" t="s">
        <v>1755</v>
      </c>
      <c r="C616" s="541" t="s">
        <v>1743</v>
      </c>
      <c r="D616" s="541" t="s">
        <v>1832</v>
      </c>
      <c r="E616" s="541" t="s">
        <v>1833</v>
      </c>
      <c r="F616" s="582">
        <v>1</v>
      </c>
      <c r="G616" s="582">
        <v>171</v>
      </c>
      <c r="H616" s="582"/>
      <c r="I616" s="582">
        <v>171</v>
      </c>
      <c r="J616" s="582">
        <v>1</v>
      </c>
      <c r="K616" s="582">
        <v>171</v>
      </c>
      <c r="L616" s="582"/>
      <c r="M616" s="582">
        <v>171</v>
      </c>
      <c r="N616" s="582">
        <v>3</v>
      </c>
      <c r="O616" s="582">
        <v>516</v>
      </c>
      <c r="P616" s="546"/>
      <c r="Q616" s="583">
        <v>172</v>
      </c>
    </row>
    <row r="617" spans="1:17" ht="14.45" customHeight="1" x14ac:dyDescent="0.2">
      <c r="A617" s="540" t="s">
        <v>1991</v>
      </c>
      <c r="B617" s="541" t="s">
        <v>1755</v>
      </c>
      <c r="C617" s="541" t="s">
        <v>1743</v>
      </c>
      <c r="D617" s="541" t="s">
        <v>1838</v>
      </c>
      <c r="E617" s="541" t="s">
        <v>1839</v>
      </c>
      <c r="F617" s="582">
        <v>1</v>
      </c>
      <c r="G617" s="582">
        <v>351</v>
      </c>
      <c r="H617" s="582"/>
      <c r="I617" s="582">
        <v>351</v>
      </c>
      <c r="J617" s="582">
        <v>1</v>
      </c>
      <c r="K617" s="582">
        <v>351</v>
      </c>
      <c r="L617" s="582"/>
      <c r="M617" s="582">
        <v>351</v>
      </c>
      <c r="N617" s="582">
        <v>3</v>
      </c>
      <c r="O617" s="582">
        <v>1062</v>
      </c>
      <c r="P617" s="546"/>
      <c r="Q617" s="583">
        <v>354</v>
      </c>
    </row>
    <row r="618" spans="1:17" ht="14.45" customHeight="1" x14ac:dyDescent="0.2">
      <c r="A618" s="540" t="s">
        <v>1991</v>
      </c>
      <c r="B618" s="541" t="s">
        <v>1755</v>
      </c>
      <c r="C618" s="541" t="s">
        <v>1743</v>
      </c>
      <c r="D618" s="541" t="s">
        <v>1840</v>
      </c>
      <c r="E618" s="541" t="s">
        <v>1841</v>
      </c>
      <c r="F618" s="582">
        <v>1</v>
      </c>
      <c r="G618" s="582">
        <v>174</v>
      </c>
      <c r="H618" s="582"/>
      <c r="I618" s="582">
        <v>174</v>
      </c>
      <c r="J618" s="582">
        <v>1</v>
      </c>
      <c r="K618" s="582">
        <v>174</v>
      </c>
      <c r="L618" s="582"/>
      <c r="M618" s="582">
        <v>174</v>
      </c>
      <c r="N618" s="582">
        <v>3</v>
      </c>
      <c r="O618" s="582">
        <v>525</v>
      </c>
      <c r="P618" s="546"/>
      <c r="Q618" s="583">
        <v>175</v>
      </c>
    </row>
    <row r="619" spans="1:17" ht="14.45" customHeight="1" x14ac:dyDescent="0.2">
      <c r="A619" s="540" t="s">
        <v>1991</v>
      </c>
      <c r="B619" s="541" t="s">
        <v>1755</v>
      </c>
      <c r="C619" s="541" t="s">
        <v>1743</v>
      </c>
      <c r="D619" s="541" t="s">
        <v>1850</v>
      </c>
      <c r="E619" s="541" t="s">
        <v>1851</v>
      </c>
      <c r="F619" s="582">
        <v>1</v>
      </c>
      <c r="G619" s="582">
        <v>679</v>
      </c>
      <c r="H619" s="582"/>
      <c r="I619" s="582">
        <v>679</v>
      </c>
      <c r="J619" s="582"/>
      <c r="K619" s="582"/>
      <c r="L619" s="582"/>
      <c r="M619" s="582"/>
      <c r="N619" s="582"/>
      <c r="O619" s="582"/>
      <c r="P619" s="546"/>
      <c r="Q619" s="583"/>
    </row>
    <row r="620" spans="1:17" ht="14.45" customHeight="1" x14ac:dyDescent="0.2">
      <c r="A620" s="540" t="s">
        <v>1991</v>
      </c>
      <c r="B620" s="541" t="s">
        <v>1755</v>
      </c>
      <c r="C620" s="541" t="s">
        <v>1743</v>
      </c>
      <c r="D620" s="541" t="s">
        <v>1854</v>
      </c>
      <c r="E620" s="541" t="s">
        <v>1855</v>
      </c>
      <c r="F620" s="582">
        <v>3</v>
      </c>
      <c r="G620" s="582">
        <v>879</v>
      </c>
      <c r="H620" s="582"/>
      <c r="I620" s="582">
        <v>293</v>
      </c>
      <c r="J620" s="582">
        <v>3</v>
      </c>
      <c r="K620" s="582">
        <v>882</v>
      </c>
      <c r="L620" s="582"/>
      <c r="M620" s="582">
        <v>294</v>
      </c>
      <c r="N620" s="582">
        <v>3</v>
      </c>
      <c r="O620" s="582">
        <v>891</v>
      </c>
      <c r="P620" s="546"/>
      <c r="Q620" s="583">
        <v>297</v>
      </c>
    </row>
    <row r="621" spans="1:17" ht="14.45" customHeight="1" x14ac:dyDescent="0.2">
      <c r="A621" s="540" t="s">
        <v>1991</v>
      </c>
      <c r="B621" s="541" t="s">
        <v>1755</v>
      </c>
      <c r="C621" s="541" t="s">
        <v>1743</v>
      </c>
      <c r="D621" s="541" t="s">
        <v>1858</v>
      </c>
      <c r="E621" s="541" t="s">
        <v>1859</v>
      </c>
      <c r="F621" s="582">
        <v>1</v>
      </c>
      <c r="G621" s="582">
        <v>168</v>
      </c>
      <c r="H621" s="582"/>
      <c r="I621" s="582">
        <v>168</v>
      </c>
      <c r="J621" s="582">
        <v>3</v>
      </c>
      <c r="K621" s="582">
        <v>504</v>
      </c>
      <c r="L621" s="582"/>
      <c r="M621" s="582">
        <v>168</v>
      </c>
      <c r="N621" s="582">
        <v>3</v>
      </c>
      <c r="O621" s="582">
        <v>507</v>
      </c>
      <c r="P621" s="546"/>
      <c r="Q621" s="583">
        <v>169</v>
      </c>
    </row>
    <row r="622" spans="1:17" ht="14.45" customHeight="1" x14ac:dyDescent="0.2">
      <c r="A622" s="540" t="s">
        <v>1992</v>
      </c>
      <c r="B622" s="541" t="s">
        <v>1755</v>
      </c>
      <c r="C622" s="541" t="s">
        <v>1743</v>
      </c>
      <c r="D622" s="541" t="s">
        <v>1758</v>
      </c>
      <c r="E622" s="541" t="s">
        <v>1759</v>
      </c>
      <c r="F622" s="582">
        <v>148</v>
      </c>
      <c r="G622" s="582">
        <v>219928</v>
      </c>
      <c r="H622" s="582"/>
      <c r="I622" s="582">
        <v>1486</v>
      </c>
      <c r="J622" s="582">
        <v>145</v>
      </c>
      <c r="K622" s="582">
        <v>215760</v>
      </c>
      <c r="L622" s="582"/>
      <c r="M622" s="582">
        <v>1488</v>
      </c>
      <c r="N622" s="582">
        <v>72</v>
      </c>
      <c r="O622" s="582">
        <v>107496</v>
      </c>
      <c r="P622" s="546"/>
      <c r="Q622" s="583">
        <v>1493</v>
      </c>
    </row>
    <row r="623" spans="1:17" ht="14.45" customHeight="1" x14ac:dyDescent="0.2">
      <c r="A623" s="540" t="s">
        <v>1992</v>
      </c>
      <c r="B623" s="541" t="s">
        <v>1755</v>
      </c>
      <c r="C623" s="541" t="s">
        <v>1743</v>
      </c>
      <c r="D623" s="541" t="s">
        <v>1760</v>
      </c>
      <c r="E623" s="541" t="s">
        <v>1761</v>
      </c>
      <c r="F623" s="582"/>
      <c r="G623" s="582"/>
      <c r="H623" s="582"/>
      <c r="I623" s="582"/>
      <c r="J623" s="582">
        <v>1</v>
      </c>
      <c r="K623" s="582">
        <v>3936</v>
      </c>
      <c r="L623" s="582"/>
      <c r="M623" s="582">
        <v>3936</v>
      </c>
      <c r="N623" s="582"/>
      <c r="O623" s="582"/>
      <c r="P623" s="546"/>
      <c r="Q623" s="583"/>
    </row>
    <row r="624" spans="1:17" ht="14.45" customHeight="1" x14ac:dyDescent="0.2">
      <c r="A624" s="540" t="s">
        <v>1992</v>
      </c>
      <c r="B624" s="541" t="s">
        <v>1755</v>
      </c>
      <c r="C624" s="541" t="s">
        <v>1743</v>
      </c>
      <c r="D624" s="541" t="s">
        <v>1762</v>
      </c>
      <c r="E624" s="541" t="s">
        <v>1763</v>
      </c>
      <c r="F624" s="582">
        <v>2</v>
      </c>
      <c r="G624" s="582">
        <v>1322</v>
      </c>
      <c r="H624" s="582"/>
      <c r="I624" s="582">
        <v>661</v>
      </c>
      <c r="J624" s="582">
        <v>1</v>
      </c>
      <c r="K624" s="582">
        <v>663</v>
      </c>
      <c r="L624" s="582"/>
      <c r="M624" s="582">
        <v>663</v>
      </c>
      <c r="N624" s="582"/>
      <c r="O624" s="582"/>
      <c r="P624" s="546"/>
      <c r="Q624" s="583"/>
    </row>
    <row r="625" spans="1:17" ht="14.45" customHeight="1" x14ac:dyDescent="0.2">
      <c r="A625" s="540" t="s">
        <v>1992</v>
      </c>
      <c r="B625" s="541" t="s">
        <v>1755</v>
      </c>
      <c r="C625" s="541" t="s">
        <v>1743</v>
      </c>
      <c r="D625" s="541" t="s">
        <v>1764</v>
      </c>
      <c r="E625" s="541" t="s">
        <v>1765</v>
      </c>
      <c r="F625" s="582">
        <v>14</v>
      </c>
      <c r="G625" s="582">
        <v>14700</v>
      </c>
      <c r="H625" s="582"/>
      <c r="I625" s="582">
        <v>1050</v>
      </c>
      <c r="J625" s="582">
        <v>6</v>
      </c>
      <c r="K625" s="582">
        <v>6384</v>
      </c>
      <c r="L625" s="582"/>
      <c r="M625" s="582">
        <v>1064</v>
      </c>
      <c r="N625" s="582">
        <v>4</v>
      </c>
      <c r="O625" s="582">
        <v>4376</v>
      </c>
      <c r="P625" s="546"/>
      <c r="Q625" s="583">
        <v>1094</v>
      </c>
    </row>
    <row r="626" spans="1:17" ht="14.45" customHeight="1" x14ac:dyDescent="0.2">
      <c r="A626" s="540" t="s">
        <v>1992</v>
      </c>
      <c r="B626" s="541" t="s">
        <v>1755</v>
      </c>
      <c r="C626" s="541" t="s">
        <v>1743</v>
      </c>
      <c r="D626" s="541" t="s">
        <v>1768</v>
      </c>
      <c r="E626" s="541" t="s">
        <v>1769</v>
      </c>
      <c r="F626" s="582">
        <v>14</v>
      </c>
      <c r="G626" s="582">
        <v>11844</v>
      </c>
      <c r="H626" s="582"/>
      <c r="I626" s="582">
        <v>846</v>
      </c>
      <c r="J626" s="582">
        <v>8</v>
      </c>
      <c r="K626" s="582">
        <v>6792</v>
      </c>
      <c r="L626" s="582"/>
      <c r="M626" s="582">
        <v>849</v>
      </c>
      <c r="N626" s="582">
        <v>4</v>
      </c>
      <c r="O626" s="582">
        <v>3456</v>
      </c>
      <c r="P626" s="546"/>
      <c r="Q626" s="583">
        <v>864</v>
      </c>
    </row>
    <row r="627" spans="1:17" ht="14.45" customHeight="1" x14ac:dyDescent="0.2">
      <c r="A627" s="540" t="s">
        <v>1992</v>
      </c>
      <c r="B627" s="541" t="s">
        <v>1755</v>
      </c>
      <c r="C627" s="541" t="s">
        <v>1743</v>
      </c>
      <c r="D627" s="541" t="s">
        <v>1770</v>
      </c>
      <c r="E627" s="541" t="s">
        <v>1771</v>
      </c>
      <c r="F627" s="582">
        <v>8</v>
      </c>
      <c r="G627" s="582">
        <v>6448</v>
      </c>
      <c r="H627" s="582"/>
      <c r="I627" s="582">
        <v>806</v>
      </c>
      <c r="J627" s="582">
        <v>3</v>
      </c>
      <c r="K627" s="582">
        <v>2424</v>
      </c>
      <c r="L627" s="582"/>
      <c r="M627" s="582">
        <v>808</v>
      </c>
      <c r="N627" s="582">
        <v>11</v>
      </c>
      <c r="O627" s="582">
        <v>8921</v>
      </c>
      <c r="P627" s="546"/>
      <c r="Q627" s="583">
        <v>811</v>
      </c>
    </row>
    <row r="628" spans="1:17" ht="14.45" customHeight="1" x14ac:dyDescent="0.2">
      <c r="A628" s="540" t="s">
        <v>1992</v>
      </c>
      <c r="B628" s="541" t="s">
        <v>1755</v>
      </c>
      <c r="C628" s="541" t="s">
        <v>1743</v>
      </c>
      <c r="D628" s="541" t="s">
        <v>1772</v>
      </c>
      <c r="E628" s="541" t="s">
        <v>1773</v>
      </c>
      <c r="F628" s="582">
        <v>8</v>
      </c>
      <c r="G628" s="582">
        <v>6448</v>
      </c>
      <c r="H628" s="582"/>
      <c r="I628" s="582">
        <v>806</v>
      </c>
      <c r="J628" s="582">
        <v>3</v>
      </c>
      <c r="K628" s="582">
        <v>2424</v>
      </c>
      <c r="L628" s="582"/>
      <c r="M628" s="582">
        <v>808</v>
      </c>
      <c r="N628" s="582">
        <v>11</v>
      </c>
      <c r="O628" s="582">
        <v>8921</v>
      </c>
      <c r="P628" s="546"/>
      <c r="Q628" s="583">
        <v>811</v>
      </c>
    </row>
    <row r="629" spans="1:17" ht="14.45" customHeight="1" x14ac:dyDescent="0.2">
      <c r="A629" s="540" t="s">
        <v>1992</v>
      </c>
      <c r="B629" s="541" t="s">
        <v>1755</v>
      </c>
      <c r="C629" s="541" t="s">
        <v>1743</v>
      </c>
      <c r="D629" s="541" t="s">
        <v>1774</v>
      </c>
      <c r="E629" s="541" t="s">
        <v>1775</v>
      </c>
      <c r="F629" s="582">
        <v>216</v>
      </c>
      <c r="G629" s="582">
        <v>36288</v>
      </c>
      <c r="H629" s="582"/>
      <c r="I629" s="582">
        <v>168</v>
      </c>
      <c r="J629" s="582">
        <v>177</v>
      </c>
      <c r="K629" s="582">
        <v>29736</v>
      </c>
      <c r="L629" s="582"/>
      <c r="M629" s="582">
        <v>168</v>
      </c>
      <c r="N629" s="582">
        <v>111</v>
      </c>
      <c r="O629" s="582">
        <v>18759</v>
      </c>
      <c r="P629" s="546"/>
      <c r="Q629" s="583">
        <v>169</v>
      </c>
    </row>
    <row r="630" spans="1:17" ht="14.45" customHeight="1" x14ac:dyDescent="0.2">
      <c r="A630" s="540" t="s">
        <v>1992</v>
      </c>
      <c r="B630" s="541" t="s">
        <v>1755</v>
      </c>
      <c r="C630" s="541" t="s">
        <v>1743</v>
      </c>
      <c r="D630" s="541" t="s">
        <v>1776</v>
      </c>
      <c r="E630" s="541" t="s">
        <v>1777</v>
      </c>
      <c r="F630" s="582">
        <v>192</v>
      </c>
      <c r="G630" s="582">
        <v>33600</v>
      </c>
      <c r="H630" s="582"/>
      <c r="I630" s="582">
        <v>175</v>
      </c>
      <c r="J630" s="582">
        <v>144</v>
      </c>
      <c r="K630" s="582">
        <v>25200</v>
      </c>
      <c r="L630" s="582"/>
      <c r="M630" s="582">
        <v>175</v>
      </c>
      <c r="N630" s="582">
        <v>100</v>
      </c>
      <c r="O630" s="582">
        <v>17600</v>
      </c>
      <c r="P630" s="546"/>
      <c r="Q630" s="583">
        <v>176</v>
      </c>
    </row>
    <row r="631" spans="1:17" ht="14.45" customHeight="1" x14ac:dyDescent="0.2">
      <c r="A631" s="540" t="s">
        <v>1992</v>
      </c>
      <c r="B631" s="541" t="s">
        <v>1755</v>
      </c>
      <c r="C631" s="541" t="s">
        <v>1743</v>
      </c>
      <c r="D631" s="541" t="s">
        <v>1778</v>
      </c>
      <c r="E631" s="541" t="s">
        <v>1779</v>
      </c>
      <c r="F631" s="582">
        <v>8</v>
      </c>
      <c r="G631" s="582">
        <v>2824</v>
      </c>
      <c r="H631" s="582"/>
      <c r="I631" s="582">
        <v>353</v>
      </c>
      <c r="J631" s="582">
        <v>7</v>
      </c>
      <c r="K631" s="582">
        <v>2478</v>
      </c>
      <c r="L631" s="582"/>
      <c r="M631" s="582">
        <v>354</v>
      </c>
      <c r="N631" s="582">
        <v>6</v>
      </c>
      <c r="O631" s="582">
        <v>2136</v>
      </c>
      <c r="P631" s="546"/>
      <c r="Q631" s="583">
        <v>356</v>
      </c>
    </row>
    <row r="632" spans="1:17" ht="14.45" customHeight="1" x14ac:dyDescent="0.2">
      <c r="A632" s="540" t="s">
        <v>1992</v>
      </c>
      <c r="B632" s="541" t="s">
        <v>1755</v>
      </c>
      <c r="C632" s="541" t="s">
        <v>1743</v>
      </c>
      <c r="D632" s="541" t="s">
        <v>1780</v>
      </c>
      <c r="E632" s="541" t="s">
        <v>1781</v>
      </c>
      <c r="F632" s="582">
        <v>170</v>
      </c>
      <c r="G632" s="582">
        <v>176630</v>
      </c>
      <c r="H632" s="582"/>
      <c r="I632" s="582">
        <v>1039</v>
      </c>
      <c r="J632" s="582">
        <v>208</v>
      </c>
      <c r="K632" s="582">
        <v>216320</v>
      </c>
      <c r="L632" s="582"/>
      <c r="M632" s="582">
        <v>1040</v>
      </c>
      <c r="N632" s="582">
        <v>132</v>
      </c>
      <c r="O632" s="582">
        <v>137544</v>
      </c>
      <c r="P632" s="546"/>
      <c r="Q632" s="583">
        <v>1042</v>
      </c>
    </row>
    <row r="633" spans="1:17" ht="14.45" customHeight="1" x14ac:dyDescent="0.2">
      <c r="A633" s="540" t="s">
        <v>1992</v>
      </c>
      <c r="B633" s="541" t="s">
        <v>1755</v>
      </c>
      <c r="C633" s="541" t="s">
        <v>1743</v>
      </c>
      <c r="D633" s="541" t="s">
        <v>1782</v>
      </c>
      <c r="E633" s="541" t="s">
        <v>1783</v>
      </c>
      <c r="F633" s="582">
        <v>2</v>
      </c>
      <c r="G633" s="582">
        <v>382</v>
      </c>
      <c r="H633" s="582"/>
      <c r="I633" s="582">
        <v>191</v>
      </c>
      <c r="J633" s="582">
        <v>1</v>
      </c>
      <c r="K633" s="582">
        <v>191</v>
      </c>
      <c r="L633" s="582"/>
      <c r="M633" s="582">
        <v>191</v>
      </c>
      <c r="N633" s="582">
        <v>1</v>
      </c>
      <c r="O633" s="582">
        <v>193</v>
      </c>
      <c r="P633" s="546"/>
      <c r="Q633" s="583">
        <v>193</v>
      </c>
    </row>
    <row r="634" spans="1:17" ht="14.45" customHeight="1" x14ac:dyDescent="0.2">
      <c r="A634" s="540" t="s">
        <v>1992</v>
      </c>
      <c r="B634" s="541" t="s">
        <v>1755</v>
      </c>
      <c r="C634" s="541" t="s">
        <v>1743</v>
      </c>
      <c r="D634" s="541" t="s">
        <v>1784</v>
      </c>
      <c r="E634" s="541" t="s">
        <v>1785</v>
      </c>
      <c r="F634" s="582">
        <v>36</v>
      </c>
      <c r="G634" s="582">
        <v>29628</v>
      </c>
      <c r="H634" s="582"/>
      <c r="I634" s="582">
        <v>823</v>
      </c>
      <c r="J634" s="582">
        <v>17</v>
      </c>
      <c r="K634" s="582">
        <v>13991</v>
      </c>
      <c r="L634" s="582"/>
      <c r="M634" s="582">
        <v>823</v>
      </c>
      <c r="N634" s="582">
        <v>9</v>
      </c>
      <c r="O634" s="582">
        <v>7425</v>
      </c>
      <c r="P634" s="546"/>
      <c r="Q634" s="583">
        <v>825</v>
      </c>
    </row>
    <row r="635" spans="1:17" ht="14.45" customHeight="1" x14ac:dyDescent="0.2">
      <c r="A635" s="540" t="s">
        <v>1992</v>
      </c>
      <c r="B635" s="541" t="s">
        <v>1755</v>
      </c>
      <c r="C635" s="541" t="s">
        <v>1743</v>
      </c>
      <c r="D635" s="541" t="s">
        <v>1788</v>
      </c>
      <c r="E635" s="541" t="s">
        <v>1789</v>
      </c>
      <c r="F635" s="582">
        <v>198</v>
      </c>
      <c r="G635" s="582">
        <v>109098</v>
      </c>
      <c r="H635" s="582"/>
      <c r="I635" s="582">
        <v>551</v>
      </c>
      <c r="J635" s="582">
        <v>146</v>
      </c>
      <c r="K635" s="582">
        <v>80592</v>
      </c>
      <c r="L635" s="582"/>
      <c r="M635" s="582">
        <v>552</v>
      </c>
      <c r="N635" s="582">
        <v>96</v>
      </c>
      <c r="O635" s="582">
        <v>53280</v>
      </c>
      <c r="P635" s="546"/>
      <c r="Q635" s="583">
        <v>555</v>
      </c>
    </row>
    <row r="636" spans="1:17" ht="14.45" customHeight="1" x14ac:dyDescent="0.2">
      <c r="A636" s="540" t="s">
        <v>1992</v>
      </c>
      <c r="B636" s="541" t="s">
        <v>1755</v>
      </c>
      <c r="C636" s="541" t="s">
        <v>1743</v>
      </c>
      <c r="D636" s="541" t="s">
        <v>1790</v>
      </c>
      <c r="E636" s="541" t="s">
        <v>1791</v>
      </c>
      <c r="F636" s="582">
        <v>30</v>
      </c>
      <c r="G636" s="582">
        <v>19680</v>
      </c>
      <c r="H636" s="582"/>
      <c r="I636" s="582">
        <v>656</v>
      </c>
      <c r="J636" s="582">
        <v>14</v>
      </c>
      <c r="K636" s="582">
        <v>9198</v>
      </c>
      <c r="L636" s="582"/>
      <c r="M636" s="582">
        <v>657</v>
      </c>
      <c r="N636" s="582">
        <v>5</v>
      </c>
      <c r="O636" s="582">
        <v>3300</v>
      </c>
      <c r="P636" s="546"/>
      <c r="Q636" s="583">
        <v>660</v>
      </c>
    </row>
    <row r="637" spans="1:17" ht="14.45" customHeight="1" x14ac:dyDescent="0.2">
      <c r="A637" s="540" t="s">
        <v>1992</v>
      </c>
      <c r="B637" s="541" t="s">
        <v>1755</v>
      </c>
      <c r="C637" s="541" t="s">
        <v>1743</v>
      </c>
      <c r="D637" s="541" t="s">
        <v>1792</v>
      </c>
      <c r="E637" s="541" t="s">
        <v>1793</v>
      </c>
      <c r="F637" s="582">
        <v>30</v>
      </c>
      <c r="G637" s="582">
        <v>19680</v>
      </c>
      <c r="H637" s="582"/>
      <c r="I637" s="582">
        <v>656</v>
      </c>
      <c r="J637" s="582">
        <v>14</v>
      </c>
      <c r="K637" s="582">
        <v>9198</v>
      </c>
      <c r="L637" s="582"/>
      <c r="M637" s="582">
        <v>657</v>
      </c>
      <c r="N637" s="582">
        <v>5</v>
      </c>
      <c r="O637" s="582">
        <v>3300</v>
      </c>
      <c r="P637" s="546"/>
      <c r="Q637" s="583">
        <v>660</v>
      </c>
    </row>
    <row r="638" spans="1:17" ht="14.45" customHeight="1" x14ac:dyDescent="0.2">
      <c r="A638" s="540" t="s">
        <v>1992</v>
      </c>
      <c r="B638" s="541" t="s">
        <v>1755</v>
      </c>
      <c r="C638" s="541" t="s">
        <v>1743</v>
      </c>
      <c r="D638" s="541" t="s">
        <v>1794</v>
      </c>
      <c r="E638" s="541" t="s">
        <v>1795</v>
      </c>
      <c r="F638" s="582">
        <v>49</v>
      </c>
      <c r="G638" s="582">
        <v>33271</v>
      </c>
      <c r="H638" s="582"/>
      <c r="I638" s="582">
        <v>679</v>
      </c>
      <c r="J638" s="582">
        <v>45</v>
      </c>
      <c r="K638" s="582">
        <v>30600</v>
      </c>
      <c r="L638" s="582"/>
      <c r="M638" s="582">
        <v>680</v>
      </c>
      <c r="N638" s="582">
        <v>34</v>
      </c>
      <c r="O638" s="582">
        <v>23222</v>
      </c>
      <c r="P638" s="546"/>
      <c r="Q638" s="583">
        <v>683</v>
      </c>
    </row>
    <row r="639" spans="1:17" ht="14.45" customHeight="1" x14ac:dyDescent="0.2">
      <c r="A639" s="540" t="s">
        <v>1992</v>
      </c>
      <c r="B639" s="541" t="s">
        <v>1755</v>
      </c>
      <c r="C639" s="541" t="s">
        <v>1743</v>
      </c>
      <c r="D639" s="541" t="s">
        <v>1796</v>
      </c>
      <c r="E639" s="541" t="s">
        <v>1797</v>
      </c>
      <c r="F639" s="582">
        <v>31</v>
      </c>
      <c r="G639" s="582">
        <v>15965</v>
      </c>
      <c r="H639" s="582"/>
      <c r="I639" s="582">
        <v>515</v>
      </c>
      <c r="J639" s="582">
        <v>12</v>
      </c>
      <c r="K639" s="582">
        <v>6192</v>
      </c>
      <c r="L639" s="582"/>
      <c r="M639" s="582">
        <v>516</v>
      </c>
      <c r="N639" s="582">
        <v>16</v>
      </c>
      <c r="O639" s="582">
        <v>8304</v>
      </c>
      <c r="P639" s="546"/>
      <c r="Q639" s="583">
        <v>519</v>
      </c>
    </row>
    <row r="640" spans="1:17" ht="14.45" customHeight="1" x14ac:dyDescent="0.2">
      <c r="A640" s="540" t="s">
        <v>1992</v>
      </c>
      <c r="B640" s="541" t="s">
        <v>1755</v>
      </c>
      <c r="C640" s="541" t="s">
        <v>1743</v>
      </c>
      <c r="D640" s="541" t="s">
        <v>1798</v>
      </c>
      <c r="E640" s="541" t="s">
        <v>1799</v>
      </c>
      <c r="F640" s="582">
        <v>31</v>
      </c>
      <c r="G640" s="582">
        <v>13175</v>
      </c>
      <c r="H640" s="582"/>
      <c r="I640" s="582">
        <v>425</v>
      </c>
      <c r="J640" s="582">
        <v>12</v>
      </c>
      <c r="K640" s="582">
        <v>5112</v>
      </c>
      <c r="L640" s="582"/>
      <c r="M640" s="582">
        <v>426</v>
      </c>
      <c r="N640" s="582">
        <v>16</v>
      </c>
      <c r="O640" s="582">
        <v>6864</v>
      </c>
      <c r="P640" s="546"/>
      <c r="Q640" s="583">
        <v>429</v>
      </c>
    </row>
    <row r="641" spans="1:17" ht="14.45" customHeight="1" x14ac:dyDescent="0.2">
      <c r="A641" s="540" t="s">
        <v>1992</v>
      </c>
      <c r="B641" s="541" t="s">
        <v>1755</v>
      </c>
      <c r="C641" s="541" t="s">
        <v>1743</v>
      </c>
      <c r="D641" s="541" t="s">
        <v>1800</v>
      </c>
      <c r="E641" s="541" t="s">
        <v>1801</v>
      </c>
      <c r="F641" s="582">
        <v>196</v>
      </c>
      <c r="G641" s="582">
        <v>68796</v>
      </c>
      <c r="H641" s="582"/>
      <c r="I641" s="582">
        <v>351</v>
      </c>
      <c r="J641" s="582">
        <v>143</v>
      </c>
      <c r="K641" s="582">
        <v>50479</v>
      </c>
      <c r="L641" s="582"/>
      <c r="M641" s="582">
        <v>353</v>
      </c>
      <c r="N641" s="582">
        <v>98</v>
      </c>
      <c r="O641" s="582">
        <v>34986</v>
      </c>
      <c r="P641" s="546"/>
      <c r="Q641" s="583">
        <v>357</v>
      </c>
    </row>
    <row r="642" spans="1:17" ht="14.45" customHeight="1" x14ac:dyDescent="0.2">
      <c r="A642" s="540" t="s">
        <v>1992</v>
      </c>
      <c r="B642" s="541" t="s">
        <v>1755</v>
      </c>
      <c r="C642" s="541" t="s">
        <v>1743</v>
      </c>
      <c r="D642" s="541" t="s">
        <v>1802</v>
      </c>
      <c r="E642" s="541" t="s">
        <v>1803</v>
      </c>
      <c r="F642" s="582">
        <v>87</v>
      </c>
      <c r="G642" s="582">
        <v>19401</v>
      </c>
      <c r="H642" s="582"/>
      <c r="I642" s="582">
        <v>223</v>
      </c>
      <c r="J642" s="582">
        <v>133</v>
      </c>
      <c r="K642" s="582">
        <v>29792</v>
      </c>
      <c r="L642" s="582"/>
      <c r="M642" s="582">
        <v>224</v>
      </c>
      <c r="N642" s="582">
        <v>50</v>
      </c>
      <c r="O642" s="582">
        <v>11350</v>
      </c>
      <c r="P642" s="546"/>
      <c r="Q642" s="583">
        <v>227</v>
      </c>
    </row>
    <row r="643" spans="1:17" ht="14.45" customHeight="1" x14ac:dyDescent="0.2">
      <c r="A643" s="540" t="s">
        <v>1992</v>
      </c>
      <c r="B643" s="541" t="s">
        <v>1755</v>
      </c>
      <c r="C643" s="541" t="s">
        <v>1743</v>
      </c>
      <c r="D643" s="541" t="s">
        <v>1804</v>
      </c>
      <c r="E643" s="541" t="s">
        <v>1805</v>
      </c>
      <c r="F643" s="582">
        <v>876</v>
      </c>
      <c r="G643" s="582">
        <v>449388</v>
      </c>
      <c r="H643" s="582"/>
      <c r="I643" s="582">
        <v>513</v>
      </c>
      <c r="J643" s="582">
        <v>708</v>
      </c>
      <c r="K643" s="582">
        <v>366036</v>
      </c>
      <c r="L643" s="582"/>
      <c r="M643" s="582">
        <v>517</v>
      </c>
      <c r="N643" s="582">
        <v>506</v>
      </c>
      <c r="O643" s="582">
        <v>265650</v>
      </c>
      <c r="P643" s="546"/>
      <c r="Q643" s="583">
        <v>525</v>
      </c>
    </row>
    <row r="644" spans="1:17" ht="14.45" customHeight="1" x14ac:dyDescent="0.2">
      <c r="A644" s="540" t="s">
        <v>1992</v>
      </c>
      <c r="B644" s="541" t="s">
        <v>1755</v>
      </c>
      <c r="C644" s="541" t="s">
        <v>1743</v>
      </c>
      <c r="D644" s="541" t="s">
        <v>1806</v>
      </c>
      <c r="E644" s="541" t="s">
        <v>1807</v>
      </c>
      <c r="F644" s="582">
        <v>2</v>
      </c>
      <c r="G644" s="582">
        <v>304</v>
      </c>
      <c r="H644" s="582"/>
      <c r="I644" s="582">
        <v>152</v>
      </c>
      <c r="J644" s="582"/>
      <c r="K644" s="582"/>
      <c r="L644" s="582"/>
      <c r="M644" s="582"/>
      <c r="N644" s="582"/>
      <c r="O644" s="582"/>
      <c r="P644" s="546"/>
      <c r="Q644" s="583"/>
    </row>
    <row r="645" spans="1:17" ht="14.45" customHeight="1" x14ac:dyDescent="0.2">
      <c r="A645" s="540" t="s">
        <v>1992</v>
      </c>
      <c r="B645" s="541" t="s">
        <v>1755</v>
      </c>
      <c r="C645" s="541" t="s">
        <v>1743</v>
      </c>
      <c r="D645" s="541" t="s">
        <v>1808</v>
      </c>
      <c r="E645" s="541" t="s">
        <v>1809</v>
      </c>
      <c r="F645" s="582">
        <v>1</v>
      </c>
      <c r="G645" s="582">
        <v>240</v>
      </c>
      <c r="H645" s="582"/>
      <c r="I645" s="582">
        <v>240</v>
      </c>
      <c r="J645" s="582">
        <v>1</v>
      </c>
      <c r="K645" s="582">
        <v>240</v>
      </c>
      <c r="L645" s="582"/>
      <c r="M645" s="582">
        <v>240</v>
      </c>
      <c r="N645" s="582">
        <v>1</v>
      </c>
      <c r="O645" s="582">
        <v>242</v>
      </c>
      <c r="P645" s="546"/>
      <c r="Q645" s="583">
        <v>242</v>
      </c>
    </row>
    <row r="646" spans="1:17" ht="14.45" customHeight="1" x14ac:dyDescent="0.2">
      <c r="A646" s="540" t="s">
        <v>1992</v>
      </c>
      <c r="B646" s="541" t="s">
        <v>1755</v>
      </c>
      <c r="C646" s="541" t="s">
        <v>1743</v>
      </c>
      <c r="D646" s="541" t="s">
        <v>1810</v>
      </c>
      <c r="E646" s="541" t="s">
        <v>1811</v>
      </c>
      <c r="F646" s="582">
        <v>171</v>
      </c>
      <c r="G646" s="582">
        <v>18981</v>
      </c>
      <c r="H646" s="582"/>
      <c r="I646" s="582">
        <v>111</v>
      </c>
      <c r="J646" s="582">
        <v>139</v>
      </c>
      <c r="K646" s="582">
        <v>15568</v>
      </c>
      <c r="L646" s="582"/>
      <c r="M646" s="582">
        <v>112</v>
      </c>
      <c r="N646" s="582">
        <v>88</v>
      </c>
      <c r="O646" s="582">
        <v>9856</v>
      </c>
      <c r="P646" s="546"/>
      <c r="Q646" s="583">
        <v>112</v>
      </c>
    </row>
    <row r="647" spans="1:17" ht="14.45" customHeight="1" x14ac:dyDescent="0.2">
      <c r="A647" s="540" t="s">
        <v>1992</v>
      </c>
      <c r="B647" s="541" t="s">
        <v>1755</v>
      </c>
      <c r="C647" s="541" t="s">
        <v>1743</v>
      </c>
      <c r="D647" s="541" t="s">
        <v>1812</v>
      </c>
      <c r="E647" s="541" t="s">
        <v>1813</v>
      </c>
      <c r="F647" s="582">
        <v>77</v>
      </c>
      <c r="G647" s="582">
        <v>24024</v>
      </c>
      <c r="H647" s="582"/>
      <c r="I647" s="582">
        <v>312</v>
      </c>
      <c r="J647" s="582">
        <v>58</v>
      </c>
      <c r="K647" s="582">
        <v>18154</v>
      </c>
      <c r="L647" s="582"/>
      <c r="M647" s="582">
        <v>313</v>
      </c>
      <c r="N647" s="582">
        <v>24</v>
      </c>
      <c r="O647" s="582">
        <v>7536</v>
      </c>
      <c r="P647" s="546"/>
      <c r="Q647" s="583">
        <v>314</v>
      </c>
    </row>
    <row r="648" spans="1:17" ht="14.45" customHeight="1" x14ac:dyDescent="0.2">
      <c r="A648" s="540" t="s">
        <v>1992</v>
      </c>
      <c r="B648" s="541" t="s">
        <v>1755</v>
      </c>
      <c r="C648" s="541" t="s">
        <v>1743</v>
      </c>
      <c r="D648" s="541" t="s">
        <v>1814</v>
      </c>
      <c r="E648" s="541" t="s">
        <v>1815</v>
      </c>
      <c r="F648" s="582">
        <v>17</v>
      </c>
      <c r="G648" s="582">
        <v>289</v>
      </c>
      <c r="H648" s="582"/>
      <c r="I648" s="582">
        <v>17</v>
      </c>
      <c r="J648" s="582">
        <v>16</v>
      </c>
      <c r="K648" s="582">
        <v>272</v>
      </c>
      <c r="L648" s="582"/>
      <c r="M648" s="582">
        <v>17</v>
      </c>
      <c r="N648" s="582">
        <v>9</v>
      </c>
      <c r="O648" s="582">
        <v>171</v>
      </c>
      <c r="P648" s="546"/>
      <c r="Q648" s="583">
        <v>19</v>
      </c>
    </row>
    <row r="649" spans="1:17" ht="14.45" customHeight="1" x14ac:dyDescent="0.2">
      <c r="A649" s="540" t="s">
        <v>1992</v>
      </c>
      <c r="B649" s="541" t="s">
        <v>1755</v>
      </c>
      <c r="C649" s="541" t="s">
        <v>1743</v>
      </c>
      <c r="D649" s="541" t="s">
        <v>1818</v>
      </c>
      <c r="E649" s="541" t="s">
        <v>1819</v>
      </c>
      <c r="F649" s="582">
        <v>1666</v>
      </c>
      <c r="G649" s="582">
        <v>584766</v>
      </c>
      <c r="H649" s="582"/>
      <c r="I649" s="582">
        <v>351</v>
      </c>
      <c r="J649" s="582">
        <v>2052</v>
      </c>
      <c r="K649" s="582">
        <v>722304</v>
      </c>
      <c r="L649" s="582"/>
      <c r="M649" s="582">
        <v>352</v>
      </c>
      <c r="N649" s="582">
        <v>855</v>
      </c>
      <c r="O649" s="582">
        <v>302670</v>
      </c>
      <c r="P649" s="546"/>
      <c r="Q649" s="583">
        <v>354</v>
      </c>
    </row>
    <row r="650" spans="1:17" ht="14.45" customHeight="1" x14ac:dyDescent="0.2">
      <c r="A650" s="540" t="s">
        <v>1992</v>
      </c>
      <c r="B650" s="541" t="s">
        <v>1755</v>
      </c>
      <c r="C650" s="541" t="s">
        <v>1743</v>
      </c>
      <c r="D650" s="541" t="s">
        <v>1820</v>
      </c>
      <c r="E650" s="541" t="s">
        <v>1821</v>
      </c>
      <c r="F650" s="582">
        <v>1</v>
      </c>
      <c r="G650" s="582">
        <v>150</v>
      </c>
      <c r="H650" s="582"/>
      <c r="I650" s="582">
        <v>150</v>
      </c>
      <c r="J650" s="582"/>
      <c r="K650" s="582"/>
      <c r="L650" s="582"/>
      <c r="M650" s="582"/>
      <c r="N650" s="582">
        <v>1</v>
      </c>
      <c r="O650" s="582">
        <v>151</v>
      </c>
      <c r="P650" s="546"/>
      <c r="Q650" s="583">
        <v>151</v>
      </c>
    </row>
    <row r="651" spans="1:17" ht="14.45" customHeight="1" x14ac:dyDescent="0.2">
      <c r="A651" s="540" t="s">
        <v>1992</v>
      </c>
      <c r="B651" s="541" t="s">
        <v>1755</v>
      </c>
      <c r="C651" s="541" t="s">
        <v>1743</v>
      </c>
      <c r="D651" s="541" t="s">
        <v>1824</v>
      </c>
      <c r="E651" s="541" t="s">
        <v>1825</v>
      </c>
      <c r="F651" s="582">
        <v>1</v>
      </c>
      <c r="G651" s="582">
        <v>296</v>
      </c>
      <c r="H651" s="582"/>
      <c r="I651" s="582">
        <v>296</v>
      </c>
      <c r="J651" s="582">
        <v>1</v>
      </c>
      <c r="K651" s="582">
        <v>297</v>
      </c>
      <c r="L651" s="582"/>
      <c r="M651" s="582">
        <v>297</v>
      </c>
      <c r="N651" s="582">
        <v>1</v>
      </c>
      <c r="O651" s="582">
        <v>298</v>
      </c>
      <c r="P651" s="546"/>
      <c r="Q651" s="583">
        <v>298</v>
      </c>
    </row>
    <row r="652" spans="1:17" ht="14.45" customHeight="1" x14ac:dyDescent="0.2">
      <c r="A652" s="540" t="s">
        <v>1992</v>
      </c>
      <c r="B652" s="541" t="s">
        <v>1755</v>
      </c>
      <c r="C652" s="541" t="s">
        <v>1743</v>
      </c>
      <c r="D652" s="541" t="s">
        <v>1826</v>
      </c>
      <c r="E652" s="541" t="s">
        <v>1827</v>
      </c>
      <c r="F652" s="582">
        <v>197</v>
      </c>
      <c r="G652" s="582">
        <v>41567</v>
      </c>
      <c r="H652" s="582"/>
      <c r="I652" s="582">
        <v>211</v>
      </c>
      <c r="J652" s="582">
        <v>150</v>
      </c>
      <c r="K652" s="582">
        <v>31950</v>
      </c>
      <c r="L652" s="582"/>
      <c r="M652" s="582">
        <v>213</v>
      </c>
      <c r="N652" s="582">
        <v>100</v>
      </c>
      <c r="O652" s="582">
        <v>21700</v>
      </c>
      <c r="P652" s="546"/>
      <c r="Q652" s="583">
        <v>217</v>
      </c>
    </row>
    <row r="653" spans="1:17" ht="14.45" customHeight="1" x14ac:dyDescent="0.2">
      <c r="A653" s="540" t="s">
        <v>1992</v>
      </c>
      <c r="B653" s="541" t="s">
        <v>1755</v>
      </c>
      <c r="C653" s="541" t="s">
        <v>1743</v>
      </c>
      <c r="D653" s="541" t="s">
        <v>1828</v>
      </c>
      <c r="E653" s="541" t="s">
        <v>1829</v>
      </c>
      <c r="F653" s="582">
        <v>189</v>
      </c>
      <c r="G653" s="582">
        <v>7560</v>
      </c>
      <c r="H653" s="582"/>
      <c r="I653" s="582">
        <v>40</v>
      </c>
      <c r="J653" s="582">
        <v>145</v>
      </c>
      <c r="K653" s="582">
        <v>5800</v>
      </c>
      <c r="L653" s="582"/>
      <c r="M653" s="582">
        <v>40</v>
      </c>
      <c r="N653" s="582">
        <v>98</v>
      </c>
      <c r="O653" s="582">
        <v>4116</v>
      </c>
      <c r="P653" s="546"/>
      <c r="Q653" s="583">
        <v>42</v>
      </c>
    </row>
    <row r="654" spans="1:17" ht="14.45" customHeight="1" x14ac:dyDescent="0.2">
      <c r="A654" s="540" t="s">
        <v>1992</v>
      </c>
      <c r="B654" s="541" t="s">
        <v>1755</v>
      </c>
      <c r="C654" s="541" t="s">
        <v>1743</v>
      </c>
      <c r="D654" s="541" t="s">
        <v>1830</v>
      </c>
      <c r="E654" s="541" t="s">
        <v>1831</v>
      </c>
      <c r="F654" s="582">
        <v>4</v>
      </c>
      <c r="G654" s="582">
        <v>20120</v>
      </c>
      <c r="H654" s="582"/>
      <c r="I654" s="582">
        <v>5030</v>
      </c>
      <c r="J654" s="582">
        <v>6</v>
      </c>
      <c r="K654" s="582">
        <v>30210</v>
      </c>
      <c r="L654" s="582"/>
      <c r="M654" s="582">
        <v>5035</v>
      </c>
      <c r="N654" s="582">
        <v>1</v>
      </c>
      <c r="O654" s="582">
        <v>5062</v>
      </c>
      <c r="P654" s="546"/>
      <c r="Q654" s="583">
        <v>5062</v>
      </c>
    </row>
    <row r="655" spans="1:17" ht="14.45" customHeight="1" x14ac:dyDescent="0.2">
      <c r="A655" s="540" t="s">
        <v>1992</v>
      </c>
      <c r="B655" s="541" t="s">
        <v>1755</v>
      </c>
      <c r="C655" s="541" t="s">
        <v>1743</v>
      </c>
      <c r="D655" s="541" t="s">
        <v>1832</v>
      </c>
      <c r="E655" s="541" t="s">
        <v>1833</v>
      </c>
      <c r="F655" s="582">
        <v>222</v>
      </c>
      <c r="G655" s="582">
        <v>37962</v>
      </c>
      <c r="H655" s="582"/>
      <c r="I655" s="582">
        <v>171</v>
      </c>
      <c r="J655" s="582">
        <v>177</v>
      </c>
      <c r="K655" s="582">
        <v>30267</v>
      </c>
      <c r="L655" s="582"/>
      <c r="M655" s="582">
        <v>171</v>
      </c>
      <c r="N655" s="582">
        <v>114</v>
      </c>
      <c r="O655" s="582">
        <v>19608</v>
      </c>
      <c r="P655" s="546"/>
      <c r="Q655" s="583">
        <v>172</v>
      </c>
    </row>
    <row r="656" spans="1:17" ht="14.45" customHeight="1" x14ac:dyDescent="0.2">
      <c r="A656" s="540" t="s">
        <v>1992</v>
      </c>
      <c r="B656" s="541" t="s">
        <v>1755</v>
      </c>
      <c r="C656" s="541" t="s">
        <v>1743</v>
      </c>
      <c r="D656" s="541" t="s">
        <v>1834</v>
      </c>
      <c r="E656" s="541" t="s">
        <v>1835</v>
      </c>
      <c r="F656" s="582">
        <v>1</v>
      </c>
      <c r="G656" s="582">
        <v>328</v>
      </c>
      <c r="H656" s="582"/>
      <c r="I656" s="582">
        <v>328</v>
      </c>
      <c r="J656" s="582"/>
      <c r="K656" s="582"/>
      <c r="L656" s="582"/>
      <c r="M656" s="582"/>
      <c r="N656" s="582">
        <v>1</v>
      </c>
      <c r="O656" s="582">
        <v>331</v>
      </c>
      <c r="P656" s="546"/>
      <c r="Q656" s="583">
        <v>331</v>
      </c>
    </row>
    <row r="657" spans="1:17" ht="14.45" customHeight="1" x14ac:dyDescent="0.2">
      <c r="A657" s="540" t="s">
        <v>1992</v>
      </c>
      <c r="B657" s="541" t="s">
        <v>1755</v>
      </c>
      <c r="C657" s="541" t="s">
        <v>1743</v>
      </c>
      <c r="D657" s="541" t="s">
        <v>1836</v>
      </c>
      <c r="E657" s="541" t="s">
        <v>1837</v>
      </c>
      <c r="F657" s="582">
        <v>4</v>
      </c>
      <c r="G657" s="582">
        <v>2768</v>
      </c>
      <c r="H657" s="582"/>
      <c r="I657" s="582">
        <v>692</v>
      </c>
      <c r="J657" s="582">
        <v>2</v>
      </c>
      <c r="K657" s="582">
        <v>1386</v>
      </c>
      <c r="L657" s="582"/>
      <c r="M657" s="582">
        <v>693</v>
      </c>
      <c r="N657" s="582">
        <v>1</v>
      </c>
      <c r="O657" s="582">
        <v>696</v>
      </c>
      <c r="P657" s="546"/>
      <c r="Q657" s="583">
        <v>696</v>
      </c>
    </row>
    <row r="658" spans="1:17" ht="14.45" customHeight="1" x14ac:dyDescent="0.2">
      <c r="A658" s="540" t="s">
        <v>1992</v>
      </c>
      <c r="B658" s="541" t="s">
        <v>1755</v>
      </c>
      <c r="C658" s="541" t="s">
        <v>1743</v>
      </c>
      <c r="D658" s="541" t="s">
        <v>1838</v>
      </c>
      <c r="E658" s="541" t="s">
        <v>1839</v>
      </c>
      <c r="F658" s="582">
        <v>214</v>
      </c>
      <c r="G658" s="582">
        <v>75114</v>
      </c>
      <c r="H658" s="582"/>
      <c r="I658" s="582">
        <v>351</v>
      </c>
      <c r="J658" s="582">
        <v>166</v>
      </c>
      <c r="K658" s="582">
        <v>58266</v>
      </c>
      <c r="L658" s="582"/>
      <c r="M658" s="582">
        <v>351</v>
      </c>
      <c r="N658" s="582">
        <v>112</v>
      </c>
      <c r="O658" s="582">
        <v>39648</v>
      </c>
      <c r="P658" s="546"/>
      <c r="Q658" s="583">
        <v>354</v>
      </c>
    </row>
    <row r="659" spans="1:17" ht="14.45" customHeight="1" x14ac:dyDescent="0.2">
      <c r="A659" s="540" t="s">
        <v>1992</v>
      </c>
      <c r="B659" s="541" t="s">
        <v>1755</v>
      </c>
      <c r="C659" s="541" t="s">
        <v>1743</v>
      </c>
      <c r="D659" s="541" t="s">
        <v>1840</v>
      </c>
      <c r="E659" s="541" t="s">
        <v>1841</v>
      </c>
      <c r="F659" s="582">
        <v>215</v>
      </c>
      <c r="G659" s="582">
        <v>37410</v>
      </c>
      <c r="H659" s="582"/>
      <c r="I659" s="582">
        <v>174</v>
      </c>
      <c r="J659" s="582">
        <v>175</v>
      </c>
      <c r="K659" s="582">
        <v>30450</v>
      </c>
      <c r="L659" s="582"/>
      <c r="M659" s="582">
        <v>174</v>
      </c>
      <c r="N659" s="582">
        <v>109</v>
      </c>
      <c r="O659" s="582">
        <v>19075</v>
      </c>
      <c r="P659" s="546"/>
      <c r="Q659" s="583">
        <v>175</v>
      </c>
    </row>
    <row r="660" spans="1:17" ht="14.45" customHeight="1" x14ac:dyDescent="0.2">
      <c r="A660" s="540" t="s">
        <v>1992</v>
      </c>
      <c r="B660" s="541" t="s">
        <v>1755</v>
      </c>
      <c r="C660" s="541" t="s">
        <v>1743</v>
      </c>
      <c r="D660" s="541" t="s">
        <v>1842</v>
      </c>
      <c r="E660" s="541" t="s">
        <v>1843</v>
      </c>
      <c r="F660" s="582">
        <v>18</v>
      </c>
      <c r="G660" s="582">
        <v>7218</v>
      </c>
      <c r="H660" s="582"/>
      <c r="I660" s="582">
        <v>401</v>
      </c>
      <c r="J660" s="582">
        <v>18</v>
      </c>
      <c r="K660" s="582">
        <v>7236</v>
      </c>
      <c r="L660" s="582"/>
      <c r="M660" s="582">
        <v>402</v>
      </c>
      <c r="N660" s="582">
        <v>72</v>
      </c>
      <c r="O660" s="582">
        <v>29016</v>
      </c>
      <c r="P660" s="546"/>
      <c r="Q660" s="583">
        <v>403</v>
      </c>
    </row>
    <row r="661" spans="1:17" ht="14.45" customHeight="1" x14ac:dyDescent="0.2">
      <c r="A661" s="540" t="s">
        <v>1992</v>
      </c>
      <c r="B661" s="541" t="s">
        <v>1755</v>
      </c>
      <c r="C661" s="541" t="s">
        <v>1743</v>
      </c>
      <c r="D661" s="541" t="s">
        <v>1844</v>
      </c>
      <c r="E661" s="541" t="s">
        <v>1845</v>
      </c>
      <c r="F661" s="582">
        <v>30</v>
      </c>
      <c r="G661" s="582">
        <v>19680</v>
      </c>
      <c r="H661" s="582"/>
      <c r="I661" s="582">
        <v>656</v>
      </c>
      <c r="J661" s="582">
        <v>14</v>
      </c>
      <c r="K661" s="582">
        <v>9198</v>
      </c>
      <c r="L661" s="582"/>
      <c r="M661" s="582">
        <v>657</v>
      </c>
      <c r="N661" s="582">
        <v>5</v>
      </c>
      <c r="O661" s="582">
        <v>3300</v>
      </c>
      <c r="P661" s="546"/>
      <c r="Q661" s="583">
        <v>660</v>
      </c>
    </row>
    <row r="662" spans="1:17" ht="14.45" customHeight="1" x14ac:dyDescent="0.2">
      <c r="A662" s="540" t="s">
        <v>1992</v>
      </c>
      <c r="B662" s="541" t="s">
        <v>1755</v>
      </c>
      <c r="C662" s="541" t="s">
        <v>1743</v>
      </c>
      <c r="D662" s="541" t="s">
        <v>1846</v>
      </c>
      <c r="E662" s="541" t="s">
        <v>1847</v>
      </c>
      <c r="F662" s="582">
        <v>30</v>
      </c>
      <c r="G662" s="582">
        <v>19680</v>
      </c>
      <c r="H662" s="582"/>
      <c r="I662" s="582">
        <v>656</v>
      </c>
      <c r="J662" s="582">
        <v>14</v>
      </c>
      <c r="K662" s="582">
        <v>9198</v>
      </c>
      <c r="L662" s="582"/>
      <c r="M662" s="582">
        <v>657</v>
      </c>
      <c r="N662" s="582">
        <v>5</v>
      </c>
      <c r="O662" s="582">
        <v>3300</v>
      </c>
      <c r="P662" s="546"/>
      <c r="Q662" s="583">
        <v>660</v>
      </c>
    </row>
    <row r="663" spans="1:17" ht="14.45" customHeight="1" x14ac:dyDescent="0.2">
      <c r="A663" s="540" t="s">
        <v>1992</v>
      </c>
      <c r="B663" s="541" t="s">
        <v>1755</v>
      </c>
      <c r="C663" s="541" t="s">
        <v>1743</v>
      </c>
      <c r="D663" s="541" t="s">
        <v>1848</v>
      </c>
      <c r="E663" s="541" t="s">
        <v>1849</v>
      </c>
      <c r="F663" s="582">
        <v>2</v>
      </c>
      <c r="G663" s="582">
        <v>1392</v>
      </c>
      <c r="H663" s="582"/>
      <c r="I663" s="582">
        <v>696</v>
      </c>
      <c r="J663" s="582">
        <v>1</v>
      </c>
      <c r="K663" s="582">
        <v>697</v>
      </c>
      <c r="L663" s="582"/>
      <c r="M663" s="582">
        <v>697</v>
      </c>
      <c r="N663" s="582">
        <v>3</v>
      </c>
      <c r="O663" s="582">
        <v>2100</v>
      </c>
      <c r="P663" s="546"/>
      <c r="Q663" s="583">
        <v>700</v>
      </c>
    </row>
    <row r="664" spans="1:17" ht="14.45" customHeight="1" x14ac:dyDescent="0.2">
      <c r="A664" s="540" t="s">
        <v>1992</v>
      </c>
      <c r="B664" s="541" t="s">
        <v>1755</v>
      </c>
      <c r="C664" s="541" t="s">
        <v>1743</v>
      </c>
      <c r="D664" s="541" t="s">
        <v>1850</v>
      </c>
      <c r="E664" s="541" t="s">
        <v>1851</v>
      </c>
      <c r="F664" s="582">
        <v>49</v>
      </c>
      <c r="G664" s="582">
        <v>33271</v>
      </c>
      <c r="H664" s="582"/>
      <c r="I664" s="582">
        <v>679</v>
      </c>
      <c r="J664" s="582">
        <v>45</v>
      </c>
      <c r="K664" s="582">
        <v>30600</v>
      </c>
      <c r="L664" s="582"/>
      <c r="M664" s="582">
        <v>680</v>
      </c>
      <c r="N664" s="582">
        <v>34</v>
      </c>
      <c r="O664" s="582">
        <v>23222</v>
      </c>
      <c r="P664" s="546"/>
      <c r="Q664" s="583">
        <v>683</v>
      </c>
    </row>
    <row r="665" spans="1:17" ht="14.45" customHeight="1" x14ac:dyDescent="0.2">
      <c r="A665" s="540" t="s">
        <v>1992</v>
      </c>
      <c r="B665" s="541" t="s">
        <v>1755</v>
      </c>
      <c r="C665" s="541" t="s">
        <v>1743</v>
      </c>
      <c r="D665" s="541" t="s">
        <v>1852</v>
      </c>
      <c r="E665" s="541" t="s">
        <v>1853</v>
      </c>
      <c r="F665" s="582">
        <v>19</v>
      </c>
      <c r="G665" s="582">
        <v>9082</v>
      </c>
      <c r="H665" s="582"/>
      <c r="I665" s="582">
        <v>478</v>
      </c>
      <c r="J665" s="582">
        <v>14</v>
      </c>
      <c r="K665" s="582">
        <v>6706</v>
      </c>
      <c r="L665" s="582"/>
      <c r="M665" s="582">
        <v>479</v>
      </c>
      <c r="N665" s="582">
        <v>11</v>
      </c>
      <c r="O665" s="582">
        <v>5302</v>
      </c>
      <c r="P665" s="546"/>
      <c r="Q665" s="583">
        <v>482</v>
      </c>
    </row>
    <row r="666" spans="1:17" ht="14.45" customHeight="1" x14ac:dyDescent="0.2">
      <c r="A666" s="540" t="s">
        <v>1992</v>
      </c>
      <c r="B666" s="541" t="s">
        <v>1755</v>
      </c>
      <c r="C666" s="541" t="s">
        <v>1743</v>
      </c>
      <c r="D666" s="541" t="s">
        <v>1854</v>
      </c>
      <c r="E666" s="541" t="s">
        <v>1855</v>
      </c>
      <c r="F666" s="582">
        <v>31</v>
      </c>
      <c r="G666" s="582">
        <v>9083</v>
      </c>
      <c r="H666" s="582"/>
      <c r="I666" s="582">
        <v>293</v>
      </c>
      <c r="J666" s="582">
        <v>12</v>
      </c>
      <c r="K666" s="582">
        <v>3528</v>
      </c>
      <c r="L666" s="582"/>
      <c r="M666" s="582">
        <v>294</v>
      </c>
      <c r="N666" s="582">
        <v>16</v>
      </c>
      <c r="O666" s="582">
        <v>4752</v>
      </c>
      <c r="P666" s="546"/>
      <c r="Q666" s="583">
        <v>297</v>
      </c>
    </row>
    <row r="667" spans="1:17" ht="14.45" customHeight="1" x14ac:dyDescent="0.2">
      <c r="A667" s="540" t="s">
        <v>1992</v>
      </c>
      <c r="B667" s="541" t="s">
        <v>1755</v>
      </c>
      <c r="C667" s="541" t="s">
        <v>1743</v>
      </c>
      <c r="D667" s="541" t="s">
        <v>1856</v>
      </c>
      <c r="E667" s="541" t="s">
        <v>1857</v>
      </c>
      <c r="F667" s="582">
        <v>8</v>
      </c>
      <c r="G667" s="582">
        <v>6448</v>
      </c>
      <c r="H667" s="582"/>
      <c r="I667" s="582">
        <v>806</v>
      </c>
      <c r="J667" s="582">
        <v>3</v>
      </c>
      <c r="K667" s="582">
        <v>2424</v>
      </c>
      <c r="L667" s="582"/>
      <c r="M667" s="582">
        <v>808</v>
      </c>
      <c r="N667" s="582">
        <v>11</v>
      </c>
      <c r="O667" s="582">
        <v>8921</v>
      </c>
      <c r="P667" s="546"/>
      <c r="Q667" s="583">
        <v>811</v>
      </c>
    </row>
    <row r="668" spans="1:17" ht="14.45" customHeight="1" x14ac:dyDescent="0.2">
      <c r="A668" s="540" t="s">
        <v>1992</v>
      </c>
      <c r="B668" s="541" t="s">
        <v>1755</v>
      </c>
      <c r="C668" s="541" t="s">
        <v>1743</v>
      </c>
      <c r="D668" s="541" t="s">
        <v>1858</v>
      </c>
      <c r="E668" s="541" t="s">
        <v>1859</v>
      </c>
      <c r="F668" s="582">
        <v>192</v>
      </c>
      <c r="G668" s="582">
        <v>32256</v>
      </c>
      <c r="H668" s="582"/>
      <c r="I668" s="582">
        <v>168</v>
      </c>
      <c r="J668" s="582">
        <v>144</v>
      </c>
      <c r="K668" s="582">
        <v>24192</v>
      </c>
      <c r="L668" s="582"/>
      <c r="M668" s="582">
        <v>168</v>
      </c>
      <c r="N668" s="582">
        <v>100</v>
      </c>
      <c r="O668" s="582">
        <v>16900</v>
      </c>
      <c r="P668" s="546"/>
      <c r="Q668" s="583">
        <v>169</v>
      </c>
    </row>
    <row r="669" spans="1:17" ht="14.45" customHeight="1" x14ac:dyDescent="0.2">
      <c r="A669" s="540" t="s">
        <v>1992</v>
      </c>
      <c r="B669" s="541" t="s">
        <v>1755</v>
      </c>
      <c r="C669" s="541" t="s">
        <v>1743</v>
      </c>
      <c r="D669" s="541" t="s">
        <v>1860</v>
      </c>
      <c r="E669" s="541" t="s">
        <v>1861</v>
      </c>
      <c r="F669" s="582">
        <v>1</v>
      </c>
      <c r="G669" s="582">
        <v>855</v>
      </c>
      <c r="H669" s="582"/>
      <c r="I669" s="582">
        <v>855</v>
      </c>
      <c r="J669" s="582">
        <v>1</v>
      </c>
      <c r="K669" s="582">
        <v>855</v>
      </c>
      <c r="L669" s="582"/>
      <c r="M669" s="582">
        <v>855</v>
      </c>
      <c r="N669" s="582"/>
      <c r="O669" s="582"/>
      <c r="P669" s="546"/>
      <c r="Q669" s="583"/>
    </row>
    <row r="670" spans="1:17" ht="14.45" customHeight="1" x14ac:dyDescent="0.2">
      <c r="A670" s="540" t="s">
        <v>1992</v>
      </c>
      <c r="B670" s="541" t="s">
        <v>1755</v>
      </c>
      <c r="C670" s="541" t="s">
        <v>1743</v>
      </c>
      <c r="D670" s="541" t="s">
        <v>1862</v>
      </c>
      <c r="E670" s="541" t="s">
        <v>1863</v>
      </c>
      <c r="F670" s="582">
        <v>3</v>
      </c>
      <c r="G670" s="582">
        <v>1722</v>
      </c>
      <c r="H670" s="582"/>
      <c r="I670" s="582">
        <v>574</v>
      </c>
      <c r="J670" s="582">
        <v>3</v>
      </c>
      <c r="K670" s="582">
        <v>1725</v>
      </c>
      <c r="L670" s="582"/>
      <c r="M670" s="582">
        <v>575</v>
      </c>
      <c r="N670" s="582">
        <v>12</v>
      </c>
      <c r="O670" s="582">
        <v>6912</v>
      </c>
      <c r="P670" s="546"/>
      <c r="Q670" s="583">
        <v>576</v>
      </c>
    </row>
    <row r="671" spans="1:17" ht="14.45" customHeight="1" x14ac:dyDescent="0.2">
      <c r="A671" s="540" t="s">
        <v>1992</v>
      </c>
      <c r="B671" s="541" t="s">
        <v>1755</v>
      </c>
      <c r="C671" s="541" t="s">
        <v>1743</v>
      </c>
      <c r="D671" s="541" t="s">
        <v>1864</v>
      </c>
      <c r="E671" s="541" t="s">
        <v>1865</v>
      </c>
      <c r="F671" s="582">
        <v>2</v>
      </c>
      <c r="G671" s="582">
        <v>376</v>
      </c>
      <c r="H671" s="582"/>
      <c r="I671" s="582">
        <v>188</v>
      </c>
      <c r="J671" s="582">
        <v>1</v>
      </c>
      <c r="K671" s="582">
        <v>188</v>
      </c>
      <c r="L671" s="582"/>
      <c r="M671" s="582">
        <v>188</v>
      </c>
      <c r="N671" s="582">
        <v>1</v>
      </c>
      <c r="O671" s="582">
        <v>190</v>
      </c>
      <c r="P671" s="546"/>
      <c r="Q671" s="583">
        <v>190</v>
      </c>
    </row>
    <row r="672" spans="1:17" ht="14.45" customHeight="1" x14ac:dyDescent="0.2">
      <c r="A672" s="540" t="s">
        <v>1992</v>
      </c>
      <c r="B672" s="541" t="s">
        <v>1755</v>
      </c>
      <c r="C672" s="541" t="s">
        <v>1743</v>
      </c>
      <c r="D672" s="541" t="s">
        <v>1866</v>
      </c>
      <c r="E672" s="541" t="s">
        <v>1867</v>
      </c>
      <c r="F672" s="582">
        <v>106</v>
      </c>
      <c r="G672" s="582">
        <v>61056</v>
      </c>
      <c r="H672" s="582"/>
      <c r="I672" s="582">
        <v>576</v>
      </c>
      <c r="J672" s="582">
        <v>64</v>
      </c>
      <c r="K672" s="582">
        <v>36864</v>
      </c>
      <c r="L672" s="582"/>
      <c r="M672" s="582">
        <v>576</v>
      </c>
      <c r="N672" s="582">
        <v>53</v>
      </c>
      <c r="O672" s="582">
        <v>30634</v>
      </c>
      <c r="P672" s="546"/>
      <c r="Q672" s="583">
        <v>578</v>
      </c>
    </row>
    <row r="673" spans="1:17" ht="14.45" customHeight="1" x14ac:dyDescent="0.2">
      <c r="A673" s="540" t="s">
        <v>1992</v>
      </c>
      <c r="B673" s="541" t="s">
        <v>1755</v>
      </c>
      <c r="C673" s="541" t="s">
        <v>1743</v>
      </c>
      <c r="D673" s="541" t="s">
        <v>1868</v>
      </c>
      <c r="E673" s="541" t="s">
        <v>1869</v>
      </c>
      <c r="F673" s="582">
        <v>30</v>
      </c>
      <c r="G673" s="582">
        <v>42000</v>
      </c>
      <c r="H673" s="582"/>
      <c r="I673" s="582">
        <v>1400</v>
      </c>
      <c r="J673" s="582">
        <v>14</v>
      </c>
      <c r="K673" s="582">
        <v>19614</v>
      </c>
      <c r="L673" s="582"/>
      <c r="M673" s="582">
        <v>1401</v>
      </c>
      <c r="N673" s="582">
        <v>5</v>
      </c>
      <c r="O673" s="582">
        <v>7020</v>
      </c>
      <c r="P673" s="546"/>
      <c r="Q673" s="583">
        <v>1404</v>
      </c>
    </row>
    <row r="674" spans="1:17" ht="14.45" customHeight="1" x14ac:dyDescent="0.2">
      <c r="A674" s="540" t="s">
        <v>1992</v>
      </c>
      <c r="B674" s="541" t="s">
        <v>1755</v>
      </c>
      <c r="C674" s="541" t="s">
        <v>1743</v>
      </c>
      <c r="D674" s="541" t="s">
        <v>1870</v>
      </c>
      <c r="E674" s="541" t="s">
        <v>1871</v>
      </c>
      <c r="F674" s="582">
        <v>1</v>
      </c>
      <c r="G674" s="582">
        <v>1023</v>
      </c>
      <c r="H674" s="582"/>
      <c r="I674" s="582">
        <v>1023</v>
      </c>
      <c r="J674" s="582">
        <v>2</v>
      </c>
      <c r="K674" s="582">
        <v>2048</v>
      </c>
      <c r="L674" s="582"/>
      <c r="M674" s="582">
        <v>1024</v>
      </c>
      <c r="N674" s="582"/>
      <c r="O674" s="582"/>
      <c r="P674" s="546"/>
      <c r="Q674" s="583"/>
    </row>
    <row r="675" spans="1:17" ht="14.45" customHeight="1" x14ac:dyDescent="0.2">
      <c r="A675" s="540" t="s">
        <v>1992</v>
      </c>
      <c r="B675" s="541" t="s">
        <v>1755</v>
      </c>
      <c r="C675" s="541" t="s">
        <v>1743</v>
      </c>
      <c r="D675" s="541" t="s">
        <v>1872</v>
      </c>
      <c r="E675" s="541" t="s">
        <v>1873</v>
      </c>
      <c r="F675" s="582">
        <v>198</v>
      </c>
      <c r="G675" s="582">
        <v>37620</v>
      </c>
      <c r="H675" s="582"/>
      <c r="I675" s="582">
        <v>190</v>
      </c>
      <c r="J675" s="582">
        <v>138</v>
      </c>
      <c r="K675" s="582">
        <v>26220</v>
      </c>
      <c r="L675" s="582"/>
      <c r="M675" s="582">
        <v>190</v>
      </c>
      <c r="N675" s="582">
        <v>98</v>
      </c>
      <c r="O675" s="582">
        <v>18718</v>
      </c>
      <c r="P675" s="546"/>
      <c r="Q675" s="583">
        <v>191</v>
      </c>
    </row>
    <row r="676" spans="1:17" ht="14.45" customHeight="1" x14ac:dyDescent="0.2">
      <c r="A676" s="540" t="s">
        <v>1992</v>
      </c>
      <c r="B676" s="541" t="s">
        <v>1755</v>
      </c>
      <c r="C676" s="541" t="s">
        <v>1743</v>
      </c>
      <c r="D676" s="541" t="s">
        <v>1874</v>
      </c>
      <c r="E676" s="541" t="s">
        <v>1875</v>
      </c>
      <c r="F676" s="582">
        <v>8</v>
      </c>
      <c r="G676" s="582">
        <v>6448</v>
      </c>
      <c r="H676" s="582"/>
      <c r="I676" s="582">
        <v>806</v>
      </c>
      <c r="J676" s="582">
        <v>3</v>
      </c>
      <c r="K676" s="582">
        <v>2424</v>
      </c>
      <c r="L676" s="582"/>
      <c r="M676" s="582">
        <v>808</v>
      </c>
      <c r="N676" s="582">
        <v>11</v>
      </c>
      <c r="O676" s="582">
        <v>8921</v>
      </c>
      <c r="P676" s="546"/>
      <c r="Q676" s="583">
        <v>811</v>
      </c>
    </row>
    <row r="677" spans="1:17" ht="14.45" customHeight="1" x14ac:dyDescent="0.2">
      <c r="A677" s="540" t="s">
        <v>1992</v>
      </c>
      <c r="B677" s="541" t="s">
        <v>1755</v>
      </c>
      <c r="C677" s="541" t="s">
        <v>1743</v>
      </c>
      <c r="D677" s="541" t="s">
        <v>1878</v>
      </c>
      <c r="E677" s="541" t="s">
        <v>1879</v>
      </c>
      <c r="F677" s="582">
        <v>1</v>
      </c>
      <c r="G677" s="582">
        <v>262</v>
      </c>
      <c r="H677" s="582"/>
      <c r="I677" s="582">
        <v>262</v>
      </c>
      <c r="J677" s="582">
        <v>1</v>
      </c>
      <c r="K677" s="582">
        <v>263</v>
      </c>
      <c r="L677" s="582"/>
      <c r="M677" s="582">
        <v>263</v>
      </c>
      <c r="N677" s="582">
        <v>2</v>
      </c>
      <c r="O677" s="582">
        <v>532</v>
      </c>
      <c r="P677" s="546"/>
      <c r="Q677" s="583">
        <v>266</v>
      </c>
    </row>
    <row r="678" spans="1:17" ht="14.45" customHeight="1" x14ac:dyDescent="0.2">
      <c r="A678" s="540" t="s">
        <v>1992</v>
      </c>
      <c r="B678" s="541" t="s">
        <v>1755</v>
      </c>
      <c r="C678" s="541" t="s">
        <v>1743</v>
      </c>
      <c r="D678" s="541" t="s">
        <v>1880</v>
      </c>
      <c r="E678" s="541" t="s">
        <v>1881</v>
      </c>
      <c r="F678" s="582">
        <v>14</v>
      </c>
      <c r="G678" s="582">
        <v>57428</v>
      </c>
      <c r="H678" s="582"/>
      <c r="I678" s="582">
        <v>4102</v>
      </c>
      <c r="J678" s="582">
        <v>6</v>
      </c>
      <c r="K678" s="582">
        <v>24684</v>
      </c>
      <c r="L678" s="582"/>
      <c r="M678" s="582">
        <v>4114</v>
      </c>
      <c r="N678" s="582">
        <v>3</v>
      </c>
      <c r="O678" s="582">
        <v>12456</v>
      </c>
      <c r="P678" s="546"/>
      <c r="Q678" s="583">
        <v>4152</v>
      </c>
    </row>
    <row r="679" spans="1:17" ht="14.45" customHeight="1" x14ac:dyDescent="0.2">
      <c r="A679" s="540" t="s">
        <v>1992</v>
      </c>
      <c r="B679" s="541" t="s">
        <v>1755</v>
      </c>
      <c r="C679" s="541" t="s">
        <v>1743</v>
      </c>
      <c r="D679" s="541" t="s">
        <v>1884</v>
      </c>
      <c r="E679" s="541" t="s">
        <v>1885</v>
      </c>
      <c r="F679" s="582">
        <v>1</v>
      </c>
      <c r="G679" s="582">
        <v>246</v>
      </c>
      <c r="H679" s="582"/>
      <c r="I679" s="582">
        <v>246</v>
      </c>
      <c r="J679" s="582"/>
      <c r="K679" s="582"/>
      <c r="L679" s="582"/>
      <c r="M679" s="582"/>
      <c r="N679" s="582"/>
      <c r="O679" s="582"/>
      <c r="P679" s="546"/>
      <c r="Q679" s="583"/>
    </row>
    <row r="680" spans="1:17" ht="14.45" customHeight="1" x14ac:dyDescent="0.2">
      <c r="A680" s="540" t="s">
        <v>1992</v>
      </c>
      <c r="B680" s="541" t="s">
        <v>1755</v>
      </c>
      <c r="C680" s="541" t="s">
        <v>1743</v>
      </c>
      <c r="D680" s="541" t="s">
        <v>1886</v>
      </c>
      <c r="E680" s="541" t="s">
        <v>1887</v>
      </c>
      <c r="F680" s="582">
        <v>1</v>
      </c>
      <c r="G680" s="582">
        <v>421</v>
      </c>
      <c r="H680" s="582"/>
      <c r="I680" s="582">
        <v>421</v>
      </c>
      <c r="J680" s="582"/>
      <c r="K680" s="582"/>
      <c r="L680" s="582"/>
      <c r="M680" s="582"/>
      <c r="N680" s="582"/>
      <c r="O680" s="582"/>
      <c r="P680" s="546"/>
      <c r="Q680" s="583"/>
    </row>
    <row r="681" spans="1:17" ht="14.45" customHeight="1" x14ac:dyDescent="0.2">
      <c r="A681" s="540" t="s">
        <v>1992</v>
      </c>
      <c r="B681" s="541" t="s">
        <v>1755</v>
      </c>
      <c r="C681" s="541" t="s">
        <v>1743</v>
      </c>
      <c r="D681" s="541" t="s">
        <v>1888</v>
      </c>
      <c r="E681" s="541" t="s">
        <v>1889</v>
      </c>
      <c r="F681" s="582">
        <v>22</v>
      </c>
      <c r="G681" s="582">
        <v>4180</v>
      </c>
      <c r="H681" s="582"/>
      <c r="I681" s="582">
        <v>190</v>
      </c>
      <c r="J681" s="582"/>
      <c r="K681" s="582"/>
      <c r="L681" s="582"/>
      <c r="M681" s="582"/>
      <c r="N681" s="582"/>
      <c r="O681" s="582"/>
      <c r="P681" s="546"/>
      <c r="Q681" s="583"/>
    </row>
    <row r="682" spans="1:17" ht="14.45" customHeight="1" x14ac:dyDescent="0.2">
      <c r="A682" s="540" t="s">
        <v>1992</v>
      </c>
      <c r="B682" s="541" t="s">
        <v>1755</v>
      </c>
      <c r="C682" s="541" t="s">
        <v>1743</v>
      </c>
      <c r="D682" s="541" t="s">
        <v>1890</v>
      </c>
      <c r="E682" s="541" t="s">
        <v>1891</v>
      </c>
      <c r="F682" s="582">
        <v>65</v>
      </c>
      <c r="G682" s="582">
        <v>500175</v>
      </c>
      <c r="H682" s="582"/>
      <c r="I682" s="582">
        <v>7695</v>
      </c>
      <c r="J682" s="582">
        <v>25</v>
      </c>
      <c r="K682" s="582">
        <v>192850</v>
      </c>
      <c r="L682" s="582"/>
      <c r="M682" s="582">
        <v>7714</v>
      </c>
      <c r="N682" s="582">
        <v>20</v>
      </c>
      <c r="O682" s="582">
        <v>155880</v>
      </c>
      <c r="P682" s="546"/>
      <c r="Q682" s="583">
        <v>7794</v>
      </c>
    </row>
    <row r="683" spans="1:17" ht="14.45" customHeight="1" x14ac:dyDescent="0.2">
      <c r="A683" s="540" t="s">
        <v>1992</v>
      </c>
      <c r="B683" s="541" t="s">
        <v>1755</v>
      </c>
      <c r="C683" s="541" t="s">
        <v>1743</v>
      </c>
      <c r="D683" s="541" t="s">
        <v>1894</v>
      </c>
      <c r="E683" s="541" t="s">
        <v>1895</v>
      </c>
      <c r="F683" s="582">
        <v>16</v>
      </c>
      <c r="G683" s="582">
        <v>38000</v>
      </c>
      <c r="H683" s="582"/>
      <c r="I683" s="582">
        <v>2375</v>
      </c>
      <c r="J683" s="582">
        <v>14</v>
      </c>
      <c r="K683" s="582">
        <v>33418</v>
      </c>
      <c r="L683" s="582"/>
      <c r="M683" s="582">
        <v>2387</v>
      </c>
      <c r="N683" s="582">
        <v>9</v>
      </c>
      <c r="O683" s="582">
        <v>21870</v>
      </c>
      <c r="P683" s="546"/>
      <c r="Q683" s="583">
        <v>2430</v>
      </c>
    </row>
    <row r="684" spans="1:17" ht="14.45" customHeight="1" x14ac:dyDescent="0.2">
      <c r="A684" s="540" t="s">
        <v>1992</v>
      </c>
      <c r="B684" s="541" t="s">
        <v>1755</v>
      </c>
      <c r="C684" s="541" t="s">
        <v>1743</v>
      </c>
      <c r="D684" s="541" t="s">
        <v>1896</v>
      </c>
      <c r="E684" s="541" t="s">
        <v>1897</v>
      </c>
      <c r="F684" s="582"/>
      <c r="G684" s="582"/>
      <c r="H684" s="582"/>
      <c r="I684" s="582"/>
      <c r="J684" s="582">
        <v>2</v>
      </c>
      <c r="K684" s="582">
        <v>12394</v>
      </c>
      <c r="L684" s="582"/>
      <c r="M684" s="582">
        <v>6197</v>
      </c>
      <c r="N684" s="582">
        <v>1</v>
      </c>
      <c r="O684" s="582">
        <v>6240</v>
      </c>
      <c r="P684" s="546"/>
      <c r="Q684" s="583">
        <v>6240</v>
      </c>
    </row>
    <row r="685" spans="1:17" ht="14.45" customHeight="1" x14ac:dyDescent="0.2">
      <c r="A685" s="540" t="s">
        <v>1992</v>
      </c>
      <c r="B685" s="541" t="s">
        <v>1755</v>
      </c>
      <c r="C685" s="541" t="s">
        <v>1743</v>
      </c>
      <c r="D685" s="541" t="s">
        <v>1898</v>
      </c>
      <c r="E685" s="541" t="s">
        <v>1899</v>
      </c>
      <c r="F685" s="582"/>
      <c r="G685" s="582"/>
      <c r="H685" s="582"/>
      <c r="I685" s="582"/>
      <c r="J685" s="582">
        <v>1</v>
      </c>
      <c r="K685" s="582">
        <v>697</v>
      </c>
      <c r="L685" s="582"/>
      <c r="M685" s="582">
        <v>697</v>
      </c>
      <c r="N685" s="582"/>
      <c r="O685" s="582"/>
      <c r="P685" s="546"/>
      <c r="Q685" s="583"/>
    </row>
    <row r="686" spans="1:17" ht="14.45" customHeight="1" x14ac:dyDescent="0.2">
      <c r="A686" s="540" t="s">
        <v>1992</v>
      </c>
      <c r="B686" s="541" t="s">
        <v>1755</v>
      </c>
      <c r="C686" s="541" t="s">
        <v>1743</v>
      </c>
      <c r="D686" s="541" t="s">
        <v>1900</v>
      </c>
      <c r="E686" s="541" t="s">
        <v>1901</v>
      </c>
      <c r="F686" s="582">
        <v>32</v>
      </c>
      <c r="G686" s="582">
        <v>14976</v>
      </c>
      <c r="H686" s="582"/>
      <c r="I686" s="582">
        <v>468</v>
      </c>
      <c r="J686" s="582">
        <v>99</v>
      </c>
      <c r="K686" s="582">
        <v>46332</v>
      </c>
      <c r="L686" s="582"/>
      <c r="M686" s="582">
        <v>468</v>
      </c>
      <c r="N686" s="582">
        <v>64</v>
      </c>
      <c r="O686" s="582">
        <v>30016</v>
      </c>
      <c r="P686" s="546"/>
      <c r="Q686" s="583">
        <v>469</v>
      </c>
    </row>
    <row r="687" spans="1:17" ht="14.45" customHeight="1" x14ac:dyDescent="0.2">
      <c r="A687" s="540" t="s">
        <v>1992</v>
      </c>
      <c r="B687" s="541" t="s">
        <v>1904</v>
      </c>
      <c r="C687" s="541" t="s">
        <v>1743</v>
      </c>
      <c r="D687" s="541" t="s">
        <v>1909</v>
      </c>
      <c r="E687" s="541" t="s">
        <v>1910</v>
      </c>
      <c r="F687" s="582">
        <v>24</v>
      </c>
      <c r="G687" s="582">
        <v>288</v>
      </c>
      <c r="H687" s="582"/>
      <c r="I687" s="582">
        <v>12</v>
      </c>
      <c r="J687" s="582">
        <v>15</v>
      </c>
      <c r="K687" s="582">
        <v>180</v>
      </c>
      <c r="L687" s="582"/>
      <c r="M687" s="582">
        <v>12</v>
      </c>
      <c r="N687" s="582">
        <v>3</v>
      </c>
      <c r="O687" s="582">
        <v>39</v>
      </c>
      <c r="P687" s="546"/>
      <c r="Q687" s="583">
        <v>13</v>
      </c>
    </row>
    <row r="688" spans="1:17" ht="14.45" customHeight="1" x14ac:dyDescent="0.2">
      <c r="A688" s="540" t="s">
        <v>1993</v>
      </c>
      <c r="B688" s="541" t="s">
        <v>1755</v>
      </c>
      <c r="C688" s="541" t="s">
        <v>1743</v>
      </c>
      <c r="D688" s="541" t="s">
        <v>1758</v>
      </c>
      <c r="E688" s="541" t="s">
        <v>1759</v>
      </c>
      <c r="F688" s="582">
        <v>6</v>
      </c>
      <c r="G688" s="582">
        <v>8916</v>
      </c>
      <c r="H688" s="582"/>
      <c r="I688" s="582">
        <v>1486</v>
      </c>
      <c r="J688" s="582">
        <v>2</v>
      </c>
      <c r="K688" s="582">
        <v>2976</v>
      </c>
      <c r="L688" s="582"/>
      <c r="M688" s="582">
        <v>1488</v>
      </c>
      <c r="N688" s="582"/>
      <c r="O688" s="582"/>
      <c r="P688" s="546"/>
      <c r="Q688" s="583"/>
    </row>
    <row r="689" spans="1:17" ht="14.45" customHeight="1" x14ac:dyDescent="0.2">
      <c r="A689" s="540" t="s">
        <v>1993</v>
      </c>
      <c r="B689" s="541" t="s">
        <v>1755</v>
      </c>
      <c r="C689" s="541" t="s">
        <v>1743</v>
      </c>
      <c r="D689" s="541" t="s">
        <v>1762</v>
      </c>
      <c r="E689" s="541" t="s">
        <v>1763</v>
      </c>
      <c r="F689" s="582">
        <v>5</v>
      </c>
      <c r="G689" s="582">
        <v>3305</v>
      </c>
      <c r="H689" s="582"/>
      <c r="I689" s="582">
        <v>661</v>
      </c>
      <c r="J689" s="582">
        <v>3</v>
      </c>
      <c r="K689" s="582">
        <v>1989</v>
      </c>
      <c r="L689" s="582"/>
      <c r="M689" s="582">
        <v>663</v>
      </c>
      <c r="N689" s="582">
        <v>1</v>
      </c>
      <c r="O689" s="582">
        <v>669</v>
      </c>
      <c r="P689" s="546"/>
      <c r="Q689" s="583">
        <v>669</v>
      </c>
    </row>
    <row r="690" spans="1:17" ht="14.45" customHeight="1" x14ac:dyDescent="0.2">
      <c r="A690" s="540" t="s">
        <v>1993</v>
      </c>
      <c r="B690" s="541" t="s">
        <v>1755</v>
      </c>
      <c r="C690" s="541" t="s">
        <v>1743</v>
      </c>
      <c r="D690" s="541" t="s">
        <v>1768</v>
      </c>
      <c r="E690" s="541" t="s">
        <v>1769</v>
      </c>
      <c r="F690" s="582">
        <v>2</v>
      </c>
      <c r="G690" s="582">
        <v>1692</v>
      </c>
      <c r="H690" s="582"/>
      <c r="I690" s="582">
        <v>846</v>
      </c>
      <c r="J690" s="582"/>
      <c r="K690" s="582"/>
      <c r="L690" s="582"/>
      <c r="M690" s="582"/>
      <c r="N690" s="582"/>
      <c r="O690" s="582"/>
      <c r="P690" s="546"/>
      <c r="Q690" s="583"/>
    </row>
    <row r="691" spans="1:17" ht="14.45" customHeight="1" x14ac:dyDescent="0.2">
      <c r="A691" s="540" t="s">
        <v>1993</v>
      </c>
      <c r="B691" s="541" t="s">
        <v>1755</v>
      </c>
      <c r="C691" s="541" t="s">
        <v>1743</v>
      </c>
      <c r="D691" s="541" t="s">
        <v>1770</v>
      </c>
      <c r="E691" s="541" t="s">
        <v>1771</v>
      </c>
      <c r="F691" s="582">
        <v>3</v>
      </c>
      <c r="G691" s="582">
        <v>2418</v>
      </c>
      <c r="H691" s="582"/>
      <c r="I691" s="582">
        <v>806</v>
      </c>
      <c r="J691" s="582">
        <v>2</v>
      </c>
      <c r="K691" s="582">
        <v>1616</v>
      </c>
      <c r="L691" s="582"/>
      <c r="M691" s="582">
        <v>808</v>
      </c>
      <c r="N691" s="582">
        <v>1</v>
      </c>
      <c r="O691" s="582">
        <v>811</v>
      </c>
      <c r="P691" s="546"/>
      <c r="Q691" s="583">
        <v>811</v>
      </c>
    </row>
    <row r="692" spans="1:17" ht="14.45" customHeight="1" x14ac:dyDescent="0.2">
      <c r="A692" s="540" t="s">
        <v>1993</v>
      </c>
      <c r="B692" s="541" t="s">
        <v>1755</v>
      </c>
      <c r="C692" s="541" t="s">
        <v>1743</v>
      </c>
      <c r="D692" s="541" t="s">
        <v>1772</v>
      </c>
      <c r="E692" s="541" t="s">
        <v>1773</v>
      </c>
      <c r="F692" s="582">
        <v>3</v>
      </c>
      <c r="G692" s="582">
        <v>2418</v>
      </c>
      <c r="H692" s="582"/>
      <c r="I692" s="582">
        <v>806</v>
      </c>
      <c r="J692" s="582">
        <v>2</v>
      </c>
      <c r="K692" s="582">
        <v>1616</v>
      </c>
      <c r="L692" s="582"/>
      <c r="M692" s="582">
        <v>808</v>
      </c>
      <c r="N692" s="582">
        <v>1</v>
      </c>
      <c r="O692" s="582">
        <v>811</v>
      </c>
      <c r="P692" s="546"/>
      <c r="Q692" s="583">
        <v>811</v>
      </c>
    </row>
    <row r="693" spans="1:17" ht="14.45" customHeight="1" x14ac:dyDescent="0.2">
      <c r="A693" s="540" t="s">
        <v>1993</v>
      </c>
      <c r="B693" s="541" t="s">
        <v>1755</v>
      </c>
      <c r="C693" s="541" t="s">
        <v>1743</v>
      </c>
      <c r="D693" s="541" t="s">
        <v>1774</v>
      </c>
      <c r="E693" s="541" t="s">
        <v>1775</v>
      </c>
      <c r="F693" s="582">
        <v>202</v>
      </c>
      <c r="G693" s="582">
        <v>33936</v>
      </c>
      <c r="H693" s="582"/>
      <c r="I693" s="582">
        <v>168</v>
      </c>
      <c r="J693" s="582">
        <v>157</v>
      </c>
      <c r="K693" s="582">
        <v>26376</v>
      </c>
      <c r="L693" s="582"/>
      <c r="M693" s="582">
        <v>168</v>
      </c>
      <c r="N693" s="582">
        <v>177</v>
      </c>
      <c r="O693" s="582">
        <v>29913</v>
      </c>
      <c r="P693" s="546"/>
      <c r="Q693" s="583">
        <v>169</v>
      </c>
    </row>
    <row r="694" spans="1:17" ht="14.45" customHeight="1" x14ac:dyDescent="0.2">
      <c r="A694" s="540" t="s">
        <v>1993</v>
      </c>
      <c r="B694" s="541" t="s">
        <v>1755</v>
      </c>
      <c r="C694" s="541" t="s">
        <v>1743</v>
      </c>
      <c r="D694" s="541" t="s">
        <v>1776</v>
      </c>
      <c r="E694" s="541" t="s">
        <v>1777</v>
      </c>
      <c r="F694" s="582">
        <v>240</v>
      </c>
      <c r="G694" s="582">
        <v>42000</v>
      </c>
      <c r="H694" s="582"/>
      <c r="I694" s="582">
        <v>175</v>
      </c>
      <c r="J694" s="582">
        <v>180</v>
      </c>
      <c r="K694" s="582">
        <v>31500</v>
      </c>
      <c r="L694" s="582"/>
      <c r="M694" s="582">
        <v>175</v>
      </c>
      <c r="N694" s="582">
        <v>198</v>
      </c>
      <c r="O694" s="582">
        <v>34848</v>
      </c>
      <c r="P694" s="546"/>
      <c r="Q694" s="583">
        <v>176</v>
      </c>
    </row>
    <row r="695" spans="1:17" ht="14.45" customHeight="1" x14ac:dyDescent="0.2">
      <c r="A695" s="540" t="s">
        <v>1993</v>
      </c>
      <c r="B695" s="541" t="s">
        <v>1755</v>
      </c>
      <c r="C695" s="541" t="s">
        <v>1743</v>
      </c>
      <c r="D695" s="541" t="s">
        <v>1778</v>
      </c>
      <c r="E695" s="541" t="s">
        <v>1779</v>
      </c>
      <c r="F695" s="582">
        <v>17</v>
      </c>
      <c r="G695" s="582">
        <v>6001</v>
      </c>
      <c r="H695" s="582"/>
      <c r="I695" s="582">
        <v>353</v>
      </c>
      <c r="J695" s="582">
        <v>19</v>
      </c>
      <c r="K695" s="582">
        <v>6726</v>
      </c>
      <c r="L695" s="582"/>
      <c r="M695" s="582">
        <v>354</v>
      </c>
      <c r="N695" s="582">
        <v>100</v>
      </c>
      <c r="O695" s="582">
        <v>35600</v>
      </c>
      <c r="P695" s="546"/>
      <c r="Q695" s="583">
        <v>356</v>
      </c>
    </row>
    <row r="696" spans="1:17" ht="14.45" customHeight="1" x14ac:dyDescent="0.2">
      <c r="A696" s="540" t="s">
        <v>1993</v>
      </c>
      <c r="B696" s="541" t="s">
        <v>1755</v>
      </c>
      <c r="C696" s="541" t="s">
        <v>1743</v>
      </c>
      <c r="D696" s="541" t="s">
        <v>1780</v>
      </c>
      <c r="E696" s="541" t="s">
        <v>1781</v>
      </c>
      <c r="F696" s="582">
        <v>2</v>
      </c>
      <c r="G696" s="582">
        <v>2078</v>
      </c>
      <c r="H696" s="582"/>
      <c r="I696" s="582">
        <v>1039</v>
      </c>
      <c r="J696" s="582"/>
      <c r="K696" s="582"/>
      <c r="L696" s="582"/>
      <c r="M696" s="582"/>
      <c r="N696" s="582">
        <v>4</v>
      </c>
      <c r="O696" s="582">
        <v>4168</v>
      </c>
      <c r="P696" s="546"/>
      <c r="Q696" s="583">
        <v>1042</v>
      </c>
    </row>
    <row r="697" spans="1:17" ht="14.45" customHeight="1" x14ac:dyDescent="0.2">
      <c r="A697" s="540" t="s">
        <v>1993</v>
      </c>
      <c r="B697" s="541" t="s">
        <v>1755</v>
      </c>
      <c r="C697" s="541" t="s">
        <v>1743</v>
      </c>
      <c r="D697" s="541" t="s">
        <v>1782</v>
      </c>
      <c r="E697" s="541" t="s">
        <v>1783</v>
      </c>
      <c r="F697" s="582">
        <v>3</v>
      </c>
      <c r="G697" s="582">
        <v>573</v>
      </c>
      <c r="H697" s="582"/>
      <c r="I697" s="582">
        <v>191</v>
      </c>
      <c r="J697" s="582">
        <v>5</v>
      </c>
      <c r="K697" s="582">
        <v>955</v>
      </c>
      <c r="L697" s="582"/>
      <c r="M697" s="582">
        <v>191</v>
      </c>
      <c r="N697" s="582">
        <v>17</v>
      </c>
      <c r="O697" s="582">
        <v>3281</v>
      </c>
      <c r="P697" s="546"/>
      <c r="Q697" s="583">
        <v>193</v>
      </c>
    </row>
    <row r="698" spans="1:17" ht="14.45" customHeight="1" x14ac:dyDescent="0.2">
      <c r="A698" s="540" t="s">
        <v>1993</v>
      </c>
      <c r="B698" s="541" t="s">
        <v>1755</v>
      </c>
      <c r="C698" s="541" t="s">
        <v>1743</v>
      </c>
      <c r="D698" s="541" t="s">
        <v>1784</v>
      </c>
      <c r="E698" s="541" t="s">
        <v>1785</v>
      </c>
      <c r="F698" s="582">
        <v>1</v>
      </c>
      <c r="G698" s="582">
        <v>823</v>
      </c>
      <c r="H698" s="582"/>
      <c r="I698" s="582">
        <v>823</v>
      </c>
      <c r="J698" s="582"/>
      <c r="K698" s="582"/>
      <c r="L698" s="582"/>
      <c r="M698" s="582"/>
      <c r="N698" s="582"/>
      <c r="O698" s="582"/>
      <c r="P698" s="546"/>
      <c r="Q698" s="583"/>
    </row>
    <row r="699" spans="1:17" ht="14.45" customHeight="1" x14ac:dyDescent="0.2">
      <c r="A699" s="540" t="s">
        <v>1993</v>
      </c>
      <c r="B699" s="541" t="s">
        <v>1755</v>
      </c>
      <c r="C699" s="541" t="s">
        <v>1743</v>
      </c>
      <c r="D699" s="541" t="s">
        <v>1788</v>
      </c>
      <c r="E699" s="541" t="s">
        <v>1789</v>
      </c>
      <c r="F699" s="582">
        <v>260</v>
      </c>
      <c r="G699" s="582">
        <v>143260</v>
      </c>
      <c r="H699" s="582"/>
      <c r="I699" s="582">
        <v>551</v>
      </c>
      <c r="J699" s="582">
        <v>191</v>
      </c>
      <c r="K699" s="582">
        <v>105432</v>
      </c>
      <c r="L699" s="582"/>
      <c r="M699" s="582">
        <v>552</v>
      </c>
      <c r="N699" s="582">
        <v>205</v>
      </c>
      <c r="O699" s="582">
        <v>113775</v>
      </c>
      <c r="P699" s="546"/>
      <c r="Q699" s="583">
        <v>555</v>
      </c>
    </row>
    <row r="700" spans="1:17" ht="14.45" customHeight="1" x14ac:dyDescent="0.2">
      <c r="A700" s="540" t="s">
        <v>1993</v>
      </c>
      <c r="B700" s="541" t="s">
        <v>1755</v>
      </c>
      <c r="C700" s="541" t="s">
        <v>1743</v>
      </c>
      <c r="D700" s="541" t="s">
        <v>1790</v>
      </c>
      <c r="E700" s="541" t="s">
        <v>1791</v>
      </c>
      <c r="F700" s="582">
        <v>33</v>
      </c>
      <c r="G700" s="582">
        <v>21648</v>
      </c>
      <c r="H700" s="582"/>
      <c r="I700" s="582">
        <v>656</v>
      </c>
      <c r="J700" s="582">
        <v>20</v>
      </c>
      <c r="K700" s="582">
        <v>13140</v>
      </c>
      <c r="L700" s="582"/>
      <c r="M700" s="582">
        <v>657</v>
      </c>
      <c r="N700" s="582">
        <v>15</v>
      </c>
      <c r="O700" s="582">
        <v>9900</v>
      </c>
      <c r="P700" s="546"/>
      <c r="Q700" s="583">
        <v>660</v>
      </c>
    </row>
    <row r="701" spans="1:17" ht="14.45" customHeight="1" x14ac:dyDescent="0.2">
      <c r="A701" s="540" t="s">
        <v>1993</v>
      </c>
      <c r="B701" s="541" t="s">
        <v>1755</v>
      </c>
      <c r="C701" s="541" t="s">
        <v>1743</v>
      </c>
      <c r="D701" s="541" t="s">
        <v>1792</v>
      </c>
      <c r="E701" s="541" t="s">
        <v>1793</v>
      </c>
      <c r="F701" s="582">
        <v>33</v>
      </c>
      <c r="G701" s="582">
        <v>21648</v>
      </c>
      <c r="H701" s="582"/>
      <c r="I701" s="582">
        <v>656</v>
      </c>
      <c r="J701" s="582">
        <v>20</v>
      </c>
      <c r="K701" s="582">
        <v>13140</v>
      </c>
      <c r="L701" s="582"/>
      <c r="M701" s="582">
        <v>657</v>
      </c>
      <c r="N701" s="582">
        <v>15</v>
      </c>
      <c r="O701" s="582">
        <v>9900</v>
      </c>
      <c r="P701" s="546"/>
      <c r="Q701" s="583">
        <v>660</v>
      </c>
    </row>
    <row r="702" spans="1:17" ht="14.45" customHeight="1" x14ac:dyDescent="0.2">
      <c r="A702" s="540" t="s">
        <v>1993</v>
      </c>
      <c r="B702" s="541" t="s">
        <v>1755</v>
      </c>
      <c r="C702" s="541" t="s">
        <v>1743</v>
      </c>
      <c r="D702" s="541" t="s">
        <v>1794</v>
      </c>
      <c r="E702" s="541" t="s">
        <v>1795</v>
      </c>
      <c r="F702" s="582">
        <v>49</v>
      </c>
      <c r="G702" s="582">
        <v>33271</v>
      </c>
      <c r="H702" s="582"/>
      <c r="I702" s="582">
        <v>679</v>
      </c>
      <c r="J702" s="582">
        <v>53</v>
      </c>
      <c r="K702" s="582">
        <v>36040</v>
      </c>
      <c r="L702" s="582"/>
      <c r="M702" s="582">
        <v>680</v>
      </c>
      <c r="N702" s="582">
        <v>62</v>
      </c>
      <c r="O702" s="582">
        <v>42346</v>
      </c>
      <c r="P702" s="546"/>
      <c r="Q702" s="583">
        <v>683</v>
      </c>
    </row>
    <row r="703" spans="1:17" ht="14.45" customHeight="1" x14ac:dyDescent="0.2">
      <c r="A703" s="540" t="s">
        <v>1993</v>
      </c>
      <c r="B703" s="541" t="s">
        <v>1755</v>
      </c>
      <c r="C703" s="541" t="s">
        <v>1743</v>
      </c>
      <c r="D703" s="541" t="s">
        <v>1796</v>
      </c>
      <c r="E703" s="541" t="s">
        <v>1797</v>
      </c>
      <c r="F703" s="582">
        <v>152</v>
      </c>
      <c r="G703" s="582">
        <v>78280</v>
      </c>
      <c r="H703" s="582"/>
      <c r="I703" s="582">
        <v>515</v>
      </c>
      <c r="J703" s="582">
        <v>127</v>
      </c>
      <c r="K703" s="582">
        <v>65532</v>
      </c>
      <c r="L703" s="582"/>
      <c r="M703" s="582">
        <v>516</v>
      </c>
      <c r="N703" s="582">
        <v>92</v>
      </c>
      <c r="O703" s="582">
        <v>47748</v>
      </c>
      <c r="P703" s="546"/>
      <c r="Q703" s="583">
        <v>519</v>
      </c>
    </row>
    <row r="704" spans="1:17" ht="14.45" customHeight="1" x14ac:dyDescent="0.2">
      <c r="A704" s="540" t="s">
        <v>1993</v>
      </c>
      <c r="B704" s="541" t="s">
        <v>1755</v>
      </c>
      <c r="C704" s="541" t="s">
        <v>1743</v>
      </c>
      <c r="D704" s="541" t="s">
        <v>1798</v>
      </c>
      <c r="E704" s="541" t="s">
        <v>1799</v>
      </c>
      <c r="F704" s="582">
        <v>152</v>
      </c>
      <c r="G704" s="582">
        <v>64600</v>
      </c>
      <c r="H704" s="582"/>
      <c r="I704" s="582">
        <v>425</v>
      </c>
      <c r="J704" s="582">
        <v>127</v>
      </c>
      <c r="K704" s="582">
        <v>54102</v>
      </c>
      <c r="L704" s="582"/>
      <c r="M704" s="582">
        <v>426</v>
      </c>
      <c r="N704" s="582">
        <v>92</v>
      </c>
      <c r="O704" s="582">
        <v>39468</v>
      </c>
      <c r="P704" s="546"/>
      <c r="Q704" s="583">
        <v>429</v>
      </c>
    </row>
    <row r="705" spans="1:17" ht="14.45" customHeight="1" x14ac:dyDescent="0.2">
      <c r="A705" s="540" t="s">
        <v>1993</v>
      </c>
      <c r="B705" s="541" t="s">
        <v>1755</v>
      </c>
      <c r="C705" s="541" t="s">
        <v>1743</v>
      </c>
      <c r="D705" s="541" t="s">
        <v>1800</v>
      </c>
      <c r="E705" s="541" t="s">
        <v>1801</v>
      </c>
      <c r="F705" s="582">
        <v>278</v>
      </c>
      <c r="G705" s="582">
        <v>97578</v>
      </c>
      <c r="H705" s="582"/>
      <c r="I705" s="582">
        <v>351</v>
      </c>
      <c r="J705" s="582">
        <v>197</v>
      </c>
      <c r="K705" s="582">
        <v>69541</v>
      </c>
      <c r="L705" s="582"/>
      <c r="M705" s="582">
        <v>353</v>
      </c>
      <c r="N705" s="582">
        <v>217</v>
      </c>
      <c r="O705" s="582">
        <v>77469</v>
      </c>
      <c r="P705" s="546"/>
      <c r="Q705" s="583">
        <v>357</v>
      </c>
    </row>
    <row r="706" spans="1:17" ht="14.45" customHeight="1" x14ac:dyDescent="0.2">
      <c r="A706" s="540" t="s">
        <v>1993</v>
      </c>
      <c r="B706" s="541" t="s">
        <v>1755</v>
      </c>
      <c r="C706" s="541" t="s">
        <v>1743</v>
      </c>
      <c r="D706" s="541" t="s">
        <v>1802</v>
      </c>
      <c r="E706" s="541" t="s">
        <v>1803</v>
      </c>
      <c r="F706" s="582">
        <v>6</v>
      </c>
      <c r="G706" s="582">
        <v>1338</v>
      </c>
      <c r="H706" s="582"/>
      <c r="I706" s="582">
        <v>223</v>
      </c>
      <c r="J706" s="582">
        <v>3</v>
      </c>
      <c r="K706" s="582">
        <v>672</v>
      </c>
      <c r="L706" s="582"/>
      <c r="M706" s="582">
        <v>224</v>
      </c>
      <c r="N706" s="582">
        <v>1</v>
      </c>
      <c r="O706" s="582">
        <v>227</v>
      </c>
      <c r="P706" s="546"/>
      <c r="Q706" s="583">
        <v>227</v>
      </c>
    </row>
    <row r="707" spans="1:17" ht="14.45" customHeight="1" x14ac:dyDescent="0.2">
      <c r="A707" s="540" t="s">
        <v>1993</v>
      </c>
      <c r="B707" s="541" t="s">
        <v>1755</v>
      </c>
      <c r="C707" s="541" t="s">
        <v>1743</v>
      </c>
      <c r="D707" s="541" t="s">
        <v>1804</v>
      </c>
      <c r="E707" s="541" t="s">
        <v>1805</v>
      </c>
      <c r="F707" s="582">
        <v>4</v>
      </c>
      <c r="G707" s="582">
        <v>2052</v>
      </c>
      <c r="H707" s="582"/>
      <c r="I707" s="582">
        <v>513</v>
      </c>
      <c r="J707" s="582"/>
      <c r="K707" s="582"/>
      <c r="L707" s="582"/>
      <c r="M707" s="582"/>
      <c r="N707" s="582"/>
      <c r="O707" s="582"/>
      <c r="P707" s="546"/>
      <c r="Q707" s="583"/>
    </row>
    <row r="708" spans="1:17" ht="14.45" customHeight="1" x14ac:dyDescent="0.2">
      <c r="A708" s="540" t="s">
        <v>1993</v>
      </c>
      <c r="B708" s="541" t="s">
        <v>1755</v>
      </c>
      <c r="C708" s="541" t="s">
        <v>1743</v>
      </c>
      <c r="D708" s="541" t="s">
        <v>1808</v>
      </c>
      <c r="E708" s="541" t="s">
        <v>1809</v>
      </c>
      <c r="F708" s="582">
        <v>4</v>
      </c>
      <c r="G708" s="582">
        <v>960</v>
      </c>
      <c r="H708" s="582"/>
      <c r="I708" s="582">
        <v>240</v>
      </c>
      <c r="J708" s="582">
        <v>5</v>
      </c>
      <c r="K708" s="582">
        <v>1200</v>
      </c>
      <c r="L708" s="582"/>
      <c r="M708" s="582">
        <v>240</v>
      </c>
      <c r="N708" s="582">
        <v>17</v>
      </c>
      <c r="O708" s="582">
        <v>4114</v>
      </c>
      <c r="P708" s="546"/>
      <c r="Q708" s="583">
        <v>242</v>
      </c>
    </row>
    <row r="709" spans="1:17" ht="14.45" customHeight="1" x14ac:dyDescent="0.2">
      <c r="A709" s="540" t="s">
        <v>1993</v>
      </c>
      <c r="B709" s="541" t="s">
        <v>1755</v>
      </c>
      <c r="C709" s="541" t="s">
        <v>1743</v>
      </c>
      <c r="D709" s="541" t="s">
        <v>1810</v>
      </c>
      <c r="E709" s="541" t="s">
        <v>1811</v>
      </c>
      <c r="F709" s="582">
        <v>227</v>
      </c>
      <c r="G709" s="582">
        <v>25197</v>
      </c>
      <c r="H709" s="582"/>
      <c r="I709" s="582">
        <v>111</v>
      </c>
      <c r="J709" s="582">
        <v>167</v>
      </c>
      <c r="K709" s="582">
        <v>18704</v>
      </c>
      <c r="L709" s="582"/>
      <c r="M709" s="582">
        <v>112</v>
      </c>
      <c r="N709" s="582">
        <v>193</v>
      </c>
      <c r="O709" s="582">
        <v>21616</v>
      </c>
      <c r="P709" s="546"/>
      <c r="Q709" s="583">
        <v>112</v>
      </c>
    </row>
    <row r="710" spans="1:17" ht="14.45" customHeight="1" x14ac:dyDescent="0.2">
      <c r="A710" s="540" t="s">
        <v>1993</v>
      </c>
      <c r="B710" s="541" t="s">
        <v>1755</v>
      </c>
      <c r="C710" s="541" t="s">
        <v>1743</v>
      </c>
      <c r="D710" s="541" t="s">
        <v>1812</v>
      </c>
      <c r="E710" s="541" t="s">
        <v>1813</v>
      </c>
      <c r="F710" s="582">
        <v>68</v>
      </c>
      <c r="G710" s="582">
        <v>21216</v>
      </c>
      <c r="H710" s="582"/>
      <c r="I710" s="582">
        <v>312</v>
      </c>
      <c r="J710" s="582">
        <v>40</v>
      </c>
      <c r="K710" s="582">
        <v>12520</v>
      </c>
      <c r="L710" s="582"/>
      <c r="M710" s="582">
        <v>313</v>
      </c>
      <c r="N710" s="582">
        <v>35</v>
      </c>
      <c r="O710" s="582">
        <v>10990</v>
      </c>
      <c r="P710" s="546"/>
      <c r="Q710" s="583">
        <v>314</v>
      </c>
    </row>
    <row r="711" spans="1:17" ht="14.45" customHeight="1" x14ac:dyDescent="0.2">
      <c r="A711" s="540" t="s">
        <v>1993</v>
      </c>
      <c r="B711" s="541" t="s">
        <v>1755</v>
      </c>
      <c r="C711" s="541" t="s">
        <v>1743</v>
      </c>
      <c r="D711" s="541" t="s">
        <v>1814</v>
      </c>
      <c r="E711" s="541" t="s">
        <v>1815</v>
      </c>
      <c r="F711" s="582">
        <v>6</v>
      </c>
      <c r="G711" s="582">
        <v>102</v>
      </c>
      <c r="H711" s="582"/>
      <c r="I711" s="582">
        <v>17</v>
      </c>
      <c r="J711" s="582">
        <v>2</v>
      </c>
      <c r="K711" s="582">
        <v>34</v>
      </c>
      <c r="L711" s="582"/>
      <c r="M711" s="582">
        <v>17</v>
      </c>
      <c r="N711" s="582">
        <v>1</v>
      </c>
      <c r="O711" s="582">
        <v>19</v>
      </c>
      <c r="P711" s="546"/>
      <c r="Q711" s="583">
        <v>19</v>
      </c>
    </row>
    <row r="712" spans="1:17" ht="14.45" customHeight="1" x14ac:dyDescent="0.2">
      <c r="A712" s="540" t="s">
        <v>1993</v>
      </c>
      <c r="B712" s="541" t="s">
        <v>1755</v>
      </c>
      <c r="C712" s="541" t="s">
        <v>1743</v>
      </c>
      <c r="D712" s="541" t="s">
        <v>1818</v>
      </c>
      <c r="E712" s="541" t="s">
        <v>1819</v>
      </c>
      <c r="F712" s="582">
        <v>4</v>
      </c>
      <c r="G712" s="582">
        <v>1404</v>
      </c>
      <c r="H712" s="582"/>
      <c r="I712" s="582">
        <v>351</v>
      </c>
      <c r="J712" s="582">
        <v>3</v>
      </c>
      <c r="K712" s="582">
        <v>1056</v>
      </c>
      <c r="L712" s="582"/>
      <c r="M712" s="582">
        <v>352</v>
      </c>
      <c r="N712" s="582">
        <v>4</v>
      </c>
      <c r="O712" s="582">
        <v>1416</v>
      </c>
      <c r="P712" s="546"/>
      <c r="Q712" s="583">
        <v>354</v>
      </c>
    </row>
    <row r="713" spans="1:17" ht="14.45" customHeight="1" x14ac:dyDescent="0.2">
      <c r="A713" s="540" t="s">
        <v>1993</v>
      </c>
      <c r="B713" s="541" t="s">
        <v>1755</v>
      </c>
      <c r="C713" s="541" t="s">
        <v>1743</v>
      </c>
      <c r="D713" s="541" t="s">
        <v>1820</v>
      </c>
      <c r="E713" s="541" t="s">
        <v>1821</v>
      </c>
      <c r="F713" s="582">
        <v>1</v>
      </c>
      <c r="G713" s="582">
        <v>150</v>
      </c>
      <c r="H713" s="582"/>
      <c r="I713" s="582">
        <v>150</v>
      </c>
      <c r="J713" s="582"/>
      <c r="K713" s="582"/>
      <c r="L713" s="582"/>
      <c r="M713" s="582"/>
      <c r="N713" s="582"/>
      <c r="O713" s="582"/>
      <c r="P713" s="546"/>
      <c r="Q713" s="583"/>
    </row>
    <row r="714" spans="1:17" ht="14.45" customHeight="1" x14ac:dyDescent="0.2">
      <c r="A714" s="540" t="s">
        <v>1993</v>
      </c>
      <c r="B714" s="541" t="s">
        <v>1755</v>
      </c>
      <c r="C714" s="541" t="s">
        <v>1743</v>
      </c>
      <c r="D714" s="541" t="s">
        <v>1824</v>
      </c>
      <c r="E714" s="541" t="s">
        <v>1825</v>
      </c>
      <c r="F714" s="582">
        <v>3</v>
      </c>
      <c r="G714" s="582">
        <v>888</v>
      </c>
      <c r="H714" s="582"/>
      <c r="I714" s="582">
        <v>296</v>
      </c>
      <c r="J714" s="582">
        <v>4</v>
      </c>
      <c r="K714" s="582">
        <v>1188</v>
      </c>
      <c r="L714" s="582"/>
      <c r="M714" s="582">
        <v>297</v>
      </c>
      <c r="N714" s="582">
        <v>15</v>
      </c>
      <c r="O714" s="582">
        <v>4470</v>
      </c>
      <c r="P714" s="546"/>
      <c r="Q714" s="583">
        <v>298</v>
      </c>
    </row>
    <row r="715" spans="1:17" ht="14.45" customHeight="1" x14ac:dyDescent="0.2">
      <c r="A715" s="540" t="s">
        <v>1993</v>
      </c>
      <c r="B715" s="541" t="s">
        <v>1755</v>
      </c>
      <c r="C715" s="541" t="s">
        <v>1743</v>
      </c>
      <c r="D715" s="541" t="s">
        <v>1826</v>
      </c>
      <c r="E715" s="541" t="s">
        <v>1827</v>
      </c>
      <c r="F715" s="582">
        <v>254</v>
      </c>
      <c r="G715" s="582">
        <v>53594</v>
      </c>
      <c r="H715" s="582"/>
      <c r="I715" s="582">
        <v>211</v>
      </c>
      <c r="J715" s="582">
        <v>193</v>
      </c>
      <c r="K715" s="582">
        <v>41109</v>
      </c>
      <c r="L715" s="582"/>
      <c r="M715" s="582">
        <v>213</v>
      </c>
      <c r="N715" s="582">
        <v>207</v>
      </c>
      <c r="O715" s="582">
        <v>44919</v>
      </c>
      <c r="P715" s="546"/>
      <c r="Q715" s="583">
        <v>217</v>
      </c>
    </row>
    <row r="716" spans="1:17" ht="14.45" customHeight="1" x14ac:dyDescent="0.2">
      <c r="A716" s="540" t="s">
        <v>1993</v>
      </c>
      <c r="B716" s="541" t="s">
        <v>1755</v>
      </c>
      <c r="C716" s="541" t="s">
        <v>1743</v>
      </c>
      <c r="D716" s="541" t="s">
        <v>1828</v>
      </c>
      <c r="E716" s="541" t="s">
        <v>1829</v>
      </c>
      <c r="F716" s="582">
        <v>239</v>
      </c>
      <c r="G716" s="582">
        <v>9560</v>
      </c>
      <c r="H716" s="582"/>
      <c r="I716" s="582">
        <v>40</v>
      </c>
      <c r="J716" s="582">
        <v>178</v>
      </c>
      <c r="K716" s="582">
        <v>7120</v>
      </c>
      <c r="L716" s="582"/>
      <c r="M716" s="582">
        <v>40</v>
      </c>
      <c r="N716" s="582">
        <v>200</v>
      </c>
      <c r="O716" s="582">
        <v>8400</v>
      </c>
      <c r="P716" s="546"/>
      <c r="Q716" s="583">
        <v>42</v>
      </c>
    </row>
    <row r="717" spans="1:17" ht="14.45" customHeight="1" x14ac:dyDescent="0.2">
      <c r="A717" s="540" t="s">
        <v>1993</v>
      </c>
      <c r="B717" s="541" t="s">
        <v>1755</v>
      </c>
      <c r="C717" s="541" t="s">
        <v>1743</v>
      </c>
      <c r="D717" s="541" t="s">
        <v>1830</v>
      </c>
      <c r="E717" s="541" t="s">
        <v>1831</v>
      </c>
      <c r="F717" s="582">
        <v>2</v>
      </c>
      <c r="G717" s="582">
        <v>10060</v>
      </c>
      <c r="H717" s="582"/>
      <c r="I717" s="582">
        <v>5030</v>
      </c>
      <c r="J717" s="582"/>
      <c r="K717" s="582"/>
      <c r="L717" s="582"/>
      <c r="M717" s="582"/>
      <c r="N717" s="582">
        <v>1</v>
      </c>
      <c r="O717" s="582">
        <v>5062</v>
      </c>
      <c r="P717" s="546"/>
      <c r="Q717" s="583">
        <v>5062</v>
      </c>
    </row>
    <row r="718" spans="1:17" ht="14.45" customHeight="1" x14ac:dyDescent="0.2">
      <c r="A718" s="540" t="s">
        <v>1993</v>
      </c>
      <c r="B718" s="541" t="s">
        <v>1755</v>
      </c>
      <c r="C718" s="541" t="s">
        <v>1743</v>
      </c>
      <c r="D718" s="541" t="s">
        <v>1832</v>
      </c>
      <c r="E718" s="541" t="s">
        <v>1833</v>
      </c>
      <c r="F718" s="582">
        <v>195</v>
      </c>
      <c r="G718" s="582">
        <v>33345</v>
      </c>
      <c r="H718" s="582"/>
      <c r="I718" s="582">
        <v>171</v>
      </c>
      <c r="J718" s="582">
        <v>150</v>
      </c>
      <c r="K718" s="582">
        <v>25650</v>
      </c>
      <c r="L718" s="582"/>
      <c r="M718" s="582">
        <v>171</v>
      </c>
      <c r="N718" s="582">
        <v>175</v>
      </c>
      <c r="O718" s="582">
        <v>30100</v>
      </c>
      <c r="P718" s="546"/>
      <c r="Q718" s="583">
        <v>172</v>
      </c>
    </row>
    <row r="719" spans="1:17" ht="14.45" customHeight="1" x14ac:dyDescent="0.2">
      <c r="A719" s="540" t="s">
        <v>1993</v>
      </c>
      <c r="B719" s="541" t="s">
        <v>1755</v>
      </c>
      <c r="C719" s="541" t="s">
        <v>1743</v>
      </c>
      <c r="D719" s="541" t="s">
        <v>1834</v>
      </c>
      <c r="E719" s="541" t="s">
        <v>1835</v>
      </c>
      <c r="F719" s="582"/>
      <c r="G719" s="582"/>
      <c r="H719" s="582"/>
      <c r="I719" s="582"/>
      <c r="J719" s="582">
        <v>2</v>
      </c>
      <c r="K719" s="582">
        <v>658</v>
      </c>
      <c r="L719" s="582"/>
      <c r="M719" s="582">
        <v>329</v>
      </c>
      <c r="N719" s="582"/>
      <c r="O719" s="582"/>
      <c r="P719" s="546"/>
      <c r="Q719" s="583"/>
    </row>
    <row r="720" spans="1:17" ht="14.45" customHeight="1" x14ac:dyDescent="0.2">
      <c r="A720" s="540" t="s">
        <v>1993</v>
      </c>
      <c r="B720" s="541" t="s">
        <v>1755</v>
      </c>
      <c r="C720" s="541" t="s">
        <v>1743</v>
      </c>
      <c r="D720" s="541" t="s">
        <v>1836</v>
      </c>
      <c r="E720" s="541" t="s">
        <v>1837</v>
      </c>
      <c r="F720" s="582">
        <v>9</v>
      </c>
      <c r="G720" s="582">
        <v>6228</v>
      </c>
      <c r="H720" s="582"/>
      <c r="I720" s="582">
        <v>692</v>
      </c>
      <c r="J720" s="582">
        <v>10</v>
      </c>
      <c r="K720" s="582">
        <v>6930</v>
      </c>
      <c r="L720" s="582"/>
      <c r="M720" s="582">
        <v>693</v>
      </c>
      <c r="N720" s="582">
        <v>6</v>
      </c>
      <c r="O720" s="582">
        <v>4176</v>
      </c>
      <c r="P720" s="546"/>
      <c r="Q720" s="583">
        <v>696</v>
      </c>
    </row>
    <row r="721" spans="1:17" ht="14.45" customHeight="1" x14ac:dyDescent="0.2">
      <c r="A721" s="540" t="s">
        <v>1993</v>
      </c>
      <c r="B721" s="541" t="s">
        <v>1755</v>
      </c>
      <c r="C721" s="541" t="s">
        <v>1743</v>
      </c>
      <c r="D721" s="541" t="s">
        <v>1838</v>
      </c>
      <c r="E721" s="541" t="s">
        <v>1839</v>
      </c>
      <c r="F721" s="582">
        <v>42</v>
      </c>
      <c r="G721" s="582">
        <v>14742</v>
      </c>
      <c r="H721" s="582"/>
      <c r="I721" s="582">
        <v>351</v>
      </c>
      <c r="J721" s="582">
        <v>22</v>
      </c>
      <c r="K721" s="582">
        <v>7722</v>
      </c>
      <c r="L721" s="582"/>
      <c r="M721" s="582">
        <v>351</v>
      </c>
      <c r="N721" s="582">
        <v>10</v>
      </c>
      <c r="O721" s="582">
        <v>3540</v>
      </c>
      <c r="P721" s="546"/>
      <c r="Q721" s="583">
        <v>354</v>
      </c>
    </row>
    <row r="722" spans="1:17" ht="14.45" customHeight="1" x14ac:dyDescent="0.2">
      <c r="A722" s="540" t="s">
        <v>1993</v>
      </c>
      <c r="B722" s="541" t="s">
        <v>1755</v>
      </c>
      <c r="C722" s="541" t="s">
        <v>1743</v>
      </c>
      <c r="D722" s="541" t="s">
        <v>1840</v>
      </c>
      <c r="E722" s="541" t="s">
        <v>1841</v>
      </c>
      <c r="F722" s="582">
        <v>199</v>
      </c>
      <c r="G722" s="582">
        <v>34626</v>
      </c>
      <c r="H722" s="582"/>
      <c r="I722" s="582">
        <v>174</v>
      </c>
      <c r="J722" s="582">
        <v>156</v>
      </c>
      <c r="K722" s="582">
        <v>27144</v>
      </c>
      <c r="L722" s="582"/>
      <c r="M722" s="582">
        <v>174</v>
      </c>
      <c r="N722" s="582">
        <v>180</v>
      </c>
      <c r="O722" s="582">
        <v>31500</v>
      </c>
      <c r="P722" s="546"/>
      <c r="Q722" s="583">
        <v>175</v>
      </c>
    </row>
    <row r="723" spans="1:17" ht="14.45" customHeight="1" x14ac:dyDescent="0.2">
      <c r="A723" s="540" t="s">
        <v>1993</v>
      </c>
      <c r="B723" s="541" t="s">
        <v>1755</v>
      </c>
      <c r="C723" s="541" t="s">
        <v>1743</v>
      </c>
      <c r="D723" s="541" t="s">
        <v>1842</v>
      </c>
      <c r="E723" s="541" t="s">
        <v>1843</v>
      </c>
      <c r="F723" s="582">
        <v>6</v>
      </c>
      <c r="G723" s="582">
        <v>2406</v>
      </c>
      <c r="H723" s="582"/>
      <c r="I723" s="582">
        <v>401</v>
      </c>
      <c r="J723" s="582"/>
      <c r="K723" s="582"/>
      <c r="L723" s="582"/>
      <c r="M723" s="582"/>
      <c r="N723" s="582">
        <v>18</v>
      </c>
      <c r="O723" s="582">
        <v>7254</v>
      </c>
      <c r="P723" s="546"/>
      <c r="Q723" s="583">
        <v>403</v>
      </c>
    </row>
    <row r="724" spans="1:17" ht="14.45" customHeight="1" x14ac:dyDescent="0.2">
      <c r="A724" s="540" t="s">
        <v>1993</v>
      </c>
      <c r="B724" s="541" t="s">
        <v>1755</v>
      </c>
      <c r="C724" s="541" t="s">
        <v>1743</v>
      </c>
      <c r="D724" s="541" t="s">
        <v>1844</v>
      </c>
      <c r="E724" s="541" t="s">
        <v>1845</v>
      </c>
      <c r="F724" s="582">
        <v>33</v>
      </c>
      <c r="G724" s="582">
        <v>21648</v>
      </c>
      <c r="H724" s="582"/>
      <c r="I724" s="582">
        <v>656</v>
      </c>
      <c r="J724" s="582">
        <v>20</v>
      </c>
      <c r="K724" s="582">
        <v>13140</v>
      </c>
      <c r="L724" s="582"/>
      <c r="M724" s="582">
        <v>657</v>
      </c>
      <c r="N724" s="582">
        <v>15</v>
      </c>
      <c r="O724" s="582">
        <v>9900</v>
      </c>
      <c r="P724" s="546"/>
      <c r="Q724" s="583">
        <v>660</v>
      </c>
    </row>
    <row r="725" spans="1:17" ht="14.45" customHeight="1" x14ac:dyDescent="0.2">
      <c r="A725" s="540" t="s">
        <v>1993</v>
      </c>
      <c r="B725" s="541" t="s">
        <v>1755</v>
      </c>
      <c r="C725" s="541" t="s">
        <v>1743</v>
      </c>
      <c r="D725" s="541" t="s">
        <v>1846</v>
      </c>
      <c r="E725" s="541" t="s">
        <v>1847</v>
      </c>
      <c r="F725" s="582">
        <v>33</v>
      </c>
      <c r="G725" s="582">
        <v>21648</v>
      </c>
      <c r="H725" s="582"/>
      <c r="I725" s="582">
        <v>656</v>
      </c>
      <c r="J725" s="582">
        <v>20</v>
      </c>
      <c r="K725" s="582">
        <v>13140</v>
      </c>
      <c r="L725" s="582"/>
      <c r="M725" s="582">
        <v>657</v>
      </c>
      <c r="N725" s="582">
        <v>15</v>
      </c>
      <c r="O725" s="582">
        <v>9900</v>
      </c>
      <c r="P725" s="546"/>
      <c r="Q725" s="583">
        <v>660</v>
      </c>
    </row>
    <row r="726" spans="1:17" ht="14.45" customHeight="1" x14ac:dyDescent="0.2">
      <c r="A726" s="540" t="s">
        <v>1993</v>
      </c>
      <c r="B726" s="541" t="s">
        <v>1755</v>
      </c>
      <c r="C726" s="541" t="s">
        <v>1743</v>
      </c>
      <c r="D726" s="541" t="s">
        <v>1848</v>
      </c>
      <c r="E726" s="541" t="s">
        <v>1849</v>
      </c>
      <c r="F726" s="582">
        <v>225</v>
      </c>
      <c r="G726" s="582">
        <v>156600</v>
      </c>
      <c r="H726" s="582"/>
      <c r="I726" s="582">
        <v>696</v>
      </c>
      <c r="J726" s="582">
        <v>172</v>
      </c>
      <c r="K726" s="582">
        <v>119884</v>
      </c>
      <c r="L726" s="582"/>
      <c r="M726" s="582">
        <v>697</v>
      </c>
      <c r="N726" s="582">
        <v>197</v>
      </c>
      <c r="O726" s="582">
        <v>137900</v>
      </c>
      <c r="P726" s="546"/>
      <c r="Q726" s="583">
        <v>700</v>
      </c>
    </row>
    <row r="727" spans="1:17" ht="14.45" customHeight="1" x14ac:dyDescent="0.2">
      <c r="A727" s="540" t="s">
        <v>1993</v>
      </c>
      <c r="B727" s="541" t="s">
        <v>1755</v>
      </c>
      <c r="C727" s="541" t="s">
        <v>1743</v>
      </c>
      <c r="D727" s="541" t="s">
        <v>1850</v>
      </c>
      <c r="E727" s="541" t="s">
        <v>1851</v>
      </c>
      <c r="F727" s="582">
        <v>49</v>
      </c>
      <c r="G727" s="582">
        <v>33271</v>
      </c>
      <c r="H727" s="582"/>
      <c r="I727" s="582">
        <v>679</v>
      </c>
      <c r="J727" s="582">
        <v>53</v>
      </c>
      <c r="K727" s="582">
        <v>36040</v>
      </c>
      <c r="L727" s="582"/>
      <c r="M727" s="582">
        <v>680</v>
      </c>
      <c r="N727" s="582">
        <v>62</v>
      </c>
      <c r="O727" s="582">
        <v>42346</v>
      </c>
      <c r="P727" s="546"/>
      <c r="Q727" s="583">
        <v>683</v>
      </c>
    </row>
    <row r="728" spans="1:17" ht="14.45" customHeight="1" x14ac:dyDescent="0.2">
      <c r="A728" s="540" t="s">
        <v>1993</v>
      </c>
      <c r="B728" s="541" t="s">
        <v>1755</v>
      </c>
      <c r="C728" s="541" t="s">
        <v>1743</v>
      </c>
      <c r="D728" s="541" t="s">
        <v>1852</v>
      </c>
      <c r="E728" s="541" t="s">
        <v>1853</v>
      </c>
      <c r="F728" s="582">
        <v>243</v>
      </c>
      <c r="G728" s="582">
        <v>116154</v>
      </c>
      <c r="H728" s="582"/>
      <c r="I728" s="582">
        <v>478</v>
      </c>
      <c r="J728" s="582">
        <v>182</v>
      </c>
      <c r="K728" s="582">
        <v>87178</v>
      </c>
      <c r="L728" s="582"/>
      <c r="M728" s="582">
        <v>479</v>
      </c>
      <c r="N728" s="582">
        <v>195</v>
      </c>
      <c r="O728" s="582">
        <v>93990</v>
      </c>
      <c r="P728" s="546"/>
      <c r="Q728" s="583">
        <v>482</v>
      </c>
    </row>
    <row r="729" spans="1:17" ht="14.45" customHeight="1" x14ac:dyDescent="0.2">
      <c r="A729" s="540" t="s">
        <v>1993</v>
      </c>
      <c r="B729" s="541" t="s">
        <v>1755</v>
      </c>
      <c r="C729" s="541" t="s">
        <v>1743</v>
      </c>
      <c r="D729" s="541" t="s">
        <v>1854</v>
      </c>
      <c r="E729" s="541" t="s">
        <v>1855</v>
      </c>
      <c r="F729" s="582">
        <v>152</v>
      </c>
      <c r="G729" s="582">
        <v>44536</v>
      </c>
      <c r="H729" s="582"/>
      <c r="I729" s="582">
        <v>293</v>
      </c>
      <c r="J729" s="582">
        <v>127</v>
      </c>
      <c r="K729" s="582">
        <v>37338</v>
      </c>
      <c r="L729" s="582"/>
      <c r="M729" s="582">
        <v>294</v>
      </c>
      <c r="N729" s="582">
        <v>92</v>
      </c>
      <c r="O729" s="582">
        <v>27324</v>
      </c>
      <c r="P729" s="546"/>
      <c r="Q729" s="583">
        <v>297</v>
      </c>
    </row>
    <row r="730" spans="1:17" ht="14.45" customHeight="1" x14ac:dyDescent="0.2">
      <c r="A730" s="540" t="s">
        <v>1993</v>
      </c>
      <c r="B730" s="541" t="s">
        <v>1755</v>
      </c>
      <c r="C730" s="541" t="s">
        <v>1743</v>
      </c>
      <c r="D730" s="541" t="s">
        <v>1856</v>
      </c>
      <c r="E730" s="541" t="s">
        <v>1857</v>
      </c>
      <c r="F730" s="582">
        <v>3</v>
      </c>
      <c r="G730" s="582">
        <v>2418</v>
      </c>
      <c r="H730" s="582"/>
      <c r="I730" s="582">
        <v>806</v>
      </c>
      <c r="J730" s="582">
        <v>2</v>
      </c>
      <c r="K730" s="582">
        <v>1616</v>
      </c>
      <c r="L730" s="582"/>
      <c r="M730" s="582">
        <v>808</v>
      </c>
      <c r="N730" s="582">
        <v>1</v>
      </c>
      <c r="O730" s="582">
        <v>811</v>
      </c>
      <c r="P730" s="546"/>
      <c r="Q730" s="583">
        <v>811</v>
      </c>
    </row>
    <row r="731" spans="1:17" ht="14.45" customHeight="1" x14ac:dyDescent="0.2">
      <c r="A731" s="540" t="s">
        <v>1993</v>
      </c>
      <c r="B731" s="541" t="s">
        <v>1755</v>
      </c>
      <c r="C731" s="541" t="s">
        <v>1743</v>
      </c>
      <c r="D731" s="541" t="s">
        <v>1858</v>
      </c>
      <c r="E731" s="541" t="s">
        <v>1859</v>
      </c>
      <c r="F731" s="582">
        <v>239</v>
      </c>
      <c r="G731" s="582">
        <v>40152</v>
      </c>
      <c r="H731" s="582"/>
      <c r="I731" s="582">
        <v>168</v>
      </c>
      <c r="J731" s="582">
        <v>180</v>
      </c>
      <c r="K731" s="582">
        <v>30240</v>
      </c>
      <c r="L731" s="582"/>
      <c r="M731" s="582">
        <v>168</v>
      </c>
      <c r="N731" s="582">
        <v>199</v>
      </c>
      <c r="O731" s="582">
        <v>33631</v>
      </c>
      <c r="P731" s="546"/>
      <c r="Q731" s="583">
        <v>169</v>
      </c>
    </row>
    <row r="732" spans="1:17" ht="14.45" customHeight="1" x14ac:dyDescent="0.2">
      <c r="A732" s="540" t="s">
        <v>1993</v>
      </c>
      <c r="B732" s="541" t="s">
        <v>1755</v>
      </c>
      <c r="C732" s="541" t="s">
        <v>1743</v>
      </c>
      <c r="D732" s="541" t="s">
        <v>1862</v>
      </c>
      <c r="E732" s="541" t="s">
        <v>1863</v>
      </c>
      <c r="F732" s="582">
        <v>1</v>
      </c>
      <c r="G732" s="582">
        <v>574</v>
      </c>
      <c r="H732" s="582"/>
      <c r="I732" s="582">
        <v>574</v>
      </c>
      <c r="J732" s="582"/>
      <c r="K732" s="582"/>
      <c r="L732" s="582"/>
      <c r="M732" s="582"/>
      <c r="N732" s="582">
        <v>3</v>
      </c>
      <c r="O732" s="582">
        <v>1728</v>
      </c>
      <c r="P732" s="546"/>
      <c r="Q732" s="583">
        <v>576</v>
      </c>
    </row>
    <row r="733" spans="1:17" ht="14.45" customHeight="1" x14ac:dyDescent="0.2">
      <c r="A733" s="540" t="s">
        <v>1993</v>
      </c>
      <c r="B733" s="541" t="s">
        <v>1755</v>
      </c>
      <c r="C733" s="541" t="s">
        <v>1743</v>
      </c>
      <c r="D733" s="541" t="s">
        <v>1864</v>
      </c>
      <c r="E733" s="541" t="s">
        <v>1865</v>
      </c>
      <c r="F733" s="582">
        <v>3</v>
      </c>
      <c r="G733" s="582">
        <v>564</v>
      </c>
      <c r="H733" s="582"/>
      <c r="I733" s="582">
        <v>188</v>
      </c>
      <c r="J733" s="582">
        <v>5</v>
      </c>
      <c r="K733" s="582">
        <v>940</v>
      </c>
      <c r="L733" s="582"/>
      <c r="M733" s="582">
        <v>188</v>
      </c>
      <c r="N733" s="582">
        <v>17</v>
      </c>
      <c r="O733" s="582">
        <v>3230</v>
      </c>
      <c r="P733" s="546"/>
      <c r="Q733" s="583">
        <v>190</v>
      </c>
    </row>
    <row r="734" spans="1:17" ht="14.45" customHeight="1" x14ac:dyDescent="0.2">
      <c r="A734" s="540" t="s">
        <v>1993</v>
      </c>
      <c r="B734" s="541" t="s">
        <v>1755</v>
      </c>
      <c r="C734" s="541" t="s">
        <v>1743</v>
      </c>
      <c r="D734" s="541" t="s">
        <v>1866</v>
      </c>
      <c r="E734" s="541" t="s">
        <v>1867</v>
      </c>
      <c r="F734" s="582">
        <v>4</v>
      </c>
      <c r="G734" s="582">
        <v>2304</v>
      </c>
      <c r="H734" s="582"/>
      <c r="I734" s="582">
        <v>576</v>
      </c>
      <c r="J734" s="582">
        <v>1</v>
      </c>
      <c r="K734" s="582">
        <v>576</v>
      </c>
      <c r="L734" s="582"/>
      <c r="M734" s="582">
        <v>576</v>
      </c>
      <c r="N734" s="582"/>
      <c r="O734" s="582"/>
      <c r="P734" s="546"/>
      <c r="Q734" s="583"/>
    </row>
    <row r="735" spans="1:17" ht="14.45" customHeight="1" x14ac:dyDescent="0.2">
      <c r="A735" s="540" t="s">
        <v>1993</v>
      </c>
      <c r="B735" s="541" t="s">
        <v>1755</v>
      </c>
      <c r="C735" s="541" t="s">
        <v>1743</v>
      </c>
      <c r="D735" s="541" t="s">
        <v>1868</v>
      </c>
      <c r="E735" s="541" t="s">
        <v>1869</v>
      </c>
      <c r="F735" s="582">
        <v>33</v>
      </c>
      <c r="G735" s="582">
        <v>46200</v>
      </c>
      <c r="H735" s="582"/>
      <c r="I735" s="582">
        <v>1400</v>
      </c>
      <c r="J735" s="582">
        <v>20</v>
      </c>
      <c r="K735" s="582">
        <v>28020</v>
      </c>
      <c r="L735" s="582"/>
      <c r="M735" s="582">
        <v>1401</v>
      </c>
      <c r="N735" s="582">
        <v>15</v>
      </c>
      <c r="O735" s="582">
        <v>21060</v>
      </c>
      <c r="P735" s="546"/>
      <c r="Q735" s="583">
        <v>1404</v>
      </c>
    </row>
    <row r="736" spans="1:17" ht="14.45" customHeight="1" x14ac:dyDescent="0.2">
      <c r="A736" s="540" t="s">
        <v>1993</v>
      </c>
      <c r="B736" s="541" t="s">
        <v>1755</v>
      </c>
      <c r="C736" s="541" t="s">
        <v>1743</v>
      </c>
      <c r="D736" s="541" t="s">
        <v>1870</v>
      </c>
      <c r="E736" s="541" t="s">
        <v>1871</v>
      </c>
      <c r="F736" s="582"/>
      <c r="G736" s="582"/>
      <c r="H736" s="582"/>
      <c r="I736" s="582"/>
      <c r="J736" s="582">
        <v>2</v>
      </c>
      <c r="K736" s="582">
        <v>2048</v>
      </c>
      <c r="L736" s="582"/>
      <c r="M736" s="582">
        <v>1024</v>
      </c>
      <c r="N736" s="582"/>
      <c r="O736" s="582"/>
      <c r="P736" s="546"/>
      <c r="Q736" s="583"/>
    </row>
    <row r="737" spans="1:17" ht="14.45" customHeight="1" x14ac:dyDescent="0.2">
      <c r="A737" s="540" t="s">
        <v>1993</v>
      </c>
      <c r="B737" s="541" t="s">
        <v>1755</v>
      </c>
      <c r="C737" s="541" t="s">
        <v>1743</v>
      </c>
      <c r="D737" s="541" t="s">
        <v>1872</v>
      </c>
      <c r="E737" s="541" t="s">
        <v>1873</v>
      </c>
      <c r="F737" s="582">
        <v>1</v>
      </c>
      <c r="G737" s="582">
        <v>190</v>
      </c>
      <c r="H737" s="582"/>
      <c r="I737" s="582">
        <v>190</v>
      </c>
      <c r="J737" s="582"/>
      <c r="K737" s="582"/>
      <c r="L737" s="582"/>
      <c r="M737" s="582"/>
      <c r="N737" s="582"/>
      <c r="O737" s="582"/>
      <c r="P737" s="546"/>
      <c r="Q737" s="583"/>
    </row>
    <row r="738" spans="1:17" ht="14.45" customHeight="1" x14ac:dyDescent="0.2">
      <c r="A738" s="540" t="s">
        <v>1993</v>
      </c>
      <c r="B738" s="541" t="s">
        <v>1755</v>
      </c>
      <c r="C738" s="541" t="s">
        <v>1743</v>
      </c>
      <c r="D738" s="541" t="s">
        <v>1874</v>
      </c>
      <c r="E738" s="541" t="s">
        <v>1875</v>
      </c>
      <c r="F738" s="582">
        <v>3</v>
      </c>
      <c r="G738" s="582">
        <v>2418</v>
      </c>
      <c r="H738" s="582"/>
      <c r="I738" s="582">
        <v>806</v>
      </c>
      <c r="J738" s="582">
        <v>2</v>
      </c>
      <c r="K738" s="582">
        <v>1616</v>
      </c>
      <c r="L738" s="582"/>
      <c r="M738" s="582">
        <v>808</v>
      </c>
      <c r="N738" s="582">
        <v>1</v>
      </c>
      <c r="O738" s="582">
        <v>811</v>
      </c>
      <c r="P738" s="546"/>
      <c r="Q738" s="583">
        <v>811</v>
      </c>
    </row>
    <row r="739" spans="1:17" ht="14.45" customHeight="1" x14ac:dyDescent="0.2">
      <c r="A739" s="540" t="s">
        <v>1993</v>
      </c>
      <c r="B739" s="541" t="s">
        <v>1755</v>
      </c>
      <c r="C739" s="541" t="s">
        <v>1743</v>
      </c>
      <c r="D739" s="541" t="s">
        <v>1878</v>
      </c>
      <c r="E739" s="541" t="s">
        <v>1879</v>
      </c>
      <c r="F739" s="582"/>
      <c r="G739" s="582"/>
      <c r="H739" s="582"/>
      <c r="I739" s="582"/>
      <c r="J739" s="582"/>
      <c r="K739" s="582"/>
      <c r="L739" s="582"/>
      <c r="M739" s="582"/>
      <c r="N739" s="582">
        <v>3</v>
      </c>
      <c r="O739" s="582">
        <v>798</v>
      </c>
      <c r="P739" s="546"/>
      <c r="Q739" s="583">
        <v>266</v>
      </c>
    </row>
    <row r="740" spans="1:17" ht="14.45" customHeight="1" x14ac:dyDescent="0.2">
      <c r="A740" s="540" t="s">
        <v>1993</v>
      </c>
      <c r="B740" s="541" t="s">
        <v>1755</v>
      </c>
      <c r="C740" s="541" t="s">
        <v>1743</v>
      </c>
      <c r="D740" s="541" t="s">
        <v>1880</v>
      </c>
      <c r="E740" s="541" t="s">
        <v>1881</v>
      </c>
      <c r="F740" s="582">
        <v>2</v>
      </c>
      <c r="G740" s="582">
        <v>8204</v>
      </c>
      <c r="H740" s="582"/>
      <c r="I740" s="582">
        <v>4102</v>
      </c>
      <c r="J740" s="582"/>
      <c r="K740" s="582"/>
      <c r="L740" s="582"/>
      <c r="M740" s="582"/>
      <c r="N740" s="582"/>
      <c r="O740" s="582"/>
      <c r="P740" s="546"/>
      <c r="Q740" s="583"/>
    </row>
    <row r="741" spans="1:17" ht="14.45" customHeight="1" x14ac:dyDescent="0.2">
      <c r="A741" s="540" t="s">
        <v>1993</v>
      </c>
      <c r="B741" s="541" t="s">
        <v>1755</v>
      </c>
      <c r="C741" s="541" t="s">
        <v>1743</v>
      </c>
      <c r="D741" s="541" t="s">
        <v>1884</v>
      </c>
      <c r="E741" s="541" t="s">
        <v>1885</v>
      </c>
      <c r="F741" s="582"/>
      <c r="G741" s="582"/>
      <c r="H741" s="582"/>
      <c r="I741" s="582"/>
      <c r="J741" s="582">
        <v>1</v>
      </c>
      <c r="K741" s="582">
        <v>248</v>
      </c>
      <c r="L741" s="582"/>
      <c r="M741" s="582">
        <v>248</v>
      </c>
      <c r="N741" s="582">
        <v>1</v>
      </c>
      <c r="O741" s="582">
        <v>251</v>
      </c>
      <c r="P741" s="546"/>
      <c r="Q741" s="583">
        <v>251</v>
      </c>
    </row>
    <row r="742" spans="1:17" ht="14.45" customHeight="1" x14ac:dyDescent="0.2">
      <c r="A742" s="540" t="s">
        <v>1993</v>
      </c>
      <c r="B742" s="541" t="s">
        <v>1755</v>
      </c>
      <c r="C742" s="541" t="s">
        <v>1743</v>
      </c>
      <c r="D742" s="541" t="s">
        <v>1886</v>
      </c>
      <c r="E742" s="541" t="s">
        <v>1887</v>
      </c>
      <c r="F742" s="582"/>
      <c r="G742" s="582"/>
      <c r="H742" s="582"/>
      <c r="I742" s="582"/>
      <c r="J742" s="582">
        <v>1</v>
      </c>
      <c r="K742" s="582">
        <v>422</v>
      </c>
      <c r="L742" s="582"/>
      <c r="M742" s="582">
        <v>422</v>
      </c>
      <c r="N742" s="582">
        <v>1</v>
      </c>
      <c r="O742" s="582">
        <v>423</v>
      </c>
      <c r="P742" s="546"/>
      <c r="Q742" s="583">
        <v>423</v>
      </c>
    </row>
    <row r="743" spans="1:17" ht="14.45" customHeight="1" x14ac:dyDescent="0.2">
      <c r="A743" s="540" t="s">
        <v>1993</v>
      </c>
      <c r="B743" s="541" t="s">
        <v>1755</v>
      </c>
      <c r="C743" s="541" t="s">
        <v>1743</v>
      </c>
      <c r="D743" s="541" t="s">
        <v>1994</v>
      </c>
      <c r="E743" s="541" t="s">
        <v>1995</v>
      </c>
      <c r="F743" s="582"/>
      <c r="G743" s="582"/>
      <c r="H743" s="582"/>
      <c r="I743" s="582"/>
      <c r="J743" s="582"/>
      <c r="K743" s="582"/>
      <c r="L743" s="582"/>
      <c r="M743" s="582"/>
      <c r="N743" s="582">
        <v>14</v>
      </c>
      <c r="O743" s="582">
        <v>12208</v>
      </c>
      <c r="P743" s="546"/>
      <c r="Q743" s="583">
        <v>872</v>
      </c>
    </row>
    <row r="744" spans="1:17" ht="14.45" customHeight="1" x14ac:dyDescent="0.2">
      <c r="A744" s="540" t="s">
        <v>1993</v>
      </c>
      <c r="B744" s="541" t="s">
        <v>1904</v>
      </c>
      <c r="C744" s="541" t="s">
        <v>1743</v>
      </c>
      <c r="D744" s="541" t="s">
        <v>1917</v>
      </c>
      <c r="E744" s="541" t="s">
        <v>1918</v>
      </c>
      <c r="F744" s="582"/>
      <c r="G744" s="582"/>
      <c r="H744" s="582"/>
      <c r="I744" s="582"/>
      <c r="J744" s="582"/>
      <c r="K744" s="582"/>
      <c r="L744" s="582"/>
      <c r="M744" s="582"/>
      <c r="N744" s="582">
        <v>4</v>
      </c>
      <c r="O744" s="582">
        <v>1484</v>
      </c>
      <c r="P744" s="546"/>
      <c r="Q744" s="583">
        <v>371</v>
      </c>
    </row>
    <row r="745" spans="1:17" ht="14.45" customHeight="1" x14ac:dyDescent="0.2">
      <c r="A745" s="540" t="s">
        <v>1993</v>
      </c>
      <c r="B745" s="541" t="s">
        <v>1904</v>
      </c>
      <c r="C745" s="541" t="s">
        <v>1743</v>
      </c>
      <c r="D745" s="541" t="s">
        <v>1923</v>
      </c>
      <c r="E745" s="541" t="s">
        <v>1924</v>
      </c>
      <c r="F745" s="582"/>
      <c r="G745" s="582"/>
      <c r="H745" s="582"/>
      <c r="I745" s="582"/>
      <c r="J745" s="582"/>
      <c r="K745" s="582"/>
      <c r="L745" s="582"/>
      <c r="M745" s="582"/>
      <c r="N745" s="582">
        <v>6</v>
      </c>
      <c r="O745" s="582">
        <v>6888</v>
      </c>
      <c r="P745" s="546"/>
      <c r="Q745" s="583">
        <v>1148</v>
      </c>
    </row>
    <row r="746" spans="1:17" ht="14.45" customHeight="1" x14ac:dyDescent="0.2">
      <c r="A746" s="540" t="s">
        <v>1993</v>
      </c>
      <c r="B746" s="541" t="s">
        <v>1904</v>
      </c>
      <c r="C746" s="541" t="s">
        <v>1743</v>
      </c>
      <c r="D746" s="541" t="s">
        <v>1931</v>
      </c>
      <c r="E746" s="541" t="s">
        <v>1932</v>
      </c>
      <c r="F746" s="582"/>
      <c r="G746" s="582"/>
      <c r="H746" s="582"/>
      <c r="I746" s="582"/>
      <c r="J746" s="582"/>
      <c r="K746" s="582"/>
      <c r="L746" s="582"/>
      <c r="M746" s="582"/>
      <c r="N746" s="582">
        <v>9</v>
      </c>
      <c r="O746" s="582">
        <v>14490</v>
      </c>
      <c r="P746" s="546"/>
      <c r="Q746" s="583">
        <v>1610</v>
      </c>
    </row>
    <row r="747" spans="1:17" ht="14.45" customHeight="1" x14ac:dyDescent="0.2">
      <c r="A747" s="540" t="s">
        <v>1993</v>
      </c>
      <c r="B747" s="541" t="s">
        <v>1904</v>
      </c>
      <c r="C747" s="541" t="s">
        <v>1743</v>
      </c>
      <c r="D747" s="541" t="s">
        <v>1933</v>
      </c>
      <c r="E747" s="541" t="s">
        <v>1934</v>
      </c>
      <c r="F747" s="582"/>
      <c r="G747" s="582"/>
      <c r="H747" s="582"/>
      <c r="I747" s="582"/>
      <c r="J747" s="582"/>
      <c r="K747" s="582"/>
      <c r="L747" s="582"/>
      <c r="M747" s="582"/>
      <c r="N747" s="582">
        <v>14</v>
      </c>
      <c r="O747" s="582">
        <v>23380</v>
      </c>
      <c r="P747" s="546"/>
      <c r="Q747" s="583">
        <v>1670</v>
      </c>
    </row>
    <row r="748" spans="1:17" ht="14.45" customHeight="1" x14ac:dyDescent="0.2">
      <c r="A748" s="540" t="s">
        <v>1993</v>
      </c>
      <c r="B748" s="541" t="s">
        <v>1904</v>
      </c>
      <c r="C748" s="541" t="s">
        <v>1743</v>
      </c>
      <c r="D748" s="541" t="s">
        <v>1935</v>
      </c>
      <c r="E748" s="541" t="s">
        <v>1936</v>
      </c>
      <c r="F748" s="582"/>
      <c r="G748" s="582"/>
      <c r="H748" s="582"/>
      <c r="I748" s="582"/>
      <c r="J748" s="582"/>
      <c r="K748" s="582"/>
      <c r="L748" s="582"/>
      <c r="M748" s="582"/>
      <c r="N748" s="582">
        <v>2</v>
      </c>
      <c r="O748" s="582">
        <v>7754</v>
      </c>
      <c r="P748" s="546"/>
      <c r="Q748" s="583">
        <v>3877</v>
      </c>
    </row>
    <row r="749" spans="1:17" ht="14.45" customHeight="1" x14ac:dyDescent="0.2">
      <c r="A749" s="540" t="s">
        <v>1993</v>
      </c>
      <c r="B749" s="541" t="s">
        <v>1904</v>
      </c>
      <c r="C749" s="541" t="s">
        <v>1743</v>
      </c>
      <c r="D749" s="541" t="s">
        <v>1937</v>
      </c>
      <c r="E749" s="541" t="s">
        <v>1938</v>
      </c>
      <c r="F749" s="582"/>
      <c r="G749" s="582"/>
      <c r="H749" s="582"/>
      <c r="I749" s="582"/>
      <c r="J749" s="582"/>
      <c r="K749" s="582"/>
      <c r="L749" s="582"/>
      <c r="M749" s="582"/>
      <c r="N749" s="582">
        <v>9</v>
      </c>
      <c r="O749" s="582">
        <v>14490</v>
      </c>
      <c r="P749" s="546"/>
      <c r="Q749" s="583">
        <v>1610</v>
      </c>
    </row>
    <row r="750" spans="1:17" ht="14.45" customHeight="1" x14ac:dyDescent="0.2">
      <c r="A750" s="540" t="s">
        <v>1993</v>
      </c>
      <c r="B750" s="541" t="s">
        <v>1904</v>
      </c>
      <c r="C750" s="541" t="s">
        <v>1743</v>
      </c>
      <c r="D750" s="541" t="s">
        <v>1943</v>
      </c>
      <c r="E750" s="541" t="s">
        <v>1944</v>
      </c>
      <c r="F750" s="582"/>
      <c r="G750" s="582"/>
      <c r="H750" s="582"/>
      <c r="I750" s="582"/>
      <c r="J750" s="582"/>
      <c r="K750" s="582"/>
      <c r="L750" s="582"/>
      <c r="M750" s="582"/>
      <c r="N750" s="582">
        <v>9</v>
      </c>
      <c r="O750" s="582">
        <v>9759.9800000000014</v>
      </c>
      <c r="P750" s="546"/>
      <c r="Q750" s="583">
        <v>1084.4422222222224</v>
      </c>
    </row>
    <row r="751" spans="1:17" ht="14.45" customHeight="1" x14ac:dyDescent="0.2">
      <c r="A751" s="540" t="s">
        <v>1996</v>
      </c>
      <c r="B751" s="541" t="s">
        <v>1755</v>
      </c>
      <c r="C751" s="541" t="s">
        <v>1743</v>
      </c>
      <c r="D751" s="541" t="s">
        <v>1774</v>
      </c>
      <c r="E751" s="541" t="s">
        <v>1775</v>
      </c>
      <c r="F751" s="582"/>
      <c r="G751" s="582"/>
      <c r="H751" s="582"/>
      <c r="I751" s="582"/>
      <c r="J751" s="582">
        <v>3</v>
      </c>
      <c r="K751" s="582">
        <v>504</v>
      </c>
      <c r="L751" s="582"/>
      <c r="M751" s="582">
        <v>168</v>
      </c>
      <c r="N751" s="582"/>
      <c r="O751" s="582"/>
      <c r="P751" s="546"/>
      <c r="Q751" s="583"/>
    </row>
    <row r="752" spans="1:17" ht="14.45" customHeight="1" x14ac:dyDescent="0.2">
      <c r="A752" s="540" t="s">
        <v>1996</v>
      </c>
      <c r="B752" s="541" t="s">
        <v>1755</v>
      </c>
      <c r="C752" s="541" t="s">
        <v>1743</v>
      </c>
      <c r="D752" s="541" t="s">
        <v>1818</v>
      </c>
      <c r="E752" s="541" t="s">
        <v>1819</v>
      </c>
      <c r="F752" s="582">
        <v>4</v>
      </c>
      <c r="G752" s="582">
        <v>1404</v>
      </c>
      <c r="H752" s="582"/>
      <c r="I752" s="582">
        <v>351</v>
      </c>
      <c r="J752" s="582"/>
      <c r="K752" s="582"/>
      <c r="L752" s="582"/>
      <c r="M752" s="582"/>
      <c r="N752" s="582"/>
      <c r="O752" s="582"/>
      <c r="P752" s="546"/>
      <c r="Q752" s="583"/>
    </row>
    <row r="753" spans="1:17" ht="14.45" customHeight="1" x14ac:dyDescent="0.2">
      <c r="A753" s="540" t="s">
        <v>1996</v>
      </c>
      <c r="B753" s="541" t="s">
        <v>1755</v>
      </c>
      <c r="C753" s="541" t="s">
        <v>1743</v>
      </c>
      <c r="D753" s="541" t="s">
        <v>1832</v>
      </c>
      <c r="E753" s="541" t="s">
        <v>1833</v>
      </c>
      <c r="F753" s="582"/>
      <c r="G753" s="582"/>
      <c r="H753" s="582"/>
      <c r="I753" s="582"/>
      <c r="J753" s="582">
        <v>3</v>
      </c>
      <c r="K753" s="582">
        <v>513</v>
      </c>
      <c r="L753" s="582"/>
      <c r="M753" s="582">
        <v>171</v>
      </c>
      <c r="N753" s="582"/>
      <c r="O753" s="582"/>
      <c r="P753" s="546"/>
      <c r="Q753" s="583"/>
    </row>
    <row r="754" spans="1:17" ht="14.45" customHeight="1" x14ac:dyDescent="0.2">
      <c r="A754" s="540" t="s">
        <v>1996</v>
      </c>
      <c r="B754" s="541" t="s">
        <v>1755</v>
      </c>
      <c r="C754" s="541" t="s">
        <v>1743</v>
      </c>
      <c r="D754" s="541" t="s">
        <v>1840</v>
      </c>
      <c r="E754" s="541" t="s">
        <v>1841</v>
      </c>
      <c r="F754" s="582"/>
      <c r="G754" s="582"/>
      <c r="H754" s="582"/>
      <c r="I754" s="582"/>
      <c r="J754" s="582">
        <v>3</v>
      </c>
      <c r="K754" s="582">
        <v>522</v>
      </c>
      <c r="L754" s="582"/>
      <c r="M754" s="582">
        <v>174</v>
      </c>
      <c r="N754" s="582"/>
      <c r="O754" s="582"/>
      <c r="P754" s="546"/>
      <c r="Q754" s="583"/>
    </row>
    <row r="755" spans="1:17" ht="14.45" customHeight="1" x14ac:dyDescent="0.2">
      <c r="A755" s="540" t="s">
        <v>1997</v>
      </c>
      <c r="B755" s="541" t="s">
        <v>1755</v>
      </c>
      <c r="C755" s="541" t="s">
        <v>1743</v>
      </c>
      <c r="D755" s="541" t="s">
        <v>1758</v>
      </c>
      <c r="E755" s="541" t="s">
        <v>1759</v>
      </c>
      <c r="F755" s="582">
        <v>43</v>
      </c>
      <c r="G755" s="582">
        <v>63898</v>
      </c>
      <c r="H755" s="582"/>
      <c r="I755" s="582">
        <v>1486</v>
      </c>
      <c r="J755" s="582">
        <v>26</v>
      </c>
      <c r="K755" s="582">
        <v>38688</v>
      </c>
      <c r="L755" s="582"/>
      <c r="M755" s="582">
        <v>1488</v>
      </c>
      <c r="N755" s="582">
        <v>24</v>
      </c>
      <c r="O755" s="582">
        <v>35832</v>
      </c>
      <c r="P755" s="546"/>
      <c r="Q755" s="583">
        <v>1493</v>
      </c>
    </row>
    <row r="756" spans="1:17" ht="14.45" customHeight="1" x14ac:dyDescent="0.2">
      <c r="A756" s="540" t="s">
        <v>1997</v>
      </c>
      <c r="B756" s="541" t="s">
        <v>1755</v>
      </c>
      <c r="C756" s="541" t="s">
        <v>1743</v>
      </c>
      <c r="D756" s="541" t="s">
        <v>1770</v>
      </c>
      <c r="E756" s="541" t="s">
        <v>1771</v>
      </c>
      <c r="F756" s="582">
        <v>1</v>
      </c>
      <c r="G756" s="582">
        <v>806</v>
      </c>
      <c r="H756" s="582"/>
      <c r="I756" s="582">
        <v>806</v>
      </c>
      <c r="J756" s="582"/>
      <c r="K756" s="582"/>
      <c r="L756" s="582"/>
      <c r="M756" s="582"/>
      <c r="N756" s="582">
        <v>3</v>
      </c>
      <c r="O756" s="582">
        <v>2433</v>
      </c>
      <c r="P756" s="546"/>
      <c r="Q756" s="583">
        <v>811</v>
      </c>
    </row>
    <row r="757" spans="1:17" ht="14.45" customHeight="1" x14ac:dyDescent="0.2">
      <c r="A757" s="540" t="s">
        <v>1997</v>
      </c>
      <c r="B757" s="541" t="s">
        <v>1755</v>
      </c>
      <c r="C757" s="541" t="s">
        <v>1743</v>
      </c>
      <c r="D757" s="541" t="s">
        <v>1772</v>
      </c>
      <c r="E757" s="541" t="s">
        <v>1773</v>
      </c>
      <c r="F757" s="582">
        <v>1</v>
      </c>
      <c r="G757" s="582">
        <v>806</v>
      </c>
      <c r="H757" s="582"/>
      <c r="I757" s="582">
        <v>806</v>
      </c>
      <c r="J757" s="582"/>
      <c r="K757" s="582"/>
      <c r="L757" s="582"/>
      <c r="M757" s="582"/>
      <c r="N757" s="582">
        <v>3</v>
      </c>
      <c r="O757" s="582">
        <v>2433</v>
      </c>
      <c r="P757" s="546"/>
      <c r="Q757" s="583">
        <v>811</v>
      </c>
    </row>
    <row r="758" spans="1:17" ht="14.45" customHeight="1" x14ac:dyDescent="0.2">
      <c r="A758" s="540" t="s">
        <v>1997</v>
      </c>
      <c r="B758" s="541" t="s">
        <v>1755</v>
      </c>
      <c r="C758" s="541" t="s">
        <v>1743</v>
      </c>
      <c r="D758" s="541" t="s">
        <v>1774</v>
      </c>
      <c r="E758" s="541" t="s">
        <v>1775</v>
      </c>
      <c r="F758" s="582">
        <v>82</v>
      </c>
      <c r="G758" s="582">
        <v>13776</v>
      </c>
      <c r="H758" s="582"/>
      <c r="I758" s="582">
        <v>168</v>
      </c>
      <c r="J758" s="582">
        <v>87</v>
      </c>
      <c r="K758" s="582">
        <v>14616</v>
      </c>
      <c r="L758" s="582"/>
      <c r="M758" s="582">
        <v>168</v>
      </c>
      <c r="N758" s="582">
        <v>77</v>
      </c>
      <c r="O758" s="582">
        <v>13013</v>
      </c>
      <c r="P758" s="546"/>
      <c r="Q758" s="583">
        <v>169</v>
      </c>
    </row>
    <row r="759" spans="1:17" ht="14.45" customHeight="1" x14ac:dyDescent="0.2">
      <c r="A759" s="540" t="s">
        <v>1997</v>
      </c>
      <c r="B759" s="541" t="s">
        <v>1755</v>
      </c>
      <c r="C759" s="541" t="s">
        <v>1743</v>
      </c>
      <c r="D759" s="541" t="s">
        <v>1776</v>
      </c>
      <c r="E759" s="541" t="s">
        <v>1777</v>
      </c>
      <c r="F759" s="582">
        <v>86</v>
      </c>
      <c r="G759" s="582">
        <v>15050</v>
      </c>
      <c r="H759" s="582"/>
      <c r="I759" s="582">
        <v>175</v>
      </c>
      <c r="J759" s="582">
        <v>87</v>
      </c>
      <c r="K759" s="582">
        <v>15225</v>
      </c>
      <c r="L759" s="582"/>
      <c r="M759" s="582">
        <v>175</v>
      </c>
      <c r="N759" s="582">
        <v>76</v>
      </c>
      <c r="O759" s="582">
        <v>13376</v>
      </c>
      <c r="P759" s="546"/>
      <c r="Q759" s="583">
        <v>176</v>
      </c>
    </row>
    <row r="760" spans="1:17" ht="14.45" customHeight="1" x14ac:dyDescent="0.2">
      <c r="A760" s="540" t="s">
        <v>1997</v>
      </c>
      <c r="B760" s="541" t="s">
        <v>1755</v>
      </c>
      <c r="C760" s="541" t="s">
        <v>1743</v>
      </c>
      <c r="D760" s="541" t="s">
        <v>1778</v>
      </c>
      <c r="E760" s="541" t="s">
        <v>1779</v>
      </c>
      <c r="F760" s="582">
        <v>11</v>
      </c>
      <c r="G760" s="582">
        <v>3883</v>
      </c>
      <c r="H760" s="582"/>
      <c r="I760" s="582">
        <v>353</v>
      </c>
      <c r="J760" s="582">
        <v>9</v>
      </c>
      <c r="K760" s="582">
        <v>3186</v>
      </c>
      <c r="L760" s="582"/>
      <c r="M760" s="582">
        <v>354</v>
      </c>
      <c r="N760" s="582">
        <v>11</v>
      </c>
      <c r="O760" s="582">
        <v>3916</v>
      </c>
      <c r="P760" s="546"/>
      <c r="Q760" s="583">
        <v>356</v>
      </c>
    </row>
    <row r="761" spans="1:17" ht="14.45" customHeight="1" x14ac:dyDescent="0.2">
      <c r="A761" s="540" t="s">
        <v>1997</v>
      </c>
      <c r="B761" s="541" t="s">
        <v>1755</v>
      </c>
      <c r="C761" s="541" t="s">
        <v>1743</v>
      </c>
      <c r="D761" s="541" t="s">
        <v>1780</v>
      </c>
      <c r="E761" s="541" t="s">
        <v>1781</v>
      </c>
      <c r="F761" s="582">
        <v>4</v>
      </c>
      <c r="G761" s="582">
        <v>4156</v>
      </c>
      <c r="H761" s="582"/>
      <c r="I761" s="582">
        <v>1039</v>
      </c>
      <c r="J761" s="582"/>
      <c r="K761" s="582"/>
      <c r="L761" s="582"/>
      <c r="M761" s="582"/>
      <c r="N761" s="582">
        <v>8</v>
      </c>
      <c r="O761" s="582">
        <v>8336</v>
      </c>
      <c r="P761" s="546"/>
      <c r="Q761" s="583">
        <v>1042</v>
      </c>
    </row>
    <row r="762" spans="1:17" ht="14.45" customHeight="1" x14ac:dyDescent="0.2">
      <c r="A762" s="540" t="s">
        <v>1997</v>
      </c>
      <c r="B762" s="541" t="s">
        <v>1755</v>
      </c>
      <c r="C762" s="541" t="s">
        <v>1743</v>
      </c>
      <c r="D762" s="541" t="s">
        <v>1782</v>
      </c>
      <c r="E762" s="541" t="s">
        <v>1783</v>
      </c>
      <c r="F762" s="582">
        <v>6</v>
      </c>
      <c r="G762" s="582">
        <v>1146</v>
      </c>
      <c r="H762" s="582"/>
      <c r="I762" s="582">
        <v>191</v>
      </c>
      <c r="J762" s="582">
        <v>6</v>
      </c>
      <c r="K762" s="582">
        <v>1146</v>
      </c>
      <c r="L762" s="582"/>
      <c r="M762" s="582">
        <v>191</v>
      </c>
      <c r="N762" s="582">
        <v>10</v>
      </c>
      <c r="O762" s="582">
        <v>1930</v>
      </c>
      <c r="P762" s="546"/>
      <c r="Q762" s="583">
        <v>193</v>
      </c>
    </row>
    <row r="763" spans="1:17" ht="14.45" customHeight="1" x14ac:dyDescent="0.2">
      <c r="A763" s="540" t="s">
        <v>1997</v>
      </c>
      <c r="B763" s="541" t="s">
        <v>1755</v>
      </c>
      <c r="C763" s="541" t="s">
        <v>1743</v>
      </c>
      <c r="D763" s="541" t="s">
        <v>1784</v>
      </c>
      <c r="E763" s="541" t="s">
        <v>1785</v>
      </c>
      <c r="F763" s="582">
        <v>20</v>
      </c>
      <c r="G763" s="582">
        <v>16460</v>
      </c>
      <c r="H763" s="582"/>
      <c r="I763" s="582">
        <v>823</v>
      </c>
      <c r="J763" s="582">
        <v>33</v>
      </c>
      <c r="K763" s="582">
        <v>27159</v>
      </c>
      <c r="L763" s="582"/>
      <c r="M763" s="582">
        <v>823</v>
      </c>
      <c r="N763" s="582">
        <v>22</v>
      </c>
      <c r="O763" s="582">
        <v>18150</v>
      </c>
      <c r="P763" s="546"/>
      <c r="Q763" s="583">
        <v>825</v>
      </c>
    </row>
    <row r="764" spans="1:17" ht="14.45" customHeight="1" x14ac:dyDescent="0.2">
      <c r="A764" s="540" t="s">
        <v>1997</v>
      </c>
      <c r="B764" s="541" t="s">
        <v>1755</v>
      </c>
      <c r="C764" s="541" t="s">
        <v>1743</v>
      </c>
      <c r="D764" s="541" t="s">
        <v>1788</v>
      </c>
      <c r="E764" s="541" t="s">
        <v>1789</v>
      </c>
      <c r="F764" s="582">
        <v>72</v>
      </c>
      <c r="G764" s="582">
        <v>39672</v>
      </c>
      <c r="H764" s="582"/>
      <c r="I764" s="582">
        <v>551</v>
      </c>
      <c r="J764" s="582">
        <v>86</v>
      </c>
      <c r="K764" s="582">
        <v>47472</v>
      </c>
      <c r="L764" s="582"/>
      <c r="M764" s="582">
        <v>552</v>
      </c>
      <c r="N764" s="582">
        <v>71</v>
      </c>
      <c r="O764" s="582">
        <v>39405</v>
      </c>
      <c r="P764" s="546"/>
      <c r="Q764" s="583">
        <v>555</v>
      </c>
    </row>
    <row r="765" spans="1:17" ht="14.45" customHeight="1" x14ac:dyDescent="0.2">
      <c r="A765" s="540" t="s">
        <v>1997</v>
      </c>
      <c r="B765" s="541" t="s">
        <v>1755</v>
      </c>
      <c r="C765" s="541" t="s">
        <v>1743</v>
      </c>
      <c r="D765" s="541" t="s">
        <v>1790</v>
      </c>
      <c r="E765" s="541" t="s">
        <v>1791</v>
      </c>
      <c r="F765" s="582">
        <v>70</v>
      </c>
      <c r="G765" s="582">
        <v>45920</v>
      </c>
      <c r="H765" s="582"/>
      <c r="I765" s="582">
        <v>656</v>
      </c>
      <c r="J765" s="582">
        <v>86</v>
      </c>
      <c r="K765" s="582">
        <v>56502</v>
      </c>
      <c r="L765" s="582"/>
      <c r="M765" s="582">
        <v>657</v>
      </c>
      <c r="N765" s="582">
        <v>66</v>
      </c>
      <c r="O765" s="582">
        <v>43560</v>
      </c>
      <c r="P765" s="546"/>
      <c r="Q765" s="583">
        <v>660</v>
      </c>
    </row>
    <row r="766" spans="1:17" ht="14.45" customHeight="1" x14ac:dyDescent="0.2">
      <c r="A766" s="540" t="s">
        <v>1997</v>
      </c>
      <c r="B766" s="541" t="s">
        <v>1755</v>
      </c>
      <c r="C766" s="541" t="s">
        <v>1743</v>
      </c>
      <c r="D766" s="541" t="s">
        <v>1792</v>
      </c>
      <c r="E766" s="541" t="s">
        <v>1793</v>
      </c>
      <c r="F766" s="582">
        <v>70</v>
      </c>
      <c r="G766" s="582">
        <v>45920</v>
      </c>
      <c r="H766" s="582"/>
      <c r="I766" s="582">
        <v>656</v>
      </c>
      <c r="J766" s="582">
        <v>86</v>
      </c>
      <c r="K766" s="582">
        <v>56502</v>
      </c>
      <c r="L766" s="582"/>
      <c r="M766" s="582">
        <v>657</v>
      </c>
      <c r="N766" s="582">
        <v>66</v>
      </c>
      <c r="O766" s="582">
        <v>43560</v>
      </c>
      <c r="P766" s="546"/>
      <c r="Q766" s="583">
        <v>660</v>
      </c>
    </row>
    <row r="767" spans="1:17" ht="14.45" customHeight="1" x14ac:dyDescent="0.2">
      <c r="A767" s="540" t="s">
        <v>1997</v>
      </c>
      <c r="B767" s="541" t="s">
        <v>1755</v>
      </c>
      <c r="C767" s="541" t="s">
        <v>1743</v>
      </c>
      <c r="D767" s="541" t="s">
        <v>1794</v>
      </c>
      <c r="E767" s="541" t="s">
        <v>1795</v>
      </c>
      <c r="F767" s="582">
        <v>23</v>
      </c>
      <c r="G767" s="582">
        <v>15617</v>
      </c>
      <c r="H767" s="582"/>
      <c r="I767" s="582">
        <v>679</v>
      </c>
      <c r="J767" s="582">
        <v>24</v>
      </c>
      <c r="K767" s="582">
        <v>16320</v>
      </c>
      <c r="L767" s="582"/>
      <c r="M767" s="582">
        <v>680</v>
      </c>
      <c r="N767" s="582">
        <v>16</v>
      </c>
      <c r="O767" s="582">
        <v>10928</v>
      </c>
      <c r="P767" s="546"/>
      <c r="Q767" s="583">
        <v>683</v>
      </c>
    </row>
    <row r="768" spans="1:17" ht="14.45" customHeight="1" x14ac:dyDescent="0.2">
      <c r="A768" s="540" t="s">
        <v>1997</v>
      </c>
      <c r="B768" s="541" t="s">
        <v>1755</v>
      </c>
      <c r="C768" s="541" t="s">
        <v>1743</v>
      </c>
      <c r="D768" s="541" t="s">
        <v>1796</v>
      </c>
      <c r="E768" s="541" t="s">
        <v>1797</v>
      </c>
      <c r="F768" s="582">
        <v>84</v>
      </c>
      <c r="G768" s="582">
        <v>43260</v>
      </c>
      <c r="H768" s="582"/>
      <c r="I768" s="582">
        <v>515</v>
      </c>
      <c r="J768" s="582">
        <v>85</v>
      </c>
      <c r="K768" s="582">
        <v>43860</v>
      </c>
      <c r="L768" s="582"/>
      <c r="M768" s="582">
        <v>516</v>
      </c>
      <c r="N768" s="582">
        <v>66</v>
      </c>
      <c r="O768" s="582">
        <v>34254</v>
      </c>
      <c r="P768" s="546"/>
      <c r="Q768" s="583">
        <v>519</v>
      </c>
    </row>
    <row r="769" spans="1:17" ht="14.45" customHeight="1" x14ac:dyDescent="0.2">
      <c r="A769" s="540" t="s">
        <v>1997</v>
      </c>
      <c r="B769" s="541" t="s">
        <v>1755</v>
      </c>
      <c r="C769" s="541" t="s">
        <v>1743</v>
      </c>
      <c r="D769" s="541" t="s">
        <v>1798</v>
      </c>
      <c r="E769" s="541" t="s">
        <v>1799</v>
      </c>
      <c r="F769" s="582">
        <v>84</v>
      </c>
      <c r="G769" s="582">
        <v>35700</v>
      </c>
      <c r="H769" s="582"/>
      <c r="I769" s="582">
        <v>425</v>
      </c>
      <c r="J769" s="582">
        <v>85</v>
      </c>
      <c r="K769" s="582">
        <v>36210</v>
      </c>
      <c r="L769" s="582"/>
      <c r="M769" s="582">
        <v>426</v>
      </c>
      <c r="N769" s="582">
        <v>66</v>
      </c>
      <c r="O769" s="582">
        <v>28314</v>
      </c>
      <c r="P769" s="546"/>
      <c r="Q769" s="583">
        <v>429</v>
      </c>
    </row>
    <row r="770" spans="1:17" ht="14.45" customHeight="1" x14ac:dyDescent="0.2">
      <c r="A770" s="540" t="s">
        <v>1997</v>
      </c>
      <c r="B770" s="541" t="s">
        <v>1755</v>
      </c>
      <c r="C770" s="541" t="s">
        <v>1743</v>
      </c>
      <c r="D770" s="541" t="s">
        <v>1800</v>
      </c>
      <c r="E770" s="541" t="s">
        <v>1801</v>
      </c>
      <c r="F770" s="582">
        <v>86</v>
      </c>
      <c r="G770" s="582">
        <v>30186</v>
      </c>
      <c r="H770" s="582"/>
      <c r="I770" s="582">
        <v>351</v>
      </c>
      <c r="J770" s="582">
        <v>87</v>
      </c>
      <c r="K770" s="582">
        <v>30711</v>
      </c>
      <c r="L770" s="582"/>
      <c r="M770" s="582">
        <v>353</v>
      </c>
      <c r="N770" s="582">
        <v>72</v>
      </c>
      <c r="O770" s="582">
        <v>25704</v>
      </c>
      <c r="P770" s="546"/>
      <c r="Q770" s="583">
        <v>357</v>
      </c>
    </row>
    <row r="771" spans="1:17" ht="14.45" customHeight="1" x14ac:dyDescent="0.2">
      <c r="A771" s="540" t="s">
        <v>1997</v>
      </c>
      <c r="B771" s="541" t="s">
        <v>1755</v>
      </c>
      <c r="C771" s="541" t="s">
        <v>1743</v>
      </c>
      <c r="D771" s="541" t="s">
        <v>1802</v>
      </c>
      <c r="E771" s="541" t="s">
        <v>1803</v>
      </c>
      <c r="F771" s="582">
        <v>2</v>
      </c>
      <c r="G771" s="582">
        <v>446</v>
      </c>
      <c r="H771" s="582"/>
      <c r="I771" s="582">
        <v>223</v>
      </c>
      <c r="J771" s="582"/>
      <c r="K771" s="582"/>
      <c r="L771" s="582"/>
      <c r="M771" s="582"/>
      <c r="N771" s="582"/>
      <c r="O771" s="582"/>
      <c r="P771" s="546"/>
      <c r="Q771" s="583"/>
    </row>
    <row r="772" spans="1:17" ht="14.45" customHeight="1" x14ac:dyDescent="0.2">
      <c r="A772" s="540" t="s">
        <v>1997</v>
      </c>
      <c r="B772" s="541" t="s">
        <v>1755</v>
      </c>
      <c r="C772" s="541" t="s">
        <v>1743</v>
      </c>
      <c r="D772" s="541" t="s">
        <v>1806</v>
      </c>
      <c r="E772" s="541" t="s">
        <v>1807</v>
      </c>
      <c r="F772" s="582">
        <v>4</v>
      </c>
      <c r="G772" s="582">
        <v>608</v>
      </c>
      <c r="H772" s="582"/>
      <c r="I772" s="582">
        <v>152</v>
      </c>
      <c r="J772" s="582">
        <v>3</v>
      </c>
      <c r="K772" s="582">
        <v>462</v>
      </c>
      <c r="L772" s="582"/>
      <c r="M772" s="582">
        <v>154</v>
      </c>
      <c r="N772" s="582">
        <v>4</v>
      </c>
      <c r="O772" s="582">
        <v>632</v>
      </c>
      <c r="P772" s="546"/>
      <c r="Q772" s="583">
        <v>158</v>
      </c>
    </row>
    <row r="773" spans="1:17" ht="14.45" customHeight="1" x14ac:dyDescent="0.2">
      <c r="A773" s="540" t="s">
        <v>1997</v>
      </c>
      <c r="B773" s="541" t="s">
        <v>1755</v>
      </c>
      <c r="C773" s="541" t="s">
        <v>1743</v>
      </c>
      <c r="D773" s="541" t="s">
        <v>1808</v>
      </c>
      <c r="E773" s="541" t="s">
        <v>1809</v>
      </c>
      <c r="F773" s="582">
        <v>8</v>
      </c>
      <c r="G773" s="582">
        <v>1920</v>
      </c>
      <c r="H773" s="582"/>
      <c r="I773" s="582">
        <v>240</v>
      </c>
      <c r="J773" s="582">
        <v>7</v>
      </c>
      <c r="K773" s="582">
        <v>1680</v>
      </c>
      <c r="L773" s="582"/>
      <c r="M773" s="582">
        <v>240</v>
      </c>
      <c r="N773" s="582">
        <v>11</v>
      </c>
      <c r="O773" s="582">
        <v>2662</v>
      </c>
      <c r="P773" s="546"/>
      <c r="Q773" s="583">
        <v>242</v>
      </c>
    </row>
    <row r="774" spans="1:17" ht="14.45" customHeight="1" x14ac:dyDescent="0.2">
      <c r="A774" s="540" t="s">
        <v>1997</v>
      </c>
      <c r="B774" s="541" t="s">
        <v>1755</v>
      </c>
      <c r="C774" s="541" t="s">
        <v>1743</v>
      </c>
      <c r="D774" s="541" t="s">
        <v>1810</v>
      </c>
      <c r="E774" s="541" t="s">
        <v>1811</v>
      </c>
      <c r="F774" s="582">
        <v>86</v>
      </c>
      <c r="G774" s="582">
        <v>9546</v>
      </c>
      <c r="H774" s="582"/>
      <c r="I774" s="582">
        <v>111</v>
      </c>
      <c r="J774" s="582">
        <v>88</v>
      </c>
      <c r="K774" s="582">
        <v>9856</v>
      </c>
      <c r="L774" s="582"/>
      <c r="M774" s="582">
        <v>112</v>
      </c>
      <c r="N774" s="582">
        <v>69</v>
      </c>
      <c r="O774" s="582">
        <v>7728</v>
      </c>
      <c r="P774" s="546"/>
      <c r="Q774" s="583">
        <v>112</v>
      </c>
    </row>
    <row r="775" spans="1:17" ht="14.45" customHeight="1" x14ac:dyDescent="0.2">
      <c r="A775" s="540" t="s">
        <v>1997</v>
      </c>
      <c r="B775" s="541" t="s">
        <v>1755</v>
      </c>
      <c r="C775" s="541" t="s">
        <v>1743</v>
      </c>
      <c r="D775" s="541" t="s">
        <v>1812</v>
      </c>
      <c r="E775" s="541" t="s">
        <v>1813</v>
      </c>
      <c r="F775" s="582">
        <v>145</v>
      </c>
      <c r="G775" s="582">
        <v>45240</v>
      </c>
      <c r="H775" s="582"/>
      <c r="I775" s="582">
        <v>312</v>
      </c>
      <c r="J775" s="582">
        <v>172</v>
      </c>
      <c r="K775" s="582">
        <v>53836</v>
      </c>
      <c r="L775" s="582"/>
      <c r="M775" s="582">
        <v>313</v>
      </c>
      <c r="N775" s="582">
        <v>134</v>
      </c>
      <c r="O775" s="582">
        <v>42076</v>
      </c>
      <c r="P775" s="546"/>
      <c r="Q775" s="583">
        <v>314</v>
      </c>
    </row>
    <row r="776" spans="1:17" ht="14.45" customHeight="1" x14ac:dyDescent="0.2">
      <c r="A776" s="540" t="s">
        <v>1997</v>
      </c>
      <c r="B776" s="541" t="s">
        <v>1755</v>
      </c>
      <c r="C776" s="541" t="s">
        <v>1743</v>
      </c>
      <c r="D776" s="541" t="s">
        <v>1814</v>
      </c>
      <c r="E776" s="541" t="s">
        <v>1815</v>
      </c>
      <c r="F776" s="582">
        <v>1</v>
      </c>
      <c r="G776" s="582">
        <v>17</v>
      </c>
      <c r="H776" s="582"/>
      <c r="I776" s="582">
        <v>17</v>
      </c>
      <c r="J776" s="582"/>
      <c r="K776" s="582"/>
      <c r="L776" s="582"/>
      <c r="M776" s="582"/>
      <c r="N776" s="582">
        <v>2</v>
      </c>
      <c r="O776" s="582">
        <v>38</v>
      </c>
      <c r="P776" s="546"/>
      <c r="Q776" s="583">
        <v>19</v>
      </c>
    </row>
    <row r="777" spans="1:17" ht="14.45" customHeight="1" x14ac:dyDescent="0.2">
      <c r="A777" s="540" t="s">
        <v>1997</v>
      </c>
      <c r="B777" s="541" t="s">
        <v>1755</v>
      </c>
      <c r="C777" s="541" t="s">
        <v>1743</v>
      </c>
      <c r="D777" s="541" t="s">
        <v>1818</v>
      </c>
      <c r="E777" s="541" t="s">
        <v>1819</v>
      </c>
      <c r="F777" s="582">
        <v>16</v>
      </c>
      <c r="G777" s="582">
        <v>5616</v>
      </c>
      <c r="H777" s="582"/>
      <c r="I777" s="582">
        <v>351</v>
      </c>
      <c r="J777" s="582">
        <v>12</v>
      </c>
      <c r="K777" s="582">
        <v>4224</v>
      </c>
      <c r="L777" s="582"/>
      <c r="M777" s="582">
        <v>352</v>
      </c>
      <c r="N777" s="582">
        <v>21</v>
      </c>
      <c r="O777" s="582">
        <v>7434</v>
      </c>
      <c r="P777" s="546"/>
      <c r="Q777" s="583">
        <v>354</v>
      </c>
    </row>
    <row r="778" spans="1:17" ht="14.45" customHeight="1" x14ac:dyDescent="0.2">
      <c r="A778" s="540" t="s">
        <v>1997</v>
      </c>
      <c r="B778" s="541" t="s">
        <v>1755</v>
      </c>
      <c r="C778" s="541" t="s">
        <v>1743</v>
      </c>
      <c r="D778" s="541" t="s">
        <v>1820</v>
      </c>
      <c r="E778" s="541" t="s">
        <v>1821</v>
      </c>
      <c r="F778" s="582"/>
      <c r="G778" s="582"/>
      <c r="H778" s="582"/>
      <c r="I778" s="582"/>
      <c r="J778" s="582">
        <v>1</v>
      </c>
      <c r="K778" s="582">
        <v>150</v>
      </c>
      <c r="L778" s="582"/>
      <c r="M778" s="582">
        <v>150</v>
      </c>
      <c r="N778" s="582">
        <v>2</v>
      </c>
      <c r="O778" s="582">
        <v>302</v>
      </c>
      <c r="P778" s="546"/>
      <c r="Q778" s="583">
        <v>151</v>
      </c>
    </row>
    <row r="779" spans="1:17" ht="14.45" customHeight="1" x14ac:dyDescent="0.2">
      <c r="A779" s="540" t="s">
        <v>1997</v>
      </c>
      <c r="B779" s="541" t="s">
        <v>1755</v>
      </c>
      <c r="C779" s="541" t="s">
        <v>1743</v>
      </c>
      <c r="D779" s="541" t="s">
        <v>1824</v>
      </c>
      <c r="E779" s="541" t="s">
        <v>1825</v>
      </c>
      <c r="F779" s="582">
        <v>8</v>
      </c>
      <c r="G779" s="582">
        <v>2368</v>
      </c>
      <c r="H779" s="582"/>
      <c r="I779" s="582">
        <v>296</v>
      </c>
      <c r="J779" s="582">
        <v>7</v>
      </c>
      <c r="K779" s="582">
        <v>2079</v>
      </c>
      <c r="L779" s="582"/>
      <c r="M779" s="582">
        <v>297</v>
      </c>
      <c r="N779" s="582">
        <v>11</v>
      </c>
      <c r="O779" s="582">
        <v>3278</v>
      </c>
      <c r="P779" s="546"/>
      <c r="Q779" s="583">
        <v>298</v>
      </c>
    </row>
    <row r="780" spans="1:17" ht="14.45" customHeight="1" x14ac:dyDescent="0.2">
      <c r="A780" s="540" t="s">
        <v>1997</v>
      </c>
      <c r="B780" s="541" t="s">
        <v>1755</v>
      </c>
      <c r="C780" s="541" t="s">
        <v>1743</v>
      </c>
      <c r="D780" s="541" t="s">
        <v>1826</v>
      </c>
      <c r="E780" s="541" t="s">
        <v>1827</v>
      </c>
      <c r="F780" s="582">
        <v>72</v>
      </c>
      <c r="G780" s="582">
        <v>15192</v>
      </c>
      <c r="H780" s="582"/>
      <c r="I780" s="582">
        <v>211</v>
      </c>
      <c r="J780" s="582">
        <v>86</v>
      </c>
      <c r="K780" s="582">
        <v>18318</v>
      </c>
      <c r="L780" s="582"/>
      <c r="M780" s="582">
        <v>213</v>
      </c>
      <c r="N780" s="582">
        <v>69</v>
      </c>
      <c r="O780" s="582">
        <v>14973</v>
      </c>
      <c r="P780" s="546"/>
      <c r="Q780" s="583">
        <v>217</v>
      </c>
    </row>
    <row r="781" spans="1:17" ht="14.45" customHeight="1" x14ac:dyDescent="0.2">
      <c r="A781" s="540" t="s">
        <v>1997</v>
      </c>
      <c r="B781" s="541" t="s">
        <v>1755</v>
      </c>
      <c r="C781" s="541" t="s">
        <v>1743</v>
      </c>
      <c r="D781" s="541" t="s">
        <v>1828</v>
      </c>
      <c r="E781" s="541" t="s">
        <v>1829</v>
      </c>
      <c r="F781" s="582">
        <v>86</v>
      </c>
      <c r="G781" s="582">
        <v>3440</v>
      </c>
      <c r="H781" s="582"/>
      <c r="I781" s="582">
        <v>40</v>
      </c>
      <c r="J781" s="582">
        <v>87</v>
      </c>
      <c r="K781" s="582">
        <v>3480</v>
      </c>
      <c r="L781" s="582"/>
      <c r="M781" s="582">
        <v>40</v>
      </c>
      <c r="N781" s="582">
        <v>77</v>
      </c>
      <c r="O781" s="582">
        <v>3234</v>
      </c>
      <c r="P781" s="546"/>
      <c r="Q781" s="583">
        <v>42</v>
      </c>
    </row>
    <row r="782" spans="1:17" ht="14.45" customHeight="1" x14ac:dyDescent="0.2">
      <c r="A782" s="540" t="s">
        <v>1997</v>
      </c>
      <c r="B782" s="541" t="s">
        <v>1755</v>
      </c>
      <c r="C782" s="541" t="s">
        <v>1743</v>
      </c>
      <c r="D782" s="541" t="s">
        <v>1832</v>
      </c>
      <c r="E782" s="541" t="s">
        <v>1833</v>
      </c>
      <c r="F782" s="582">
        <v>82</v>
      </c>
      <c r="G782" s="582">
        <v>14022</v>
      </c>
      <c r="H782" s="582"/>
      <c r="I782" s="582">
        <v>171</v>
      </c>
      <c r="J782" s="582">
        <v>88</v>
      </c>
      <c r="K782" s="582">
        <v>15048</v>
      </c>
      <c r="L782" s="582"/>
      <c r="M782" s="582">
        <v>171</v>
      </c>
      <c r="N782" s="582">
        <v>77</v>
      </c>
      <c r="O782" s="582">
        <v>13244</v>
      </c>
      <c r="P782" s="546"/>
      <c r="Q782" s="583">
        <v>172</v>
      </c>
    </row>
    <row r="783" spans="1:17" ht="14.45" customHeight="1" x14ac:dyDescent="0.2">
      <c r="A783" s="540" t="s">
        <v>1997</v>
      </c>
      <c r="B783" s="541" t="s">
        <v>1755</v>
      </c>
      <c r="C783" s="541" t="s">
        <v>1743</v>
      </c>
      <c r="D783" s="541" t="s">
        <v>1836</v>
      </c>
      <c r="E783" s="541" t="s">
        <v>1837</v>
      </c>
      <c r="F783" s="582">
        <v>70</v>
      </c>
      <c r="G783" s="582">
        <v>48440</v>
      </c>
      <c r="H783" s="582"/>
      <c r="I783" s="582">
        <v>692</v>
      </c>
      <c r="J783" s="582">
        <v>84</v>
      </c>
      <c r="K783" s="582">
        <v>58212</v>
      </c>
      <c r="L783" s="582"/>
      <c r="M783" s="582">
        <v>693</v>
      </c>
      <c r="N783" s="582">
        <v>65</v>
      </c>
      <c r="O783" s="582">
        <v>45240</v>
      </c>
      <c r="P783" s="546"/>
      <c r="Q783" s="583">
        <v>696</v>
      </c>
    </row>
    <row r="784" spans="1:17" ht="14.45" customHeight="1" x14ac:dyDescent="0.2">
      <c r="A784" s="540" t="s">
        <v>1997</v>
      </c>
      <c r="B784" s="541" t="s">
        <v>1755</v>
      </c>
      <c r="C784" s="541" t="s">
        <v>1743</v>
      </c>
      <c r="D784" s="541" t="s">
        <v>1838</v>
      </c>
      <c r="E784" s="541" t="s">
        <v>1839</v>
      </c>
      <c r="F784" s="582">
        <v>109</v>
      </c>
      <c r="G784" s="582">
        <v>38259</v>
      </c>
      <c r="H784" s="582"/>
      <c r="I784" s="582">
        <v>351</v>
      </c>
      <c r="J784" s="582">
        <v>104</v>
      </c>
      <c r="K784" s="582">
        <v>36504</v>
      </c>
      <c r="L784" s="582"/>
      <c r="M784" s="582">
        <v>351</v>
      </c>
      <c r="N784" s="582">
        <v>115</v>
      </c>
      <c r="O784" s="582">
        <v>40710</v>
      </c>
      <c r="P784" s="546"/>
      <c r="Q784" s="583">
        <v>354</v>
      </c>
    </row>
    <row r="785" spans="1:17" ht="14.45" customHeight="1" x14ac:dyDescent="0.2">
      <c r="A785" s="540" t="s">
        <v>1997</v>
      </c>
      <c r="B785" s="541" t="s">
        <v>1755</v>
      </c>
      <c r="C785" s="541" t="s">
        <v>1743</v>
      </c>
      <c r="D785" s="541" t="s">
        <v>1840</v>
      </c>
      <c r="E785" s="541" t="s">
        <v>1841</v>
      </c>
      <c r="F785" s="582">
        <v>81</v>
      </c>
      <c r="G785" s="582">
        <v>14094</v>
      </c>
      <c r="H785" s="582"/>
      <c r="I785" s="582">
        <v>174</v>
      </c>
      <c r="J785" s="582">
        <v>87</v>
      </c>
      <c r="K785" s="582">
        <v>15138</v>
      </c>
      <c r="L785" s="582"/>
      <c r="M785" s="582">
        <v>174</v>
      </c>
      <c r="N785" s="582">
        <v>77</v>
      </c>
      <c r="O785" s="582">
        <v>13475</v>
      </c>
      <c r="P785" s="546"/>
      <c r="Q785" s="583">
        <v>175</v>
      </c>
    </row>
    <row r="786" spans="1:17" ht="14.45" customHeight="1" x14ac:dyDescent="0.2">
      <c r="A786" s="540" t="s">
        <v>1997</v>
      </c>
      <c r="B786" s="541" t="s">
        <v>1755</v>
      </c>
      <c r="C786" s="541" t="s">
        <v>1743</v>
      </c>
      <c r="D786" s="541" t="s">
        <v>1842</v>
      </c>
      <c r="E786" s="541" t="s">
        <v>1843</v>
      </c>
      <c r="F786" s="582">
        <v>18</v>
      </c>
      <c r="G786" s="582">
        <v>7218</v>
      </c>
      <c r="H786" s="582"/>
      <c r="I786" s="582">
        <v>401</v>
      </c>
      <c r="J786" s="582">
        <v>6</v>
      </c>
      <c r="K786" s="582">
        <v>2412</v>
      </c>
      <c r="L786" s="582"/>
      <c r="M786" s="582">
        <v>402</v>
      </c>
      <c r="N786" s="582">
        <v>6</v>
      </c>
      <c r="O786" s="582">
        <v>2418</v>
      </c>
      <c r="P786" s="546"/>
      <c r="Q786" s="583">
        <v>403</v>
      </c>
    </row>
    <row r="787" spans="1:17" ht="14.45" customHeight="1" x14ac:dyDescent="0.2">
      <c r="A787" s="540" t="s">
        <v>1997</v>
      </c>
      <c r="B787" s="541" t="s">
        <v>1755</v>
      </c>
      <c r="C787" s="541" t="s">
        <v>1743</v>
      </c>
      <c r="D787" s="541" t="s">
        <v>1844</v>
      </c>
      <c r="E787" s="541" t="s">
        <v>1845</v>
      </c>
      <c r="F787" s="582">
        <v>70</v>
      </c>
      <c r="G787" s="582">
        <v>45920</v>
      </c>
      <c r="H787" s="582"/>
      <c r="I787" s="582">
        <v>656</v>
      </c>
      <c r="J787" s="582">
        <v>86</v>
      </c>
      <c r="K787" s="582">
        <v>56502</v>
      </c>
      <c r="L787" s="582"/>
      <c r="M787" s="582">
        <v>657</v>
      </c>
      <c r="N787" s="582">
        <v>66</v>
      </c>
      <c r="O787" s="582">
        <v>43560</v>
      </c>
      <c r="P787" s="546"/>
      <c r="Q787" s="583">
        <v>660</v>
      </c>
    </row>
    <row r="788" spans="1:17" ht="14.45" customHeight="1" x14ac:dyDescent="0.2">
      <c r="A788" s="540" t="s">
        <v>1997</v>
      </c>
      <c r="B788" s="541" t="s">
        <v>1755</v>
      </c>
      <c r="C788" s="541" t="s">
        <v>1743</v>
      </c>
      <c r="D788" s="541" t="s">
        <v>1846</v>
      </c>
      <c r="E788" s="541" t="s">
        <v>1847</v>
      </c>
      <c r="F788" s="582">
        <v>70</v>
      </c>
      <c r="G788" s="582">
        <v>45920</v>
      </c>
      <c r="H788" s="582"/>
      <c r="I788" s="582">
        <v>656</v>
      </c>
      <c r="J788" s="582">
        <v>86</v>
      </c>
      <c r="K788" s="582">
        <v>56502</v>
      </c>
      <c r="L788" s="582"/>
      <c r="M788" s="582">
        <v>657</v>
      </c>
      <c r="N788" s="582">
        <v>66</v>
      </c>
      <c r="O788" s="582">
        <v>43560</v>
      </c>
      <c r="P788" s="546"/>
      <c r="Q788" s="583">
        <v>660</v>
      </c>
    </row>
    <row r="789" spans="1:17" ht="14.45" customHeight="1" x14ac:dyDescent="0.2">
      <c r="A789" s="540" t="s">
        <v>1997</v>
      </c>
      <c r="B789" s="541" t="s">
        <v>1755</v>
      </c>
      <c r="C789" s="541" t="s">
        <v>1743</v>
      </c>
      <c r="D789" s="541" t="s">
        <v>1848</v>
      </c>
      <c r="E789" s="541" t="s">
        <v>1849</v>
      </c>
      <c r="F789" s="582">
        <v>86</v>
      </c>
      <c r="G789" s="582">
        <v>59856</v>
      </c>
      <c r="H789" s="582"/>
      <c r="I789" s="582">
        <v>696</v>
      </c>
      <c r="J789" s="582">
        <v>86</v>
      </c>
      <c r="K789" s="582">
        <v>59942</v>
      </c>
      <c r="L789" s="582"/>
      <c r="M789" s="582">
        <v>697</v>
      </c>
      <c r="N789" s="582">
        <v>69</v>
      </c>
      <c r="O789" s="582">
        <v>48300</v>
      </c>
      <c r="P789" s="546"/>
      <c r="Q789" s="583">
        <v>700</v>
      </c>
    </row>
    <row r="790" spans="1:17" ht="14.45" customHeight="1" x14ac:dyDescent="0.2">
      <c r="A790" s="540" t="s">
        <v>1997</v>
      </c>
      <c r="B790" s="541" t="s">
        <v>1755</v>
      </c>
      <c r="C790" s="541" t="s">
        <v>1743</v>
      </c>
      <c r="D790" s="541" t="s">
        <v>1850</v>
      </c>
      <c r="E790" s="541" t="s">
        <v>1851</v>
      </c>
      <c r="F790" s="582">
        <v>23</v>
      </c>
      <c r="G790" s="582">
        <v>15617</v>
      </c>
      <c r="H790" s="582"/>
      <c r="I790" s="582">
        <v>679</v>
      </c>
      <c r="J790" s="582">
        <v>24</v>
      </c>
      <c r="K790" s="582">
        <v>16320</v>
      </c>
      <c r="L790" s="582"/>
      <c r="M790" s="582">
        <v>680</v>
      </c>
      <c r="N790" s="582">
        <v>16</v>
      </c>
      <c r="O790" s="582">
        <v>10928</v>
      </c>
      <c r="P790" s="546"/>
      <c r="Q790" s="583">
        <v>683</v>
      </c>
    </row>
    <row r="791" spans="1:17" ht="14.45" customHeight="1" x14ac:dyDescent="0.2">
      <c r="A791" s="540" t="s">
        <v>1997</v>
      </c>
      <c r="B791" s="541" t="s">
        <v>1755</v>
      </c>
      <c r="C791" s="541" t="s">
        <v>1743</v>
      </c>
      <c r="D791" s="541" t="s">
        <v>1852</v>
      </c>
      <c r="E791" s="541" t="s">
        <v>1853</v>
      </c>
      <c r="F791" s="582">
        <v>86</v>
      </c>
      <c r="G791" s="582">
        <v>41108</v>
      </c>
      <c r="H791" s="582"/>
      <c r="I791" s="582">
        <v>478</v>
      </c>
      <c r="J791" s="582">
        <v>87</v>
      </c>
      <c r="K791" s="582">
        <v>41673</v>
      </c>
      <c r="L791" s="582"/>
      <c r="M791" s="582">
        <v>479</v>
      </c>
      <c r="N791" s="582">
        <v>69</v>
      </c>
      <c r="O791" s="582">
        <v>33258</v>
      </c>
      <c r="P791" s="546"/>
      <c r="Q791" s="583">
        <v>482</v>
      </c>
    </row>
    <row r="792" spans="1:17" ht="14.45" customHeight="1" x14ac:dyDescent="0.2">
      <c r="A792" s="540" t="s">
        <v>1997</v>
      </c>
      <c r="B792" s="541" t="s">
        <v>1755</v>
      </c>
      <c r="C792" s="541" t="s">
        <v>1743</v>
      </c>
      <c r="D792" s="541" t="s">
        <v>1854</v>
      </c>
      <c r="E792" s="541" t="s">
        <v>1855</v>
      </c>
      <c r="F792" s="582">
        <v>84</v>
      </c>
      <c r="G792" s="582">
        <v>24612</v>
      </c>
      <c r="H792" s="582"/>
      <c r="I792" s="582">
        <v>293</v>
      </c>
      <c r="J792" s="582">
        <v>85</v>
      </c>
      <c r="K792" s="582">
        <v>24990</v>
      </c>
      <c r="L792" s="582"/>
      <c r="M792" s="582">
        <v>294</v>
      </c>
      <c r="N792" s="582">
        <v>66</v>
      </c>
      <c r="O792" s="582">
        <v>19602</v>
      </c>
      <c r="P792" s="546"/>
      <c r="Q792" s="583">
        <v>297</v>
      </c>
    </row>
    <row r="793" spans="1:17" ht="14.45" customHeight="1" x14ac:dyDescent="0.2">
      <c r="A793" s="540" t="s">
        <v>1997</v>
      </c>
      <c r="B793" s="541" t="s">
        <v>1755</v>
      </c>
      <c r="C793" s="541" t="s">
        <v>1743</v>
      </c>
      <c r="D793" s="541" t="s">
        <v>1856</v>
      </c>
      <c r="E793" s="541" t="s">
        <v>1857</v>
      </c>
      <c r="F793" s="582">
        <v>1</v>
      </c>
      <c r="G793" s="582">
        <v>806</v>
      </c>
      <c r="H793" s="582"/>
      <c r="I793" s="582">
        <v>806</v>
      </c>
      <c r="J793" s="582"/>
      <c r="K793" s="582"/>
      <c r="L793" s="582"/>
      <c r="M793" s="582"/>
      <c r="N793" s="582">
        <v>3</v>
      </c>
      <c r="O793" s="582">
        <v>2433</v>
      </c>
      <c r="P793" s="546"/>
      <c r="Q793" s="583">
        <v>811</v>
      </c>
    </row>
    <row r="794" spans="1:17" ht="14.45" customHeight="1" x14ac:dyDescent="0.2">
      <c r="A794" s="540" t="s">
        <v>1997</v>
      </c>
      <c r="B794" s="541" t="s">
        <v>1755</v>
      </c>
      <c r="C794" s="541" t="s">
        <v>1743</v>
      </c>
      <c r="D794" s="541" t="s">
        <v>1858</v>
      </c>
      <c r="E794" s="541" t="s">
        <v>1859</v>
      </c>
      <c r="F794" s="582">
        <v>86</v>
      </c>
      <c r="G794" s="582">
        <v>14448</v>
      </c>
      <c r="H794" s="582"/>
      <c r="I794" s="582">
        <v>168</v>
      </c>
      <c r="J794" s="582">
        <v>87</v>
      </c>
      <c r="K794" s="582">
        <v>14616</v>
      </c>
      <c r="L794" s="582"/>
      <c r="M794" s="582">
        <v>168</v>
      </c>
      <c r="N794" s="582">
        <v>76</v>
      </c>
      <c r="O794" s="582">
        <v>12844</v>
      </c>
      <c r="P794" s="546"/>
      <c r="Q794" s="583">
        <v>169</v>
      </c>
    </row>
    <row r="795" spans="1:17" ht="14.45" customHeight="1" x14ac:dyDescent="0.2">
      <c r="A795" s="540" t="s">
        <v>1997</v>
      </c>
      <c r="B795" s="541" t="s">
        <v>1755</v>
      </c>
      <c r="C795" s="541" t="s">
        <v>1743</v>
      </c>
      <c r="D795" s="541" t="s">
        <v>1860</v>
      </c>
      <c r="E795" s="541" t="s">
        <v>1861</v>
      </c>
      <c r="F795" s="582"/>
      <c r="G795" s="582"/>
      <c r="H795" s="582"/>
      <c r="I795" s="582"/>
      <c r="J795" s="582"/>
      <c r="K795" s="582"/>
      <c r="L795" s="582"/>
      <c r="M795" s="582"/>
      <c r="N795" s="582">
        <v>1</v>
      </c>
      <c r="O795" s="582">
        <v>857</v>
      </c>
      <c r="P795" s="546"/>
      <c r="Q795" s="583">
        <v>857</v>
      </c>
    </row>
    <row r="796" spans="1:17" ht="14.45" customHeight="1" x14ac:dyDescent="0.2">
      <c r="A796" s="540" t="s">
        <v>1997</v>
      </c>
      <c r="B796" s="541" t="s">
        <v>1755</v>
      </c>
      <c r="C796" s="541" t="s">
        <v>1743</v>
      </c>
      <c r="D796" s="541" t="s">
        <v>1862</v>
      </c>
      <c r="E796" s="541" t="s">
        <v>1863</v>
      </c>
      <c r="F796" s="582">
        <v>3</v>
      </c>
      <c r="G796" s="582">
        <v>1722</v>
      </c>
      <c r="H796" s="582"/>
      <c r="I796" s="582">
        <v>574</v>
      </c>
      <c r="J796" s="582">
        <v>1</v>
      </c>
      <c r="K796" s="582">
        <v>575</v>
      </c>
      <c r="L796" s="582"/>
      <c r="M796" s="582">
        <v>575</v>
      </c>
      <c r="N796" s="582">
        <v>1</v>
      </c>
      <c r="O796" s="582">
        <v>576</v>
      </c>
      <c r="P796" s="546"/>
      <c r="Q796" s="583">
        <v>576</v>
      </c>
    </row>
    <row r="797" spans="1:17" ht="14.45" customHeight="1" x14ac:dyDescent="0.2">
      <c r="A797" s="540" t="s">
        <v>1997</v>
      </c>
      <c r="B797" s="541" t="s">
        <v>1755</v>
      </c>
      <c r="C797" s="541" t="s">
        <v>1743</v>
      </c>
      <c r="D797" s="541" t="s">
        <v>1864</v>
      </c>
      <c r="E797" s="541" t="s">
        <v>1865</v>
      </c>
      <c r="F797" s="582">
        <v>6</v>
      </c>
      <c r="G797" s="582">
        <v>1128</v>
      </c>
      <c r="H797" s="582"/>
      <c r="I797" s="582">
        <v>188</v>
      </c>
      <c r="J797" s="582">
        <v>6</v>
      </c>
      <c r="K797" s="582">
        <v>1128</v>
      </c>
      <c r="L797" s="582"/>
      <c r="M797" s="582">
        <v>188</v>
      </c>
      <c r="N797" s="582">
        <v>10</v>
      </c>
      <c r="O797" s="582">
        <v>1900</v>
      </c>
      <c r="P797" s="546"/>
      <c r="Q797" s="583">
        <v>190</v>
      </c>
    </row>
    <row r="798" spans="1:17" ht="14.45" customHeight="1" x14ac:dyDescent="0.2">
      <c r="A798" s="540" t="s">
        <v>1997</v>
      </c>
      <c r="B798" s="541" t="s">
        <v>1755</v>
      </c>
      <c r="C798" s="541" t="s">
        <v>1743</v>
      </c>
      <c r="D798" s="541" t="s">
        <v>1866</v>
      </c>
      <c r="E798" s="541" t="s">
        <v>1867</v>
      </c>
      <c r="F798" s="582">
        <v>50</v>
      </c>
      <c r="G798" s="582">
        <v>28800</v>
      </c>
      <c r="H798" s="582"/>
      <c r="I798" s="582">
        <v>576</v>
      </c>
      <c r="J798" s="582">
        <v>97</v>
      </c>
      <c r="K798" s="582">
        <v>55872</v>
      </c>
      <c r="L798" s="582"/>
      <c r="M798" s="582">
        <v>576</v>
      </c>
      <c r="N798" s="582">
        <v>77</v>
      </c>
      <c r="O798" s="582">
        <v>44506</v>
      </c>
      <c r="P798" s="546"/>
      <c r="Q798" s="583">
        <v>578</v>
      </c>
    </row>
    <row r="799" spans="1:17" ht="14.45" customHeight="1" x14ac:dyDescent="0.2">
      <c r="A799" s="540" t="s">
        <v>1997</v>
      </c>
      <c r="B799" s="541" t="s">
        <v>1755</v>
      </c>
      <c r="C799" s="541" t="s">
        <v>1743</v>
      </c>
      <c r="D799" s="541" t="s">
        <v>1868</v>
      </c>
      <c r="E799" s="541" t="s">
        <v>1869</v>
      </c>
      <c r="F799" s="582">
        <v>70</v>
      </c>
      <c r="G799" s="582">
        <v>98000</v>
      </c>
      <c r="H799" s="582"/>
      <c r="I799" s="582">
        <v>1400</v>
      </c>
      <c r="J799" s="582">
        <v>86</v>
      </c>
      <c r="K799" s="582">
        <v>120486</v>
      </c>
      <c r="L799" s="582"/>
      <c r="M799" s="582">
        <v>1401</v>
      </c>
      <c r="N799" s="582">
        <v>66</v>
      </c>
      <c r="O799" s="582">
        <v>92664</v>
      </c>
      <c r="P799" s="546"/>
      <c r="Q799" s="583">
        <v>1404</v>
      </c>
    </row>
    <row r="800" spans="1:17" ht="14.45" customHeight="1" x14ac:dyDescent="0.2">
      <c r="A800" s="540" t="s">
        <v>1997</v>
      </c>
      <c r="B800" s="541" t="s">
        <v>1755</v>
      </c>
      <c r="C800" s="541" t="s">
        <v>1743</v>
      </c>
      <c r="D800" s="541" t="s">
        <v>1872</v>
      </c>
      <c r="E800" s="541" t="s">
        <v>1873</v>
      </c>
      <c r="F800" s="582"/>
      <c r="G800" s="582"/>
      <c r="H800" s="582"/>
      <c r="I800" s="582"/>
      <c r="J800" s="582">
        <v>2</v>
      </c>
      <c r="K800" s="582">
        <v>380</v>
      </c>
      <c r="L800" s="582"/>
      <c r="M800" s="582">
        <v>190</v>
      </c>
      <c r="N800" s="582">
        <v>1</v>
      </c>
      <c r="O800" s="582">
        <v>191</v>
      </c>
      <c r="P800" s="546"/>
      <c r="Q800" s="583">
        <v>191</v>
      </c>
    </row>
    <row r="801" spans="1:17" ht="14.45" customHeight="1" x14ac:dyDescent="0.2">
      <c r="A801" s="540" t="s">
        <v>1997</v>
      </c>
      <c r="B801" s="541" t="s">
        <v>1755</v>
      </c>
      <c r="C801" s="541" t="s">
        <v>1743</v>
      </c>
      <c r="D801" s="541" t="s">
        <v>1874</v>
      </c>
      <c r="E801" s="541" t="s">
        <v>1875</v>
      </c>
      <c r="F801" s="582">
        <v>1</v>
      </c>
      <c r="G801" s="582">
        <v>806</v>
      </c>
      <c r="H801" s="582"/>
      <c r="I801" s="582">
        <v>806</v>
      </c>
      <c r="J801" s="582"/>
      <c r="K801" s="582"/>
      <c r="L801" s="582"/>
      <c r="M801" s="582"/>
      <c r="N801" s="582">
        <v>3</v>
      </c>
      <c r="O801" s="582">
        <v>2433</v>
      </c>
      <c r="P801" s="546"/>
      <c r="Q801" s="583">
        <v>811</v>
      </c>
    </row>
    <row r="802" spans="1:17" ht="14.45" customHeight="1" x14ac:dyDescent="0.2">
      <c r="A802" s="540" t="s">
        <v>1997</v>
      </c>
      <c r="B802" s="541" t="s">
        <v>1755</v>
      </c>
      <c r="C802" s="541" t="s">
        <v>1743</v>
      </c>
      <c r="D802" s="541" t="s">
        <v>1878</v>
      </c>
      <c r="E802" s="541" t="s">
        <v>1879</v>
      </c>
      <c r="F802" s="582"/>
      <c r="G802" s="582"/>
      <c r="H802" s="582"/>
      <c r="I802" s="582"/>
      <c r="J802" s="582"/>
      <c r="K802" s="582"/>
      <c r="L802" s="582"/>
      <c r="M802" s="582"/>
      <c r="N802" s="582">
        <v>1</v>
      </c>
      <c r="O802" s="582">
        <v>266</v>
      </c>
      <c r="P802" s="546"/>
      <c r="Q802" s="583">
        <v>266</v>
      </c>
    </row>
    <row r="803" spans="1:17" ht="14.45" customHeight="1" x14ac:dyDescent="0.2">
      <c r="A803" s="540" t="s">
        <v>1997</v>
      </c>
      <c r="B803" s="541" t="s">
        <v>1755</v>
      </c>
      <c r="C803" s="541" t="s">
        <v>1743</v>
      </c>
      <c r="D803" s="541" t="s">
        <v>1884</v>
      </c>
      <c r="E803" s="541" t="s">
        <v>1885</v>
      </c>
      <c r="F803" s="582">
        <v>1</v>
      </c>
      <c r="G803" s="582">
        <v>246</v>
      </c>
      <c r="H803" s="582"/>
      <c r="I803" s="582">
        <v>246</v>
      </c>
      <c r="J803" s="582"/>
      <c r="K803" s="582"/>
      <c r="L803" s="582"/>
      <c r="M803" s="582"/>
      <c r="N803" s="582"/>
      <c r="O803" s="582"/>
      <c r="P803" s="546"/>
      <c r="Q803" s="583"/>
    </row>
    <row r="804" spans="1:17" ht="14.45" customHeight="1" x14ac:dyDescent="0.2">
      <c r="A804" s="540" t="s">
        <v>1997</v>
      </c>
      <c r="B804" s="541" t="s">
        <v>1755</v>
      </c>
      <c r="C804" s="541" t="s">
        <v>1743</v>
      </c>
      <c r="D804" s="541" t="s">
        <v>1886</v>
      </c>
      <c r="E804" s="541" t="s">
        <v>1887</v>
      </c>
      <c r="F804" s="582">
        <v>1</v>
      </c>
      <c r="G804" s="582">
        <v>421</v>
      </c>
      <c r="H804" s="582"/>
      <c r="I804" s="582">
        <v>421</v>
      </c>
      <c r="J804" s="582"/>
      <c r="K804" s="582"/>
      <c r="L804" s="582"/>
      <c r="M804" s="582"/>
      <c r="N804" s="582"/>
      <c r="O804" s="582"/>
      <c r="P804" s="546"/>
      <c r="Q804" s="583"/>
    </row>
    <row r="805" spans="1:17" ht="14.45" customHeight="1" x14ac:dyDescent="0.2">
      <c r="A805" s="540" t="s">
        <v>1997</v>
      </c>
      <c r="B805" s="541" t="s">
        <v>1755</v>
      </c>
      <c r="C805" s="541" t="s">
        <v>1743</v>
      </c>
      <c r="D805" s="541" t="s">
        <v>1898</v>
      </c>
      <c r="E805" s="541" t="s">
        <v>1899</v>
      </c>
      <c r="F805" s="582"/>
      <c r="G805" s="582"/>
      <c r="H805" s="582"/>
      <c r="I805" s="582"/>
      <c r="J805" s="582"/>
      <c r="K805" s="582"/>
      <c r="L805" s="582"/>
      <c r="M805" s="582"/>
      <c r="N805" s="582">
        <v>3</v>
      </c>
      <c r="O805" s="582">
        <v>2100</v>
      </c>
      <c r="P805" s="546"/>
      <c r="Q805" s="583">
        <v>700</v>
      </c>
    </row>
    <row r="806" spans="1:17" ht="14.45" customHeight="1" x14ac:dyDescent="0.2">
      <c r="A806" s="540" t="s">
        <v>1997</v>
      </c>
      <c r="B806" s="541" t="s">
        <v>1755</v>
      </c>
      <c r="C806" s="541" t="s">
        <v>1743</v>
      </c>
      <c r="D806" s="541" t="s">
        <v>1900</v>
      </c>
      <c r="E806" s="541" t="s">
        <v>1901</v>
      </c>
      <c r="F806" s="582"/>
      <c r="G806" s="582"/>
      <c r="H806" s="582"/>
      <c r="I806" s="582"/>
      <c r="J806" s="582"/>
      <c r="K806" s="582"/>
      <c r="L806" s="582"/>
      <c r="M806" s="582"/>
      <c r="N806" s="582">
        <v>1</v>
      </c>
      <c r="O806" s="582">
        <v>469</v>
      </c>
      <c r="P806" s="546"/>
      <c r="Q806" s="583">
        <v>469</v>
      </c>
    </row>
    <row r="807" spans="1:17" ht="14.45" customHeight="1" x14ac:dyDescent="0.2">
      <c r="A807" s="540" t="s">
        <v>1998</v>
      </c>
      <c r="B807" s="541" t="s">
        <v>1755</v>
      </c>
      <c r="C807" s="541" t="s">
        <v>1743</v>
      </c>
      <c r="D807" s="541" t="s">
        <v>1758</v>
      </c>
      <c r="E807" s="541" t="s">
        <v>1759</v>
      </c>
      <c r="F807" s="582"/>
      <c r="G807" s="582"/>
      <c r="H807" s="582"/>
      <c r="I807" s="582"/>
      <c r="J807" s="582">
        <v>4</v>
      </c>
      <c r="K807" s="582">
        <v>5952</v>
      </c>
      <c r="L807" s="582"/>
      <c r="M807" s="582">
        <v>1488</v>
      </c>
      <c r="N807" s="582"/>
      <c r="O807" s="582"/>
      <c r="P807" s="546"/>
      <c r="Q807" s="583"/>
    </row>
    <row r="808" spans="1:17" ht="14.45" customHeight="1" x14ac:dyDescent="0.2">
      <c r="A808" s="540" t="s">
        <v>1998</v>
      </c>
      <c r="B808" s="541" t="s">
        <v>1755</v>
      </c>
      <c r="C808" s="541" t="s">
        <v>1743</v>
      </c>
      <c r="D808" s="541" t="s">
        <v>1768</v>
      </c>
      <c r="E808" s="541" t="s">
        <v>1769</v>
      </c>
      <c r="F808" s="582"/>
      <c r="G808" s="582"/>
      <c r="H808" s="582"/>
      <c r="I808" s="582"/>
      <c r="J808" s="582">
        <v>4</v>
      </c>
      <c r="K808" s="582">
        <v>3396</v>
      </c>
      <c r="L808" s="582"/>
      <c r="M808" s="582">
        <v>849</v>
      </c>
      <c r="N808" s="582"/>
      <c r="O808" s="582"/>
      <c r="P808" s="546"/>
      <c r="Q808" s="583"/>
    </row>
    <row r="809" spans="1:17" ht="14.45" customHeight="1" x14ac:dyDescent="0.2">
      <c r="A809" s="540" t="s">
        <v>1998</v>
      </c>
      <c r="B809" s="541" t="s">
        <v>1755</v>
      </c>
      <c r="C809" s="541" t="s">
        <v>1743</v>
      </c>
      <c r="D809" s="541" t="s">
        <v>1774</v>
      </c>
      <c r="E809" s="541" t="s">
        <v>1775</v>
      </c>
      <c r="F809" s="582">
        <v>1</v>
      </c>
      <c r="G809" s="582">
        <v>168</v>
      </c>
      <c r="H809" s="582"/>
      <c r="I809" s="582">
        <v>168</v>
      </c>
      <c r="J809" s="582"/>
      <c r="K809" s="582"/>
      <c r="L809" s="582"/>
      <c r="M809" s="582"/>
      <c r="N809" s="582">
        <v>1</v>
      </c>
      <c r="O809" s="582">
        <v>169</v>
      </c>
      <c r="P809" s="546"/>
      <c r="Q809" s="583">
        <v>169</v>
      </c>
    </row>
    <row r="810" spans="1:17" ht="14.45" customHeight="1" x14ac:dyDescent="0.2">
      <c r="A810" s="540" t="s">
        <v>1998</v>
      </c>
      <c r="B810" s="541" t="s">
        <v>1755</v>
      </c>
      <c r="C810" s="541" t="s">
        <v>1743</v>
      </c>
      <c r="D810" s="541" t="s">
        <v>1776</v>
      </c>
      <c r="E810" s="541" t="s">
        <v>1777</v>
      </c>
      <c r="F810" s="582">
        <v>1</v>
      </c>
      <c r="G810" s="582">
        <v>175</v>
      </c>
      <c r="H810" s="582"/>
      <c r="I810" s="582">
        <v>175</v>
      </c>
      <c r="J810" s="582"/>
      <c r="K810" s="582"/>
      <c r="L810" s="582"/>
      <c r="M810" s="582"/>
      <c r="N810" s="582"/>
      <c r="O810" s="582"/>
      <c r="P810" s="546"/>
      <c r="Q810" s="583"/>
    </row>
    <row r="811" spans="1:17" ht="14.45" customHeight="1" x14ac:dyDescent="0.2">
      <c r="A811" s="540" t="s">
        <v>1998</v>
      </c>
      <c r="B811" s="541" t="s">
        <v>1755</v>
      </c>
      <c r="C811" s="541" t="s">
        <v>1743</v>
      </c>
      <c r="D811" s="541" t="s">
        <v>1778</v>
      </c>
      <c r="E811" s="541" t="s">
        <v>1779</v>
      </c>
      <c r="F811" s="582"/>
      <c r="G811" s="582"/>
      <c r="H811" s="582"/>
      <c r="I811" s="582"/>
      <c r="J811" s="582">
        <v>1</v>
      </c>
      <c r="K811" s="582">
        <v>354</v>
      </c>
      <c r="L811" s="582"/>
      <c r="M811" s="582">
        <v>354</v>
      </c>
      <c r="N811" s="582">
        <v>2</v>
      </c>
      <c r="O811" s="582">
        <v>712</v>
      </c>
      <c r="P811" s="546"/>
      <c r="Q811" s="583">
        <v>356</v>
      </c>
    </row>
    <row r="812" spans="1:17" ht="14.45" customHeight="1" x14ac:dyDescent="0.2">
      <c r="A812" s="540" t="s">
        <v>1998</v>
      </c>
      <c r="B812" s="541" t="s">
        <v>1755</v>
      </c>
      <c r="C812" s="541" t="s">
        <v>1743</v>
      </c>
      <c r="D812" s="541" t="s">
        <v>1788</v>
      </c>
      <c r="E812" s="541" t="s">
        <v>1789</v>
      </c>
      <c r="F812" s="582">
        <v>3</v>
      </c>
      <c r="G812" s="582">
        <v>1653</v>
      </c>
      <c r="H812" s="582"/>
      <c r="I812" s="582">
        <v>551</v>
      </c>
      <c r="J812" s="582">
        <v>1</v>
      </c>
      <c r="K812" s="582">
        <v>552</v>
      </c>
      <c r="L812" s="582"/>
      <c r="M812" s="582">
        <v>552</v>
      </c>
      <c r="N812" s="582"/>
      <c r="O812" s="582"/>
      <c r="P812" s="546"/>
      <c r="Q812" s="583"/>
    </row>
    <row r="813" spans="1:17" ht="14.45" customHeight="1" x14ac:dyDescent="0.2">
      <c r="A813" s="540" t="s">
        <v>1998</v>
      </c>
      <c r="B813" s="541" t="s">
        <v>1755</v>
      </c>
      <c r="C813" s="541" t="s">
        <v>1743</v>
      </c>
      <c r="D813" s="541" t="s">
        <v>1790</v>
      </c>
      <c r="E813" s="541" t="s">
        <v>1791</v>
      </c>
      <c r="F813" s="582">
        <v>1</v>
      </c>
      <c r="G813" s="582">
        <v>656</v>
      </c>
      <c r="H813" s="582"/>
      <c r="I813" s="582">
        <v>656</v>
      </c>
      <c r="J813" s="582"/>
      <c r="K813" s="582"/>
      <c r="L813" s="582"/>
      <c r="M813" s="582"/>
      <c r="N813" s="582"/>
      <c r="O813" s="582"/>
      <c r="P813" s="546"/>
      <c r="Q813" s="583"/>
    </row>
    <row r="814" spans="1:17" ht="14.45" customHeight="1" x14ac:dyDescent="0.2">
      <c r="A814" s="540" t="s">
        <v>1998</v>
      </c>
      <c r="B814" s="541" t="s">
        <v>1755</v>
      </c>
      <c r="C814" s="541" t="s">
        <v>1743</v>
      </c>
      <c r="D814" s="541" t="s">
        <v>1792</v>
      </c>
      <c r="E814" s="541" t="s">
        <v>1793</v>
      </c>
      <c r="F814" s="582">
        <v>1</v>
      </c>
      <c r="G814" s="582">
        <v>656</v>
      </c>
      <c r="H814" s="582"/>
      <c r="I814" s="582">
        <v>656</v>
      </c>
      <c r="J814" s="582"/>
      <c r="K814" s="582"/>
      <c r="L814" s="582"/>
      <c r="M814" s="582"/>
      <c r="N814" s="582"/>
      <c r="O814" s="582"/>
      <c r="P814" s="546"/>
      <c r="Q814" s="583"/>
    </row>
    <row r="815" spans="1:17" ht="14.45" customHeight="1" x14ac:dyDescent="0.2">
      <c r="A815" s="540" t="s">
        <v>1998</v>
      </c>
      <c r="B815" s="541" t="s">
        <v>1755</v>
      </c>
      <c r="C815" s="541" t="s">
        <v>1743</v>
      </c>
      <c r="D815" s="541" t="s">
        <v>1794</v>
      </c>
      <c r="E815" s="541" t="s">
        <v>1795</v>
      </c>
      <c r="F815" s="582"/>
      <c r="G815" s="582"/>
      <c r="H815" s="582"/>
      <c r="I815" s="582"/>
      <c r="J815" s="582">
        <v>2</v>
      </c>
      <c r="K815" s="582">
        <v>1360</v>
      </c>
      <c r="L815" s="582"/>
      <c r="M815" s="582">
        <v>680</v>
      </c>
      <c r="N815" s="582"/>
      <c r="O815" s="582"/>
      <c r="P815" s="546"/>
      <c r="Q815" s="583"/>
    </row>
    <row r="816" spans="1:17" ht="14.45" customHeight="1" x14ac:dyDescent="0.2">
      <c r="A816" s="540" t="s">
        <v>1998</v>
      </c>
      <c r="B816" s="541" t="s">
        <v>1755</v>
      </c>
      <c r="C816" s="541" t="s">
        <v>1743</v>
      </c>
      <c r="D816" s="541" t="s">
        <v>1796</v>
      </c>
      <c r="E816" s="541" t="s">
        <v>1797</v>
      </c>
      <c r="F816" s="582">
        <v>2</v>
      </c>
      <c r="G816" s="582">
        <v>1030</v>
      </c>
      <c r="H816" s="582"/>
      <c r="I816" s="582">
        <v>515</v>
      </c>
      <c r="J816" s="582">
        <v>2</v>
      </c>
      <c r="K816" s="582">
        <v>1032</v>
      </c>
      <c r="L816" s="582"/>
      <c r="M816" s="582">
        <v>516</v>
      </c>
      <c r="N816" s="582">
        <v>1</v>
      </c>
      <c r="O816" s="582">
        <v>519</v>
      </c>
      <c r="P816" s="546"/>
      <c r="Q816" s="583">
        <v>519</v>
      </c>
    </row>
    <row r="817" spans="1:17" ht="14.45" customHeight="1" x14ac:dyDescent="0.2">
      <c r="A817" s="540" t="s">
        <v>1998</v>
      </c>
      <c r="B817" s="541" t="s">
        <v>1755</v>
      </c>
      <c r="C817" s="541" t="s">
        <v>1743</v>
      </c>
      <c r="D817" s="541" t="s">
        <v>1798</v>
      </c>
      <c r="E817" s="541" t="s">
        <v>1799</v>
      </c>
      <c r="F817" s="582">
        <v>2</v>
      </c>
      <c r="G817" s="582">
        <v>850</v>
      </c>
      <c r="H817" s="582"/>
      <c r="I817" s="582">
        <v>425</v>
      </c>
      <c r="J817" s="582">
        <v>2</v>
      </c>
      <c r="K817" s="582">
        <v>852</v>
      </c>
      <c r="L817" s="582"/>
      <c r="M817" s="582">
        <v>426</v>
      </c>
      <c r="N817" s="582">
        <v>1</v>
      </c>
      <c r="O817" s="582">
        <v>429</v>
      </c>
      <c r="P817" s="546"/>
      <c r="Q817" s="583">
        <v>429</v>
      </c>
    </row>
    <row r="818" spans="1:17" ht="14.45" customHeight="1" x14ac:dyDescent="0.2">
      <c r="A818" s="540" t="s">
        <v>1998</v>
      </c>
      <c r="B818" s="541" t="s">
        <v>1755</v>
      </c>
      <c r="C818" s="541" t="s">
        <v>1743</v>
      </c>
      <c r="D818" s="541" t="s">
        <v>1800</v>
      </c>
      <c r="E818" s="541" t="s">
        <v>1801</v>
      </c>
      <c r="F818" s="582">
        <v>2</v>
      </c>
      <c r="G818" s="582">
        <v>702</v>
      </c>
      <c r="H818" s="582"/>
      <c r="I818" s="582">
        <v>351</v>
      </c>
      <c r="J818" s="582">
        <v>2</v>
      </c>
      <c r="K818" s="582">
        <v>706</v>
      </c>
      <c r="L818" s="582"/>
      <c r="M818" s="582">
        <v>353</v>
      </c>
      <c r="N818" s="582">
        <v>1</v>
      </c>
      <c r="O818" s="582">
        <v>357</v>
      </c>
      <c r="P818" s="546"/>
      <c r="Q818" s="583">
        <v>357</v>
      </c>
    </row>
    <row r="819" spans="1:17" ht="14.45" customHeight="1" x14ac:dyDescent="0.2">
      <c r="A819" s="540" t="s">
        <v>1998</v>
      </c>
      <c r="B819" s="541" t="s">
        <v>1755</v>
      </c>
      <c r="C819" s="541" t="s">
        <v>1743</v>
      </c>
      <c r="D819" s="541" t="s">
        <v>1802</v>
      </c>
      <c r="E819" s="541" t="s">
        <v>1803</v>
      </c>
      <c r="F819" s="582"/>
      <c r="G819" s="582"/>
      <c r="H819" s="582"/>
      <c r="I819" s="582"/>
      <c r="J819" s="582">
        <v>1</v>
      </c>
      <c r="K819" s="582">
        <v>224</v>
      </c>
      <c r="L819" s="582"/>
      <c r="M819" s="582">
        <v>224</v>
      </c>
      <c r="N819" s="582"/>
      <c r="O819" s="582"/>
      <c r="P819" s="546"/>
      <c r="Q819" s="583"/>
    </row>
    <row r="820" spans="1:17" ht="14.45" customHeight="1" x14ac:dyDescent="0.2">
      <c r="A820" s="540" t="s">
        <v>1998</v>
      </c>
      <c r="B820" s="541" t="s">
        <v>1755</v>
      </c>
      <c r="C820" s="541" t="s">
        <v>1743</v>
      </c>
      <c r="D820" s="541" t="s">
        <v>1808</v>
      </c>
      <c r="E820" s="541" t="s">
        <v>1809</v>
      </c>
      <c r="F820" s="582"/>
      <c r="G820" s="582"/>
      <c r="H820" s="582"/>
      <c r="I820" s="582"/>
      <c r="J820" s="582"/>
      <c r="K820" s="582"/>
      <c r="L820" s="582"/>
      <c r="M820" s="582"/>
      <c r="N820" s="582">
        <v>1</v>
      </c>
      <c r="O820" s="582">
        <v>242</v>
      </c>
      <c r="P820" s="546"/>
      <c r="Q820" s="583">
        <v>242</v>
      </c>
    </row>
    <row r="821" spans="1:17" ht="14.45" customHeight="1" x14ac:dyDescent="0.2">
      <c r="A821" s="540" t="s">
        <v>1998</v>
      </c>
      <c r="B821" s="541" t="s">
        <v>1755</v>
      </c>
      <c r="C821" s="541" t="s">
        <v>1743</v>
      </c>
      <c r="D821" s="541" t="s">
        <v>1810</v>
      </c>
      <c r="E821" s="541" t="s">
        <v>1811</v>
      </c>
      <c r="F821" s="582">
        <v>2</v>
      </c>
      <c r="G821" s="582">
        <v>222</v>
      </c>
      <c r="H821" s="582"/>
      <c r="I821" s="582">
        <v>111</v>
      </c>
      <c r="J821" s="582">
        <v>1</v>
      </c>
      <c r="K821" s="582">
        <v>112</v>
      </c>
      <c r="L821" s="582"/>
      <c r="M821" s="582">
        <v>112</v>
      </c>
      <c r="N821" s="582"/>
      <c r="O821" s="582"/>
      <c r="P821" s="546"/>
      <c r="Q821" s="583"/>
    </row>
    <row r="822" spans="1:17" ht="14.45" customHeight="1" x14ac:dyDescent="0.2">
      <c r="A822" s="540" t="s">
        <v>1998</v>
      </c>
      <c r="B822" s="541" t="s">
        <v>1755</v>
      </c>
      <c r="C822" s="541" t="s">
        <v>1743</v>
      </c>
      <c r="D822" s="541" t="s">
        <v>1812</v>
      </c>
      <c r="E822" s="541" t="s">
        <v>1813</v>
      </c>
      <c r="F822" s="582">
        <v>9</v>
      </c>
      <c r="G822" s="582">
        <v>2808</v>
      </c>
      <c r="H822" s="582"/>
      <c r="I822" s="582">
        <v>312</v>
      </c>
      <c r="J822" s="582">
        <v>7</v>
      </c>
      <c r="K822" s="582">
        <v>2191</v>
      </c>
      <c r="L822" s="582"/>
      <c r="M822" s="582">
        <v>313</v>
      </c>
      <c r="N822" s="582"/>
      <c r="O822" s="582"/>
      <c r="P822" s="546"/>
      <c r="Q822" s="583"/>
    </row>
    <row r="823" spans="1:17" ht="14.45" customHeight="1" x14ac:dyDescent="0.2">
      <c r="A823" s="540" t="s">
        <v>1998</v>
      </c>
      <c r="B823" s="541" t="s">
        <v>1755</v>
      </c>
      <c r="C823" s="541" t="s">
        <v>1743</v>
      </c>
      <c r="D823" s="541" t="s">
        <v>1818</v>
      </c>
      <c r="E823" s="541" t="s">
        <v>1819</v>
      </c>
      <c r="F823" s="582"/>
      <c r="G823" s="582"/>
      <c r="H823" s="582"/>
      <c r="I823" s="582"/>
      <c r="J823" s="582">
        <v>27</v>
      </c>
      <c r="K823" s="582">
        <v>9504</v>
      </c>
      <c r="L823" s="582"/>
      <c r="M823" s="582">
        <v>352</v>
      </c>
      <c r="N823" s="582"/>
      <c r="O823" s="582"/>
      <c r="P823" s="546"/>
      <c r="Q823" s="583"/>
    </row>
    <row r="824" spans="1:17" ht="14.45" customHeight="1" x14ac:dyDescent="0.2">
      <c r="A824" s="540" t="s">
        <v>1998</v>
      </c>
      <c r="B824" s="541" t="s">
        <v>1755</v>
      </c>
      <c r="C824" s="541" t="s">
        <v>1743</v>
      </c>
      <c r="D824" s="541" t="s">
        <v>1820</v>
      </c>
      <c r="E824" s="541" t="s">
        <v>1821</v>
      </c>
      <c r="F824" s="582"/>
      <c r="G824" s="582"/>
      <c r="H824" s="582"/>
      <c r="I824" s="582"/>
      <c r="J824" s="582"/>
      <c r="K824" s="582"/>
      <c r="L824" s="582"/>
      <c r="M824" s="582"/>
      <c r="N824" s="582">
        <v>1</v>
      </c>
      <c r="O824" s="582">
        <v>151</v>
      </c>
      <c r="P824" s="546"/>
      <c r="Q824" s="583">
        <v>151</v>
      </c>
    </row>
    <row r="825" spans="1:17" ht="14.45" customHeight="1" x14ac:dyDescent="0.2">
      <c r="A825" s="540" t="s">
        <v>1998</v>
      </c>
      <c r="B825" s="541" t="s">
        <v>1755</v>
      </c>
      <c r="C825" s="541" t="s">
        <v>1743</v>
      </c>
      <c r="D825" s="541" t="s">
        <v>1824</v>
      </c>
      <c r="E825" s="541" t="s">
        <v>1825</v>
      </c>
      <c r="F825" s="582"/>
      <c r="G825" s="582"/>
      <c r="H825" s="582"/>
      <c r="I825" s="582"/>
      <c r="J825" s="582"/>
      <c r="K825" s="582"/>
      <c r="L825" s="582"/>
      <c r="M825" s="582"/>
      <c r="N825" s="582">
        <v>1</v>
      </c>
      <c r="O825" s="582">
        <v>298</v>
      </c>
      <c r="P825" s="546"/>
      <c r="Q825" s="583">
        <v>298</v>
      </c>
    </row>
    <row r="826" spans="1:17" ht="14.45" customHeight="1" x14ac:dyDescent="0.2">
      <c r="A826" s="540" t="s">
        <v>1998</v>
      </c>
      <c r="B826" s="541" t="s">
        <v>1755</v>
      </c>
      <c r="C826" s="541" t="s">
        <v>1743</v>
      </c>
      <c r="D826" s="541" t="s">
        <v>1826</v>
      </c>
      <c r="E826" s="541" t="s">
        <v>1827</v>
      </c>
      <c r="F826" s="582">
        <v>2</v>
      </c>
      <c r="G826" s="582">
        <v>422</v>
      </c>
      <c r="H826" s="582"/>
      <c r="I826" s="582">
        <v>211</v>
      </c>
      <c r="J826" s="582">
        <v>2</v>
      </c>
      <c r="K826" s="582">
        <v>426</v>
      </c>
      <c r="L826" s="582"/>
      <c r="M826" s="582">
        <v>213</v>
      </c>
      <c r="N826" s="582">
        <v>1</v>
      </c>
      <c r="O826" s="582">
        <v>217</v>
      </c>
      <c r="P826" s="546"/>
      <c r="Q826" s="583">
        <v>217</v>
      </c>
    </row>
    <row r="827" spans="1:17" ht="14.45" customHeight="1" x14ac:dyDescent="0.2">
      <c r="A827" s="540" t="s">
        <v>1998</v>
      </c>
      <c r="B827" s="541" t="s">
        <v>1755</v>
      </c>
      <c r="C827" s="541" t="s">
        <v>1743</v>
      </c>
      <c r="D827" s="541" t="s">
        <v>1828</v>
      </c>
      <c r="E827" s="541" t="s">
        <v>1829</v>
      </c>
      <c r="F827" s="582">
        <v>1</v>
      </c>
      <c r="G827" s="582">
        <v>40</v>
      </c>
      <c r="H827" s="582"/>
      <c r="I827" s="582">
        <v>40</v>
      </c>
      <c r="J827" s="582">
        <v>1</v>
      </c>
      <c r="K827" s="582">
        <v>40</v>
      </c>
      <c r="L827" s="582"/>
      <c r="M827" s="582">
        <v>40</v>
      </c>
      <c r="N827" s="582"/>
      <c r="O827" s="582"/>
      <c r="P827" s="546"/>
      <c r="Q827" s="583"/>
    </row>
    <row r="828" spans="1:17" ht="14.45" customHeight="1" x14ac:dyDescent="0.2">
      <c r="A828" s="540" t="s">
        <v>1998</v>
      </c>
      <c r="B828" s="541" t="s">
        <v>1755</v>
      </c>
      <c r="C828" s="541" t="s">
        <v>1743</v>
      </c>
      <c r="D828" s="541" t="s">
        <v>1830</v>
      </c>
      <c r="E828" s="541" t="s">
        <v>1831</v>
      </c>
      <c r="F828" s="582">
        <v>2</v>
      </c>
      <c r="G828" s="582">
        <v>10060</v>
      </c>
      <c r="H828" s="582"/>
      <c r="I828" s="582">
        <v>5030</v>
      </c>
      <c r="J828" s="582"/>
      <c r="K828" s="582"/>
      <c r="L828" s="582"/>
      <c r="M828" s="582"/>
      <c r="N828" s="582"/>
      <c r="O828" s="582"/>
      <c r="P828" s="546"/>
      <c r="Q828" s="583"/>
    </row>
    <row r="829" spans="1:17" ht="14.45" customHeight="1" x14ac:dyDescent="0.2">
      <c r="A829" s="540" t="s">
        <v>1998</v>
      </c>
      <c r="B829" s="541" t="s">
        <v>1755</v>
      </c>
      <c r="C829" s="541" t="s">
        <v>1743</v>
      </c>
      <c r="D829" s="541" t="s">
        <v>1832</v>
      </c>
      <c r="E829" s="541" t="s">
        <v>1833</v>
      </c>
      <c r="F829" s="582"/>
      <c r="G829" s="582"/>
      <c r="H829" s="582"/>
      <c r="I829" s="582"/>
      <c r="J829" s="582"/>
      <c r="K829" s="582"/>
      <c r="L829" s="582"/>
      <c r="M829" s="582"/>
      <c r="N829" s="582">
        <v>1</v>
      </c>
      <c r="O829" s="582">
        <v>172</v>
      </c>
      <c r="P829" s="546"/>
      <c r="Q829" s="583">
        <v>172</v>
      </c>
    </row>
    <row r="830" spans="1:17" ht="14.45" customHeight="1" x14ac:dyDescent="0.2">
      <c r="A830" s="540" t="s">
        <v>1998</v>
      </c>
      <c r="B830" s="541" t="s">
        <v>1755</v>
      </c>
      <c r="C830" s="541" t="s">
        <v>1743</v>
      </c>
      <c r="D830" s="541" t="s">
        <v>1836</v>
      </c>
      <c r="E830" s="541" t="s">
        <v>1837</v>
      </c>
      <c r="F830" s="582">
        <v>1</v>
      </c>
      <c r="G830" s="582">
        <v>692</v>
      </c>
      <c r="H830" s="582"/>
      <c r="I830" s="582">
        <v>692</v>
      </c>
      <c r="J830" s="582">
        <v>1</v>
      </c>
      <c r="K830" s="582">
        <v>693</v>
      </c>
      <c r="L830" s="582"/>
      <c r="M830" s="582">
        <v>693</v>
      </c>
      <c r="N830" s="582"/>
      <c r="O830" s="582"/>
      <c r="P830" s="546"/>
      <c r="Q830" s="583"/>
    </row>
    <row r="831" spans="1:17" ht="14.45" customHeight="1" x14ac:dyDescent="0.2">
      <c r="A831" s="540" t="s">
        <v>1998</v>
      </c>
      <c r="B831" s="541" t="s">
        <v>1755</v>
      </c>
      <c r="C831" s="541" t="s">
        <v>1743</v>
      </c>
      <c r="D831" s="541" t="s">
        <v>1838</v>
      </c>
      <c r="E831" s="541" t="s">
        <v>1839</v>
      </c>
      <c r="F831" s="582">
        <v>1</v>
      </c>
      <c r="G831" s="582">
        <v>351</v>
      </c>
      <c r="H831" s="582"/>
      <c r="I831" s="582">
        <v>351</v>
      </c>
      <c r="J831" s="582"/>
      <c r="K831" s="582"/>
      <c r="L831" s="582"/>
      <c r="M831" s="582"/>
      <c r="N831" s="582">
        <v>1</v>
      </c>
      <c r="O831" s="582">
        <v>354</v>
      </c>
      <c r="P831" s="546"/>
      <c r="Q831" s="583">
        <v>354</v>
      </c>
    </row>
    <row r="832" spans="1:17" ht="14.45" customHeight="1" x14ac:dyDescent="0.2">
      <c r="A832" s="540" t="s">
        <v>1998</v>
      </c>
      <c r="B832" s="541" t="s">
        <v>1755</v>
      </c>
      <c r="C832" s="541" t="s">
        <v>1743</v>
      </c>
      <c r="D832" s="541" t="s">
        <v>1840</v>
      </c>
      <c r="E832" s="541" t="s">
        <v>1841</v>
      </c>
      <c r="F832" s="582"/>
      <c r="G832" s="582"/>
      <c r="H832" s="582"/>
      <c r="I832" s="582"/>
      <c r="J832" s="582"/>
      <c r="K832" s="582"/>
      <c r="L832" s="582"/>
      <c r="M832" s="582"/>
      <c r="N832" s="582">
        <v>1</v>
      </c>
      <c r="O832" s="582">
        <v>175</v>
      </c>
      <c r="P832" s="546"/>
      <c r="Q832" s="583">
        <v>175</v>
      </c>
    </row>
    <row r="833" spans="1:17" ht="14.45" customHeight="1" x14ac:dyDescent="0.2">
      <c r="A833" s="540" t="s">
        <v>1998</v>
      </c>
      <c r="B833" s="541" t="s">
        <v>1755</v>
      </c>
      <c r="C833" s="541" t="s">
        <v>1743</v>
      </c>
      <c r="D833" s="541" t="s">
        <v>1842</v>
      </c>
      <c r="E833" s="541" t="s">
        <v>1843</v>
      </c>
      <c r="F833" s="582">
        <v>18</v>
      </c>
      <c r="G833" s="582">
        <v>7218</v>
      </c>
      <c r="H833" s="582"/>
      <c r="I833" s="582">
        <v>401</v>
      </c>
      <c r="J833" s="582">
        <v>36</v>
      </c>
      <c r="K833" s="582">
        <v>14472</v>
      </c>
      <c r="L833" s="582"/>
      <c r="M833" s="582">
        <v>402</v>
      </c>
      <c r="N833" s="582">
        <v>36</v>
      </c>
      <c r="O833" s="582">
        <v>14508</v>
      </c>
      <c r="P833" s="546"/>
      <c r="Q833" s="583">
        <v>403</v>
      </c>
    </row>
    <row r="834" spans="1:17" ht="14.45" customHeight="1" x14ac:dyDescent="0.2">
      <c r="A834" s="540" t="s">
        <v>1998</v>
      </c>
      <c r="B834" s="541" t="s">
        <v>1755</v>
      </c>
      <c r="C834" s="541" t="s">
        <v>1743</v>
      </c>
      <c r="D834" s="541" t="s">
        <v>1844</v>
      </c>
      <c r="E834" s="541" t="s">
        <v>1845</v>
      </c>
      <c r="F834" s="582">
        <v>1</v>
      </c>
      <c r="G834" s="582">
        <v>656</v>
      </c>
      <c r="H834" s="582"/>
      <c r="I834" s="582">
        <v>656</v>
      </c>
      <c r="J834" s="582"/>
      <c r="K834" s="582"/>
      <c r="L834" s="582"/>
      <c r="M834" s="582"/>
      <c r="N834" s="582"/>
      <c r="O834" s="582"/>
      <c r="P834" s="546"/>
      <c r="Q834" s="583"/>
    </row>
    <row r="835" spans="1:17" ht="14.45" customHeight="1" x14ac:dyDescent="0.2">
      <c r="A835" s="540" t="s">
        <v>1998</v>
      </c>
      <c r="B835" s="541" t="s">
        <v>1755</v>
      </c>
      <c r="C835" s="541" t="s">
        <v>1743</v>
      </c>
      <c r="D835" s="541" t="s">
        <v>1846</v>
      </c>
      <c r="E835" s="541" t="s">
        <v>1847</v>
      </c>
      <c r="F835" s="582">
        <v>1</v>
      </c>
      <c r="G835" s="582">
        <v>656</v>
      </c>
      <c r="H835" s="582"/>
      <c r="I835" s="582">
        <v>656</v>
      </c>
      <c r="J835" s="582"/>
      <c r="K835" s="582"/>
      <c r="L835" s="582"/>
      <c r="M835" s="582"/>
      <c r="N835" s="582"/>
      <c r="O835" s="582"/>
      <c r="P835" s="546"/>
      <c r="Q835" s="583"/>
    </row>
    <row r="836" spans="1:17" ht="14.45" customHeight="1" x14ac:dyDescent="0.2">
      <c r="A836" s="540" t="s">
        <v>1998</v>
      </c>
      <c r="B836" s="541" t="s">
        <v>1755</v>
      </c>
      <c r="C836" s="541" t="s">
        <v>1743</v>
      </c>
      <c r="D836" s="541" t="s">
        <v>1850</v>
      </c>
      <c r="E836" s="541" t="s">
        <v>1851</v>
      </c>
      <c r="F836" s="582"/>
      <c r="G836" s="582"/>
      <c r="H836" s="582"/>
      <c r="I836" s="582"/>
      <c r="J836" s="582">
        <v>2</v>
      </c>
      <c r="K836" s="582">
        <v>1360</v>
      </c>
      <c r="L836" s="582"/>
      <c r="M836" s="582">
        <v>680</v>
      </c>
      <c r="N836" s="582"/>
      <c r="O836" s="582"/>
      <c r="P836" s="546"/>
      <c r="Q836" s="583"/>
    </row>
    <row r="837" spans="1:17" ht="14.45" customHeight="1" x14ac:dyDescent="0.2">
      <c r="A837" s="540" t="s">
        <v>1998</v>
      </c>
      <c r="B837" s="541" t="s">
        <v>1755</v>
      </c>
      <c r="C837" s="541" t="s">
        <v>1743</v>
      </c>
      <c r="D837" s="541" t="s">
        <v>1852</v>
      </c>
      <c r="E837" s="541" t="s">
        <v>1853</v>
      </c>
      <c r="F837" s="582">
        <v>2</v>
      </c>
      <c r="G837" s="582">
        <v>956</v>
      </c>
      <c r="H837" s="582"/>
      <c r="I837" s="582">
        <v>478</v>
      </c>
      <c r="J837" s="582"/>
      <c r="K837" s="582"/>
      <c r="L837" s="582"/>
      <c r="M837" s="582"/>
      <c r="N837" s="582"/>
      <c r="O837" s="582"/>
      <c r="P837" s="546"/>
      <c r="Q837" s="583"/>
    </row>
    <row r="838" spans="1:17" ht="14.45" customHeight="1" x14ac:dyDescent="0.2">
      <c r="A838" s="540" t="s">
        <v>1998</v>
      </c>
      <c r="B838" s="541" t="s">
        <v>1755</v>
      </c>
      <c r="C838" s="541" t="s">
        <v>1743</v>
      </c>
      <c r="D838" s="541" t="s">
        <v>1854</v>
      </c>
      <c r="E838" s="541" t="s">
        <v>1855</v>
      </c>
      <c r="F838" s="582">
        <v>2</v>
      </c>
      <c r="G838" s="582">
        <v>586</v>
      </c>
      <c r="H838" s="582"/>
      <c r="I838" s="582">
        <v>293</v>
      </c>
      <c r="J838" s="582">
        <v>2</v>
      </c>
      <c r="K838" s="582">
        <v>588</v>
      </c>
      <c r="L838" s="582"/>
      <c r="M838" s="582">
        <v>294</v>
      </c>
      <c r="N838" s="582">
        <v>1</v>
      </c>
      <c r="O838" s="582">
        <v>297</v>
      </c>
      <c r="P838" s="546"/>
      <c r="Q838" s="583">
        <v>297</v>
      </c>
    </row>
    <row r="839" spans="1:17" ht="14.45" customHeight="1" x14ac:dyDescent="0.2">
      <c r="A839" s="540" t="s">
        <v>1998</v>
      </c>
      <c r="B839" s="541" t="s">
        <v>1755</v>
      </c>
      <c r="C839" s="541" t="s">
        <v>1743</v>
      </c>
      <c r="D839" s="541" t="s">
        <v>1858</v>
      </c>
      <c r="E839" s="541" t="s">
        <v>1859</v>
      </c>
      <c r="F839" s="582">
        <v>1</v>
      </c>
      <c r="G839" s="582">
        <v>168</v>
      </c>
      <c r="H839" s="582"/>
      <c r="I839" s="582">
        <v>168</v>
      </c>
      <c r="J839" s="582"/>
      <c r="K839" s="582"/>
      <c r="L839" s="582"/>
      <c r="M839" s="582"/>
      <c r="N839" s="582"/>
      <c r="O839" s="582"/>
      <c r="P839" s="546"/>
      <c r="Q839" s="583"/>
    </row>
    <row r="840" spans="1:17" ht="14.45" customHeight="1" x14ac:dyDescent="0.2">
      <c r="A840" s="540" t="s">
        <v>1998</v>
      </c>
      <c r="B840" s="541" t="s">
        <v>1755</v>
      </c>
      <c r="C840" s="541" t="s">
        <v>1743</v>
      </c>
      <c r="D840" s="541" t="s">
        <v>1862</v>
      </c>
      <c r="E840" s="541" t="s">
        <v>1863</v>
      </c>
      <c r="F840" s="582">
        <v>3</v>
      </c>
      <c r="G840" s="582">
        <v>1722</v>
      </c>
      <c r="H840" s="582"/>
      <c r="I840" s="582">
        <v>574</v>
      </c>
      <c r="J840" s="582">
        <v>6</v>
      </c>
      <c r="K840" s="582">
        <v>3450</v>
      </c>
      <c r="L840" s="582"/>
      <c r="M840" s="582">
        <v>575</v>
      </c>
      <c r="N840" s="582">
        <v>6</v>
      </c>
      <c r="O840" s="582">
        <v>3456</v>
      </c>
      <c r="P840" s="546"/>
      <c r="Q840" s="583">
        <v>576</v>
      </c>
    </row>
    <row r="841" spans="1:17" ht="14.45" customHeight="1" x14ac:dyDescent="0.2">
      <c r="A841" s="540" t="s">
        <v>1998</v>
      </c>
      <c r="B841" s="541" t="s">
        <v>1755</v>
      </c>
      <c r="C841" s="541" t="s">
        <v>1743</v>
      </c>
      <c r="D841" s="541" t="s">
        <v>1868</v>
      </c>
      <c r="E841" s="541" t="s">
        <v>1869</v>
      </c>
      <c r="F841" s="582">
        <v>1</v>
      </c>
      <c r="G841" s="582">
        <v>1400</v>
      </c>
      <c r="H841" s="582"/>
      <c r="I841" s="582">
        <v>1400</v>
      </c>
      <c r="J841" s="582"/>
      <c r="K841" s="582"/>
      <c r="L841" s="582"/>
      <c r="M841" s="582"/>
      <c r="N841" s="582"/>
      <c r="O841" s="582"/>
      <c r="P841" s="546"/>
      <c r="Q841" s="583"/>
    </row>
    <row r="842" spans="1:17" ht="14.45" customHeight="1" x14ac:dyDescent="0.2">
      <c r="A842" s="540" t="s">
        <v>1998</v>
      </c>
      <c r="B842" s="541" t="s">
        <v>1755</v>
      </c>
      <c r="C842" s="541" t="s">
        <v>1743</v>
      </c>
      <c r="D842" s="541" t="s">
        <v>1870</v>
      </c>
      <c r="E842" s="541" t="s">
        <v>1871</v>
      </c>
      <c r="F842" s="582">
        <v>1</v>
      </c>
      <c r="G842" s="582">
        <v>1023</v>
      </c>
      <c r="H842" s="582"/>
      <c r="I842" s="582">
        <v>1023</v>
      </c>
      <c r="J842" s="582">
        <v>1</v>
      </c>
      <c r="K842" s="582">
        <v>1024</v>
      </c>
      <c r="L842" s="582"/>
      <c r="M842" s="582">
        <v>1024</v>
      </c>
      <c r="N842" s="582"/>
      <c r="O842" s="582"/>
      <c r="P842" s="546"/>
      <c r="Q842" s="583"/>
    </row>
    <row r="843" spans="1:17" ht="14.45" customHeight="1" x14ac:dyDescent="0.2">
      <c r="A843" s="540" t="s">
        <v>1998</v>
      </c>
      <c r="B843" s="541" t="s">
        <v>1755</v>
      </c>
      <c r="C843" s="541" t="s">
        <v>1743</v>
      </c>
      <c r="D843" s="541" t="s">
        <v>1880</v>
      </c>
      <c r="E843" s="541" t="s">
        <v>1881</v>
      </c>
      <c r="F843" s="582"/>
      <c r="G843" s="582"/>
      <c r="H843" s="582"/>
      <c r="I843" s="582"/>
      <c r="J843" s="582">
        <v>1</v>
      </c>
      <c r="K843" s="582">
        <v>4114</v>
      </c>
      <c r="L843" s="582"/>
      <c r="M843" s="582">
        <v>4114</v>
      </c>
      <c r="N843" s="582"/>
      <c r="O843" s="582"/>
      <c r="P843" s="546"/>
      <c r="Q843" s="583"/>
    </row>
    <row r="844" spans="1:17" ht="14.45" customHeight="1" x14ac:dyDescent="0.2">
      <c r="A844" s="540" t="s">
        <v>1998</v>
      </c>
      <c r="B844" s="541" t="s">
        <v>1904</v>
      </c>
      <c r="C844" s="541" t="s">
        <v>1743</v>
      </c>
      <c r="D844" s="541" t="s">
        <v>1917</v>
      </c>
      <c r="E844" s="541" t="s">
        <v>1918</v>
      </c>
      <c r="F844" s="582"/>
      <c r="G844" s="582"/>
      <c r="H844" s="582"/>
      <c r="I844" s="582"/>
      <c r="J844" s="582"/>
      <c r="K844" s="582"/>
      <c r="L844" s="582"/>
      <c r="M844" s="582"/>
      <c r="N844" s="582">
        <v>4</v>
      </c>
      <c r="O844" s="582">
        <v>1484</v>
      </c>
      <c r="P844" s="546"/>
      <c r="Q844" s="583">
        <v>371</v>
      </c>
    </row>
    <row r="845" spans="1:17" ht="14.45" customHeight="1" x14ac:dyDescent="0.2">
      <c r="A845" s="540" t="s">
        <v>1998</v>
      </c>
      <c r="B845" s="541" t="s">
        <v>1904</v>
      </c>
      <c r="C845" s="541" t="s">
        <v>1743</v>
      </c>
      <c r="D845" s="541" t="s">
        <v>1923</v>
      </c>
      <c r="E845" s="541" t="s">
        <v>1924</v>
      </c>
      <c r="F845" s="582"/>
      <c r="G845" s="582"/>
      <c r="H845" s="582"/>
      <c r="I845" s="582"/>
      <c r="J845" s="582"/>
      <c r="K845" s="582"/>
      <c r="L845" s="582"/>
      <c r="M845" s="582"/>
      <c r="N845" s="582">
        <v>2</v>
      </c>
      <c r="O845" s="582">
        <v>2296</v>
      </c>
      <c r="P845" s="546"/>
      <c r="Q845" s="583">
        <v>1148</v>
      </c>
    </row>
    <row r="846" spans="1:17" ht="14.45" customHeight="1" x14ac:dyDescent="0.2">
      <c r="A846" s="540" t="s">
        <v>1998</v>
      </c>
      <c r="B846" s="541" t="s">
        <v>1904</v>
      </c>
      <c r="C846" s="541" t="s">
        <v>1743</v>
      </c>
      <c r="D846" s="541" t="s">
        <v>1933</v>
      </c>
      <c r="E846" s="541" t="s">
        <v>1934</v>
      </c>
      <c r="F846" s="582"/>
      <c r="G846" s="582"/>
      <c r="H846" s="582"/>
      <c r="I846" s="582"/>
      <c r="J846" s="582"/>
      <c r="K846" s="582"/>
      <c r="L846" s="582"/>
      <c r="M846" s="582"/>
      <c r="N846" s="582">
        <v>13</v>
      </c>
      <c r="O846" s="582">
        <v>21710</v>
      </c>
      <c r="P846" s="546"/>
      <c r="Q846" s="583">
        <v>1670</v>
      </c>
    </row>
    <row r="847" spans="1:17" ht="14.45" customHeight="1" x14ac:dyDescent="0.2">
      <c r="A847" s="540" t="s">
        <v>1999</v>
      </c>
      <c r="B847" s="541" t="s">
        <v>1755</v>
      </c>
      <c r="C847" s="541" t="s">
        <v>1743</v>
      </c>
      <c r="D847" s="541" t="s">
        <v>1794</v>
      </c>
      <c r="E847" s="541" t="s">
        <v>1795</v>
      </c>
      <c r="F847" s="582"/>
      <c r="G847" s="582"/>
      <c r="H847" s="582"/>
      <c r="I847" s="582"/>
      <c r="J847" s="582"/>
      <c r="K847" s="582"/>
      <c r="L847" s="582"/>
      <c r="M847" s="582"/>
      <c r="N847" s="582">
        <v>1</v>
      </c>
      <c r="O847" s="582">
        <v>683</v>
      </c>
      <c r="P847" s="546"/>
      <c r="Q847" s="583">
        <v>683</v>
      </c>
    </row>
    <row r="848" spans="1:17" ht="14.45" customHeight="1" x14ac:dyDescent="0.2">
      <c r="A848" s="540" t="s">
        <v>1999</v>
      </c>
      <c r="B848" s="541" t="s">
        <v>1755</v>
      </c>
      <c r="C848" s="541" t="s">
        <v>1743</v>
      </c>
      <c r="D848" s="541" t="s">
        <v>1814</v>
      </c>
      <c r="E848" s="541" t="s">
        <v>1815</v>
      </c>
      <c r="F848" s="582"/>
      <c r="G848" s="582"/>
      <c r="H848" s="582"/>
      <c r="I848" s="582"/>
      <c r="J848" s="582"/>
      <c r="K848" s="582"/>
      <c r="L848" s="582"/>
      <c r="M848" s="582"/>
      <c r="N848" s="582">
        <v>1</v>
      </c>
      <c r="O848" s="582">
        <v>19</v>
      </c>
      <c r="P848" s="546"/>
      <c r="Q848" s="583">
        <v>19</v>
      </c>
    </row>
    <row r="849" spans="1:17" ht="14.45" customHeight="1" x14ac:dyDescent="0.2">
      <c r="A849" s="540" t="s">
        <v>1999</v>
      </c>
      <c r="B849" s="541" t="s">
        <v>1755</v>
      </c>
      <c r="C849" s="541" t="s">
        <v>1743</v>
      </c>
      <c r="D849" s="541" t="s">
        <v>1826</v>
      </c>
      <c r="E849" s="541" t="s">
        <v>1827</v>
      </c>
      <c r="F849" s="582"/>
      <c r="G849" s="582"/>
      <c r="H849" s="582"/>
      <c r="I849" s="582"/>
      <c r="J849" s="582"/>
      <c r="K849" s="582"/>
      <c r="L849" s="582"/>
      <c r="M849" s="582"/>
      <c r="N849" s="582">
        <v>1</v>
      </c>
      <c r="O849" s="582">
        <v>217</v>
      </c>
      <c r="P849" s="546"/>
      <c r="Q849" s="583">
        <v>217</v>
      </c>
    </row>
    <row r="850" spans="1:17" ht="14.45" customHeight="1" x14ac:dyDescent="0.2">
      <c r="A850" s="540" t="s">
        <v>1999</v>
      </c>
      <c r="B850" s="541" t="s">
        <v>1755</v>
      </c>
      <c r="C850" s="541" t="s">
        <v>1743</v>
      </c>
      <c r="D850" s="541" t="s">
        <v>1838</v>
      </c>
      <c r="E850" s="541" t="s">
        <v>1839</v>
      </c>
      <c r="F850" s="582">
        <v>1</v>
      </c>
      <c r="G850" s="582">
        <v>351</v>
      </c>
      <c r="H850" s="582"/>
      <c r="I850" s="582">
        <v>351</v>
      </c>
      <c r="J850" s="582"/>
      <c r="K850" s="582"/>
      <c r="L850" s="582"/>
      <c r="M850" s="582"/>
      <c r="N850" s="582"/>
      <c r="O850" s="582"/>
      <c r="P850" s="546"/>
      <c r="Q850" s="583"/>
    </row>
    <row r="851" spans="1:17" ht="14.45" customHeight="1" x14ac:dyDescent="0.2">
      <c r="A851" s="540" t="s">
        <v>1999</v>
      </c>
      <c r="B851" s="541" t="s">
        <v>1755</v>
      </c>
      <c r="C851" s="541" t="s">
        <v>1743</v>
      </c>
      <c r="D851" s="541" t="s">
        <v>1850</v>
      </c>
      <c r="E851" s="541" t="s">
        <v>1851</v>
      </c>
      <c r="F851" s="582"/>
      <c r="G851" s="582"/>
      <c r="H851" s="582"/>
      <c r="I851" s="582"/>
      <c r="J851" s="582"/>
      <c r="K851" s="582"/>
      <c r="L851" s="582"/>
      <c r="M851" s="582"/>
      <c r="N851" s="582">
        <v>1</v>
      </c>
      <c r="O851" s="582">
        <v>683</v>
      </c>
      <c r="P851" s="546"/>
      <c r="Q851" s="583">
        <v>683</v>
      </c>
    </row>
    <row r="852" spans="1:17" ht="14.45" customHeight="1" x14ac:dyDescent="0.2">
      <c r="A852" s="540" t="s">
        <v>1999</v>
      </c>
      <c r="B852" s="541" t="s">
        <v>1904</v>
      </c>
      <c r="C852" s="541" t="s">
        <v>1743</v>
      </c>
      <c r="D852" s="541" t="s">
        <v>1921</v>
      </c>
      <c r="E852" s="541" t="s">
        <v>1922</v>
      </c>
      <c r="F852" s="582"/>
      <c r="G852" s="582"/>
      <c r="H852" s="582"/>
      <c r="I852" s="582"/>
      <c r="J852" s="582"/>
      <c r="K852" s="582"/>
      <c r="L852" s="582"/>
      <c r="M852" s="582"/>
      <c r="N852" s="582">
        <v>0</v>
      </c>
      <c r="O852" s="582">
        <v>0</v>
      </c>
      <c r="P852" s="546"/>
      <c r="Q852" s="583"/>
    </row>
    <row r="853" spans="1:17" ht="14.45" customHeight="1" x14ac:dyDescent="0.2">
      <c r="A853" s="540" t="s">
        <v>1999</v>
      </c>
      <c r="B853" s="541" t="s">
        <v>1904</v>
      </c>
      <c r="C853" s="541" t="s">
        <v>1743</v>
      </c>
      <c r="D853" s="541" t="s">
        <v>1941</v>
      </c>
      <c r="E853" s="541" t="s">
        <v>1942</v>
      </c>
      <c r="F853" s="582"/>
      <c r="G853" s="582"/>
      <c r="H853" s="582"/>
      <c r="I853" s="582"/>
      <c r="J853" s="582"/>
      <c r="K853" s="582"/>
      <c r="L853" s="582"/>
      <c r="M853" s="582"/>
      <c r="N853" s="582">
        <v>0</v>
      </c>
      <c r="O853" s="582">
        <v>0</v>
      </c>
      <c r="P853" s="546"/>
      <c r="Q853" s="583"/>
    </row>
    <row r="854" spans="1:17" ht="14.45" customHeight="1" x14ac:dyDescent="0.2">
      <c r="A854" s="540" t="s">
        <v>1999</v>
      </c>
      <c r="B854" s="541" t="s">
        <v>1904</v>
      </c>
      <c r="C854" s="541" t="s">
        <v>1743</v>
      </c>
      <c r="D854" s="541" t="s">
        <v>1945</v>
      </c>
      <c r="E854" s="541" t="s">
        <v>1946</v>
      </c>
      <c r="F854" s="582"/>
      <c r="G854" s="582"/>
      <c r="H854" s="582"/>
      <c r="I854" s="582"/>
      <c r="J854" s="582"/>
      <c r="K854" s="582"/>
      <c r="L854" s="582"/>
      <c r="M854" s="582"/>
      <c r="N854" s="582">
        <v>0</v>
      </c>
      <c r="O854" s="582">
        <v>0</v>
      </c>
      <c r="P854" s="546"/>
      <c r="Q854" s="583"/>
    </row>
    <row r="855" spans="1:17" ht="14.45" customHeight="1" x14ac:dyDescent="0.2">
      <c r="A855" s="540" t="s">
        <v>2000</v>
      </c>
      <c r="B855" s="541" t="s">
        <v>1755</v>
      </c>
      <c r="C855" s="541" t="s">
        <v>1743</v>
      </c>
      <c r="D855" s="541" t="s">
        <v>1762</v>
      </c>
      <c r="E855" s="541" t="s">
        <v>1763</v>
      </c>
      <c r="F855" s="582">
        <v>1</v>
      </c>
      <c r="G855" s="582">
        <v>661</v>
      </c>
      <c r="H855" s="582"/>
      <c r="I855" s="582">
        <v>661</v>
      </c>
      <c r="J855" s="582"/>
      <c r="K855" s="582"/>
      <c r="L855" s="582"/>
      <c r="M855" s="582"/>
      <c r="N855" s="582">
        <v>3</v>
      </c>
      <c r="O855" s="582">
        <v>2007</v>
      </c>
      <c r="P855" s="546"/>
      <c r="Q855" s="583">
        <v>669</v>
      </c>
    </row>
    <row r="856" spans="1:17" ht="14.45" customHeight="1" x14ac:dyDescent="0.2">
      <c r="A856" s="540" t="s">
        <v>2000</v>
      </c>
      <c r="B856" s="541" t="s">
        <v>1755</v>
      </c>
      <c r="C856" s="541" t="s">
        <v>1743</v>
      </c>
      <c r="D856" s="541" t="s">
        <v>1774</v>
      </c>
      <c r="E856" s="541" t="s">
        <v>1775</v>
      </c>
      <c r="F856" s="582"/>
      <c r="G856" s="582"/>
      <c r="H856" s="582"/>
      <c r="I856" s="582"/>
      <c r="J856" s="582">
        <v>1</v>
      </c>
      <c r="K856" s="582">
        <v>168</v>
      </c>
      <c r="L856" s="582"/>
      <c r="M856" s="582">
        <v>168</v>
      </c>
      <c r="N856" s="582">
        <v>2</v>
      </c>
      <c r="O856" s="582">
        <v>338</v>
      </c>
      <c r="P856" s="546"/>
      <c r="Q856" s="583">
        <v>169</v>
      </c>
    </row>
    <row r="857" spans="1:17" ht="14.45" customHeight="1" x14ac:dyDescent="0.2">
      <c r="A857" s="540" t="s">
        <v>2000</v>
      </c>
      <c r="B857" s="541" t="s">
        <v>1755</v>
      </c>
      <c r="C857" s="541" t="s">
        <v>1743</v>
      </c>
      <c r="D857" s="541" t="s">
        <v>1776</v>
      </c>
      <c r="E857" s="541" t="s">
        <v>1777</v>
      </c>
      <c r="F857" s="582"/>
      <c r="G857" s="582"/>
      <c r="H857" s="582"/>
      <c r="I857" s="582"/>
      <c r="J857" s="582"/>
      <c r="K857" s="582"/>
      <c r="L857" s="582"/>
      <c r="M857" s="582"/>
      <c r="N857" s="582">
        <v>1</v>
      </c>
      <c r="O857" s="582">
        <v>176</v>
      </c>
      <c r="P857" s="546"/>
      <c r="Q857" s="583">
        <v>176</v>
      </c>
    </row>
    <row r="858" spans="1:17" ht="14.45" customHeight="1" x14ac:dyDescent="0.2">
      <c r="A858" s="540" t="s">
        <v>2000</v>
      </c>
      <c r="B858" s="541" t="s">
        <v>1755</v>
      </c>
      <c r="C858" s="541" t="s">
        <v>1743</v>
      </c>
      <c r="D858" s="541" t="s">
        <v>1778</v>
      </c>
      <c r="E858" s="541" t="s">
        <v>1779</v>
      </c>
      <c r="F858" s="582">
        <v>1</v>
      </c>
      <c r="G858" s="582">
        <v>353</v>
      </c>
      <c r="H858" s="582"/>
      <c r="I858" s="582">
        <v>353</v>
      </c>
      <c r="J858" s="582"/>
      <c r="K858" s="582"/>
      <c r="L858" s="582"/>
      <c r="M858" s="582"/>
      <c r="N858" s="582"/>
      <c r="O858" s="582"/>
      <c r="P858" s="546"/>
      <c r="Q858" s="583"/>
    </row>
    <row r="859" spans="1:17" ht="14.45" customHeight="1" x14ac:dyDescent="0.2">
      <c r="A859" s="540" t="s">
        <v>2000</v>
      </c>
      <c r="B859" s="541" t="s">
        <v>1755</v>
      </c>
      <c r="C859" s="541" t="s">
        <v>1743</v>
      </c>
      <c r="D859" s="541" t="s">
        <v>1782</v>
      </c>
      <c r="E859" s="541" t="s">
        <v>1783</v>
      </c>
      <c r="F859" s="582">
        <v>1</v>
      </c>
      <c r="G859" s="582">
        <v>191</v>
      </c>
      <c r="H859" s="582"/>
      <c r="I859" s="582">
        <v>191</v>
      </c>
      <c r="J859" s="582"/>
      <c r="K859" s="582"/>
      <c r="L859" s="582"/>
      <c r="M859" s="582"/>
      <c r="N859" s="582"/>
      <c r="O859" s="582"/>
      <c r="P859" s="546"/>
      <c r="Q859" s="583"/>
    </row>
    <row r="860" spans="1:17" ht="14.45" customHeight="1" x14ac:dyDescent="0.2">
      <c r="A860" s="540" t="s">
        <v>2000</v>
      </c>
      <c r="B860" s="541" t="s">
        <v>1755</v>
      </c>
      <c r="C860" s="541" t="s">
        <v>1743</v>
      </c>
      <c r="D860" s="541" t="s">
        <v>1788</v>
      </c>
      <c r="E860" s="541" t="s">
        <v>1789</v>
      </c>
      <c r="F860" s="582"/>
      <c r="G860" s="582"/>
      <c r="H860" s="582"/>
      <c r="I860" s="582"/>
      <c r="J860" s="582"/>
      <c r="K860" s="582"/>
      <c r="L860" s="582"/>
      <c r="M860" s="582"/>
      <c r="N860" s="582">
        <v>1</v>
      </c>
      <c r="O860" s="582">
        <v>555</v>
      </c>
      <c r="P860" s="546"/>
      <c r="Q860" s="583">
        <v>555</v>
      </c>
    </row>
    <row r="861" spans="1:17" ht="14.45" customHeight="1" x14ac:dyDescent="0.2">
      <c r="A861" s="540" t="s">
        <v>2000</v>
      </c>
      <c r="B861" s="541" t="s">
        <v>1755</v>
      </c>
      <c r="C861" s="541" t="s">
        <v>1743</v>
      </c>
      <c r="D861" s="541" t="s">
        <v>1796</v>
      </c>
      <c r="E861" s="541" t="s">
        <v>1797</v>
      </c>
      <c r="F861" s="582"/>
      <c r="G861" s="582"/>
      <c r="H861" s="582"/>
      <c r="I861" s="582"/>
      <c r="J861" s="582">
        <v>1</v>
      </c>
      <c r="K861" s="582">
        <v>516</v>
      </c>
      <c r="L861" s="582"/>
      <c r="M861" s="582">
        <v>516</v>
      </c>
      <c r="N861" s="582"/>
      <c r="O861" s="582"/>
      <c r="P861" s="546"/>
      <c r="Q861" s="583"/>
    </row>
    <row r="862" spans="1:17" ht="14.45" customHeight="1" x14ac:dyDescent="0.2">
      <c r="A862" s="540" t="s">
        <v>2000</v>
      </c>
      <c r="B862" s="541" t="s">
        <v>1755</v>
      </c>
      <c r="C862" s="541" t="s">
        <v>1743</v>
      </c>
      <c r="D862" s="541" t="s">
        <v>1798</v>
      </c>
      <c r="E862" s="541" t="s">
        <v>1799</v>
      </c>
      <c r="F862" s="582"/>
      <c r="G862" s="582"/>
      <c r="H862" s="582"/>
      <c r="I862" s="582"/>
      <c r="J862" s="582">
        <v>1</v>
      </c>
      <c r="K862" s="582">
        <v>426</v>
      </c>
      <c r="L862" s="582"/>
      <c r="M862" s="582">
        <v>426</v>
      </c>
      <c r="N862" s="582"/>
      <c r="O862" s="582"/>
      <c r="P862" s="546"/>
      <c r="Q862" s="583"/>
    </row>
    <row r="863" spans="1:17" ht="14.45" customHeight="1" x14ac:dyDescent="0.2">
      <c r="A863" s="540" t="s">
        <v>2000</v>
      </c>
      <c r="B863" s="541" t="s">
        <v>1755</v>
      </c>
      <c r="C863" s="541" t="s">
        <v>1743</v>
      </c>
      <c r="D863" s="541" t="s">
        <v>1802</v>
      </c>
      <c r="E863" s="541" t="s">
        <v>1803</v>
      </c>
      <c r="F863" s="582">
        <v>1</v>
      </c>
      <c r="G863" s="582">
        <v>223</v>
      </c>
      <c r="H863" s="582"/>
      <c r="I863" s="582">
        <v>223</v>
      </c>
      <c r="J863" s="582"/>
      <c r="K863" s="582"/>
      <c r="L863" s="582"/>
      <c r="M863" s="582"/>
      <c r="N863" s="582">
        <v>3</v>
      </c>
      <c r="O863" s="582">
        <v>681</v>
      </c>
      <c r="P863" s="546"/>
      <c r="Q863" s="583">
        <v>227</v>
      </c>
    </row>
    <row r="864" spans="1:17" ht="14.45" customHeight="1" x14ac:dyDescent="0.2">
      <c r="A864" s="540" t="s">
        <v>2000</v>
      </c>
      <c r="B864" s="541" t="s">
        <v>1755</v>
      </c>
      <c r="C864" s="541" t="s">
        <v>1743</v>
      </c>
      <c r="D864" s="541" t="s">
        <v>1808</v>
      </c>
      <c r="E864" s="541" t="s">
        <v>1809</v>
      </c>
      <c r="F864" s="582">
        <v>1</v>
      </c>
      <c r="G864" s="582">
        <v>240</v>
      </c>
      <c r="H864" s="582"/>
      <c r="I864" s="582">
        <v>240</v>
      </c>
      <c r="J864" s="582"/>
      <c r="K864" s="582"/>
      <c r="L864" s="582"/>
      <c r="M864" s="582"/>
      <c r="N864" s="582"/>
      <c r="O864" s="582"/>
      <c r="P864" s="546"/>
      <c r="Q864" s="583"/>
    </row>
    <row r="865" spans="1:17" ht="14.45" customHeight="1" x14ac:dyDescent="0.2">
      <c r="A865" s="540" t="s">
        <v>2000</v>
      </c>
      <c r="B865" s="541" t="s">
        <v>1755</v>
      </c>
      <c r="C865" s="541" t="s">
        <v>1743</v>
      </c>
      <c r="D865" s="541" t="s">
        <v>1812</v>
      </c>
      <c r="E865" s="541" t="s">
        <v>1813</v>
      </c>
      <c r="F865" s="582"/>
      <c r="G865" s="582"/>
      <c r="H865" s="582"/>
      <c r="I865" s="582"/>
      <c r="J865" s="582">
        <v>1</v>
      </c>
      <c r="K865" s="582">
        <v>313</v>
      </c>
      <c r="L865" s="582"/>
      <c r="M865" s="582">
        <v>313</v>
      </c>
      <c r="N865" s="582">
        <v>1</v>
      </c>
      <c r="O865" s="582">
        <v>314</v>
      </c>
      <c r="P865" s="546"/>
      <c r="Q865" s="583">
        <v>314</v>
      </c>
    </row>
    <row r="866" spans="1:17" ht="14.45" customHeight="1" x14ac:dyDescent="0.2">
      <c r="A866" s="540" t="s">
        <v>2000</v>
      </c>
      <c r="B866" s="541" t="s">
        <v>1755</v>
      </c>
      <c r="C866" s="541" t="s">
        <v>1743</v>
      </c>
      <c r="D866" s="541" t="s">
        <v>1814</v>
      </c>
      <c r="E866" s="541" t="s">
        <v>1815</v>
      </c>
      <c r="F866" s="582">
        <v>1</v>
      </c>
      <c r="G866" s="582">
        <v>17</v>
      </c>
      <c r="H866" s="582"/>
      <c r="I866" s="582">
        <v>17</v>
      </c>
      <c r="J866" s="582"/>
      <c r="K866" s="582"/>
      <c r="L866" s="582"/>
      <c r="M866" s="582"/>
      <c r="N866" s="582"/>
      <c r="O866" s="582"/>
      <c r="P866" s="546"/>
      <c r="Q866" s="583"/>
    </row>
    <row r="867" spans="1:17" ht="14.45" customHeight="1" x14ac:dyDescent="0.2">
      <c r="A867" s="540" t="s">
        <v>2000</v>
      </c>
      <c r="B867" s="541" t="s">
        <v>1755</v>
      </c>
      <c r="C867" s="541" t="s">
        <v>1743</v>
      </c>
      <c r="D867" s="541" t="s">
        <v>1824</v>
      </c>
      <c r="E867" s="541" t="s">
        <v>1825</v>
      </c>
      <c r="F867" s="582">
        <v>1</v>
      </c>
      <c r="G867" s="582">
        <v>296</v>
      </c>
      <c r="H867" s="582"/>
      <c r="I867" s="582">
        <v>296</v>
      </c>
      <c r="J867" s="582"/>
      <c r="K867" s="582"/>
      <c r="L867" s="582"/>
      <c r="M867" s="582"/>
      <c r="N867" s="582"/>
      <c r="O867" s="582"/>
      <c r="P867" s="546"/>
      <c r="Q867" s="583"/>
    </row>
    <row r="868" spans="1:17" ht="14.45" customHeight="1" x14ac:dyDescent="0.2">
      <c r="A868" s="540" t="s">
        <v>2000</v>
      </c>
      <c r="B868" s="541" t="s">
        <v>1755</v>
      </c>
      <c r="C868" s="541" t="s">
        <v>1743</v>
      </c>
      <c r="D868" s="541" t="s">
        <v>1826</v>
      </c>
      <c r="E868" s="541" t="s">
        <v>1827</v>
      </c>
      <c r="F868" s="582"/>
      <c r="G868" s="582"/>
      <c r="H868" s="582"/>
      <c r="I868" s="582"/>
      <c r="J868" s="582"/>
      <c r="K868" s="582"/>
      <c r="L868" s="582"/>
      <c r="M868" s="582"/>
      <c r="N868" s="582">
        <v>1</v>
      </c>
      <c r="O868" s="582">
        <v>217</v>
      </c>
      <c r="P868" s="546"/>
      <c r="Q868" s="583">
        <v>217</v>
      </c>
    </row>
    <row r="869" spans="1:17" ht="14.45" customHeight="1" x14ac:dyDescent="0.2">
      <c r="A869" s="540" t="s">
        <v>2000</v>
      </c>
      <c r="B869" s="541" t="s">
        <v>1755</v>
      </c>
      <c r="C869" s="541" t="s">
        <v>1743</v>
      </c>
      <c r="D869" s="541" t="s">
        <v>1828</v>
      </c>
      <c r="E869" s="541" t="s">
        <v>1829</v>
      </c>
      <c r="F869" s="582"/>
      <c r="G869" s="582"/>
      <c r="H869" s="582"/>
      <c r="I869" s="582"/>
      <c r="J869" s="582"/>
      <c r="K869" s="582"/>
      <c r="L869" s="582"/>
      <c r="M869" s="582"/>
      <c r="N869" s="582">
        <v>2</v>
      </c>
      <c r="O869" s="582">
        <v>84</v>
      </c>
      <c r="P869" s="546"/>
      <c r="Q869" s="583">
        <v>42</v>
      </c>
    </row>
    <row r="870" spans="1:17" ht="14.45" customHeight="1" x14ac:dyDescent="0.2">
      <c r="A870" s="540" t="s">
        <v>2000</v>
      </c>
      <c r="B870" s="541" t="s">
        <v>1755</v>
      </c>
      <c r="C870" s="541" t="s">
        <v>1743</v>
      </c>
      <c r="D870" s="541" t="s">
        <v>1830</v>
      </c>
      <c r="E870" s="541" t="s">
        <v>1831</v>
      </c>
      <c r="F870" s="582">
        <v>1</v>
      </c>
      <c r="G870" s="582">
        <v>5030</v>
      </c>
      <c r="H870" s="582"/>
      <c r="I870" s="582">
        <v>5030</v>
      </c>
      <c r="J870" s="582"/>
      <c r="K870" s="582"/>
      <c r="L870" s="582"/>
      <c r="M870" s="582"/>
      <c r="N870" s="582"/>
      <c r="O870" s="582"/>
      <c r="P870" s="546"/>
      <c r="Q870" s="583"/>
    </row>
    <row r="871" spans="1:17" ht="14.45" customHeight="1" x14ac:dyDescent="0.2">
      <c r="A871" s="540" t="s">
        <v>2000</v>
      </c>
      <c r="B871" s="541" t="s">
        <v>1755</v>
      </c>
      <c r="C871" s="541" t="s">
        <v>1743</v>
      </c>
      <c r="D871" s="541" t="s">
        <v>1832</v>
      </c>
      <c r="E871" s="541" t="s">
        <v>1833</v>
      </c>
      <c r="F871" s="582"/>
      <c r="G871" s="582"/>
      <c r="H871" s="582"/>
      <c r="I871" s="582"/>
      <c r="J871" s="582">
        <v>1</v>
      </c>
      <c r="K871" s="582">
        <v>171</v>
      </c>
      <c r="L871" s="582"/>
      <c r="M871" s="582">
        <v>171</v>
      </c>
      <c r="N871" s="582">
        <v>2</v>
      </c>
      <c r="O871" s="582">
        <v>344</v>
      </c>
      <c r="P871" s="546"/>
      <c r="Q871" s="583">
        <v>172</v>
      </c>
    </row>
    <row r="872" spans="1:17" ht="14.45" customHeight="1" x14ac:dyDescent="0.2">
      <c r="A872" s="540" t="s">
        <v>2000</v>
      </c>
      <c r="B872" s="541" t="s">
        <v>1755</v>
      </c>
      <c r="C872" s="541" t="s">
        <v>1743</v>
      </c>
      <c r="D872" s="541" t="s">
        <v>1836</v>
      </c>
      <c r="E872" s="541" t="s">
        <v>1837</v>
      </c>
      <c r="F872" s="582"/>
      <c r="G872" s="582"/>
      <c r="H872" s="582"/>
      <c r="I872" s="582"/>
      <c r="J872" s="582"/>
      <c r="K872" s="582"/>
      <c r="L872" s="582"/>
      <c r="M872" s="582"/>
      <c r="N872" s="582">
        <v>1</v>
      </c>
      <c r="O872" s="582">
        <v>696</v>
      </c>
      <c r="P872" s="546"/>
      <c r="Q872" s="583">
        <v>696</v>
      </c>
    </row>
    <row r="873" spans="1:17" ht="14.45" customHeight="1" x14ac:dyDescent="0.2">
      <c r="A873" s="540" t="s">
        <v>2000</v>
      </c>
      <c r="B873" s="541" t="s">
        <v>1755</v>
      </c>
      <c r="C873" s="541" t="s">
        <v>1743</v>
      </c>
      <c r="D873" s="541" t="s">
        <v>1838</v>
      </c>
      <c r="E873" s="541" t="s">
        <v>1839</v>
      </c>
      <c r="F873" s="582"/>
      <c r="G873" s="582"/>
      <c r="H873" s="582"/>
      <c r="I873" s="582"/>
      <c r="J873" s="582">
        <v>1</v>
      </c>
      <c r="K873" s="582">
        <v>351</v>
      </c>
      <c r="L873" s="582"/>
      <c r="M873" s="582">
        <v>351</v>
      </c>
      <c r="N873" s="582">
        <v>2</v>
      </c>
      <c r="O873" s="582">
        <v>708</v>
      </c>
      <c r="P873" s="546"/>
      <c r="Q873" s="583">
        <v>354</v>
      </c>
    </row>
    <row r="874" spans="1:17" ht="14.45" customHeight="1" x14ac:dyDescent="0.2">
      <c r="A874" s="540" t="s">
        <v>2000</v>
      </c>
      <c r="B874" s="541" t="s">
        <v>1755</v>
      </c>
      <c r="C874" s="541" t="s">
        <v>1743</v>
      </c>
      <c r="D874" s="541" t="s">
        <v>1840</v>
      </c>
      <c r="E874" s="541" t="s">
        <v>1841</v>
      </c>
      <c r="F874" s="582"/>
      <c r="G874" s="582"/>
      <c r="H874" s="582"/>
      <c r="I874" s="582"/>
      <c r="J874" s="582">
        <v>1</v>
      </c>
      <c r="K874" s="582">
        <v>174</v>
      </c>
      <c r="L874" s="582"/>
      <c r="M874" s="582">
        <v>174</v>
      </c>
      <c r="N874" s="582">
        <v>2</v>
      </c>
      <c r="O874" s="582">
        <v>350</v>
      </c>
      <c r="P874" s="546"/>
      <c r="Q874" s="583">
        <v>175</v>
      </c>
    </row>
    <row r="875" spans="1:17" ht="14.45" customHeight="1" x14ac:dyDescent="0.2">
      <c r="A875" s="540" t="s">
        <v>2000</v>
      </c>
      <c r="B875" s="541" t="s">
        <v>1755</v>
      </c>
      <c r="C875" s="541" t="s">
        <v>1743</v>
      </c>
      <c r="D875" s="541" t="s">
        <v>1852</v>
      </c>
      <c r="E875" s="541" t="s">
        <v>1853</v>
      </c>
      <c r="F875" s="582"/>
      <c r="G875" s="582"/>
      <c r="H875" s="582"/>
      <c r="I875" s="582"/>
      <c r="J875" s="582"/>
      <c r="K875" s="582"/>
      <c r="L875" s="582"/>
      <c r="M875" s="582"/>
      <c r="N875" s="582">
        <v>2</v>
      </c>
      <c r="O875" s="582">
        <v>964</v>
      </c>
      <c r="P875" s="546"/>
      <c r="Q875" s="583">
        <v>482</v>
      </c>
    </row>
    <row r="876" spans="1:17" ht="14.45" customHeight="1" x14ac:dyDescent="0.2">
      <c r="A876" s="540" t="s">
        <v>2000</v>
      </c>
      <c r="B876" s="541" t="s">
        <v>1755</v>
      </c>
      <c r="C876" s="541" t="s">
        <v>1743</v>
      </c>
      <c r="D876" s="541" t="s">
        <v>1854</v>
      </c>
      <c r="E876" s="541" t="s">
        <v>1855</v>
      </c>
      <c r="F876" s="582"/>
      <c r="G876" s="582"/>
      <c r="H876" s="582"/>
      <c r="I876" s="582"/>
      <c r="J876" s="582">
        <v>1</v>
      </c>
      <c r="K876" s="582">
        <v>294</v>
      </c>
      <c r="L876" s="582"/>
      <c r="M876" s="582">
        <v>294</v>
      </c>
      <c r="N876" s="582"/>
      <c r="O876" s="582"/>
      <c r="P876" s="546"/>
      <c r="Q876" s="583"/>
    </row>
    <row r="877" spans="1:17" ht="14.45" customHeight="1" x14ac:dyDescent="0.2">
      <c r="A877" s="540" t="s">
        <v>2000</v>
      </c>
      <c r="B877" s="541" t="s">
        <v>1755</v>
      </c>
      <c r="C877" s="541" t="s">
        <v>1743</v>
      </c>
      <c r="D877" s="541" t="s">
        <v>1858</v>
      </c>
      <c r="E877" s="541" t="s">
        <v>1859</v>
      </c>
      <c r="F877" s="582"/>
      <c r="G877" s="582"/>
      <c r="H877" s="582"/>
      <c r="I877" s="582"/>
      <c r="J877" s="582"/>
      <c r="K877" s="582"/>
      <c r="L877" s="582"/>
      <c r="M877" s="582"/>
      <c r="N877" s="582">
        <v>1</v>
      </c>
      <c r="O877" s="582">
        <v>169</v>
      </c>
      <c r="P877" s="546"/>
      <c r="Q877" s="583">
        <v>169</v>
      </c>
    </row>
    <row r="878" spans="1:17" ht="14.45" customHeight="1" x14ac:dyDescent="0.2">
      <c r="A878" s="540" t="s">
        <v>2000</v>
      </c>
      <c r="B878" s="541" t="s">
        <v>1755</v>
      </c>
      <c r="C878" s="541" t="s">
        <v>1743</v>
      </c>
      <c r="D878" s="541" t="s">
        <v>1864</v>
      </c>
      <c r="E878" s="541" t="s">
        <v>1865</v>
      </c>
      <c r="F878" s="582">
        <v>1</v>
      </c>
      <c r="G878" s="582">
        <v>188</v>
      </c>
      <c r="H878" s="582"/>
      <c r="I878" s="582">
        <v>188</v>
      </c>
      <c r="J878" s="582"/>
      <c r="K878" s="582"/>
      <c r="L878" s="582"/>
      <c r="M878" s="582"/>
      <c r="N878" s="582"/>
      <c r="O878" s="582"/>
      <c r="P878" s="546"/>
      <c r="Q878" s="583"/>
    </row>
    <row r="879" spans="1:17" ht="14.45" customHeight="1" x14ac:dyDescent="0.2">
      <c r="A879" s="540" t="s">
        <v>2000</v>
      </c>
      <c r="B879" s="541" t="s">
        <v>1755</v>
      </c>
      <c r="C879" s="541" t="s">
        <v>1743</v>
      </c>
      <c r="D879" s="541" t="s">
        <v>1878</v>
      </c>
      <c r="E879" s="541" t="s">
        <v>1879</v>
      </c>
      <c r="F879" s="582"/>
      <c r="G879" s="582"/>
      <c r="H879" s="582"/>
      <c r="I879" s="582"/>
      <c r="J879" s="582"/>
      <c r="K879" s="582"/>
      <c r="L879" s="582"/>
      <c r="M879" s="582"/>
      <c r="N879" s="582">
        <v>1</v>
      </c>
      <c r="O879" s="582">
        <v>266</v>
      </c>
      <c r="P879" s="546"/>
      <c r="Q879" s="583">
        <v>266</v>
      </c>
    </row>
    <row r="880" spans="1:17" ht="14.45" customHeight="1" x14ac:dyDescent="0.2">
      <c r="A880" s="540" t="s">
        <v>2000</v>
      </c>
      <c r="B880" s="541" t="s">
        <v>1755</v>
      </c>
      <c r="C880" s="541" t="s">
        <v>1743</v>
      </c>
      <c r="D880" s="541" t="s">
        <v>1900</v>
      </c>
      <c r="E880" s="541" t="s">
        <v>1901</v>
      </c>
      <c r="F880" s="582"/>
      <c r="G880" s="582"/>
      <c r="H880" s="582"/>
      <c r="I880" s="582"/>
      <c r="J880" s="582"/>
      <c r="K880" s="582"/>
      <c r="L880" s="582"/>
      <c r="M880" s="582"/>
      <c r="N880" s="582">
        <v>1</v>
      </c>
      <c r="O880" s="582">
        <v>469</v>
      </c>
      <c r="P880" s="546"/>
      <c r="Q880" s="583">
        <v>469</v>
      </c>
    </row>
    <row r="881" spans="1:17" ht="14.45" customHeight="1" x14ac:dyDescent="0.2">
      <c r="A881" s="540" t="s">
        <v>2001</v>
      </c>
      <c r="B881" s="541" t="s">
        <v>1755</v>
      </c>
      <c r="C881" s="541" t="s">
        <v>1743</v>
      </c>
      <c r="D881" s="541" t="s">
        <v>1758</v>
      </c>
      <c r="E881" s="541" t="s">
        <v>1759</v>
      </c>
      <c r="F881" s="582">
        <v>3</v>
      </c>
      <c r="G881" s="582">
        <v>4458</v>
      </c>
      <c r="H881" s="582"/>
      <c r="I881" s="582">
        <v>1486</v>
      </c>
      <c r="J881" s="582">
        <v>6</v>
      </c>
      <c r="K881" s="582">
        <v>8928</v>
      </c>
      <c r="L881" s="582"/>
      <c r="M881" s="582">
        <v>1488</v>
      </c>
      <c r="N881" s="582">
        <v>1</v>
      </c>
      <c r="O881" s="582">
        <v>1493</v>
      </c>
      <c r="P881" s="546"/>
      <c r="Q881" s="583">
        <v>1493</v>
      </c>
    </row>
    <row r="882" spans="1:17" ht="14.45" customHeight="1" x14ac:dyDescent="0.2">
      <c r="A882" s="540" t="s">
        <v>2001</v>
      </c>
      <c r="B882" s="541" t="s">
        <v>1755</v>
      </c>
      <c r="C882" s="541" t="s">
        <v>1743</v>
      </c>
      <c r="D882" s="541" t="s">
        <v>1768</v>
      </c>
      <c r="E882" s="541" t="s">
        <v>1769</v>
      </c>
      <c r="F882" s="582"/>
      <c r="G882" s="582"/>
      <c r="H882" s="582"/>
      <c r="I882" s="582"/>
      <c r="J882" s="582">
        <v>3</v>
      </c>
      <c r="K882" s="582">
        <v>2547</v>
      </c>
      <c r="L882" s="582"/>
      <c r="M882" s="582">
        <v>849</v>
      </c>
      <c r="N882" s="582">
        <v>2</v>
      </c>
      <c r="O882" s="582">
        <v>1728</v>
      </c>
      <c r="P882" s="546"/>
      <c r="Q882" s="583">
        <v>864</v>
      </c>
    </row>
    <row r="883" spans="1:17" ht="14.45" customHeight="1" x14ac:dyDescent="0.2">
      <c r="A883" s="540" t="s">
        <v>2001</v>
      </c>
      <c r="B883" s="541" t="s">
        <v>1755</v>
      </c>
      <c r="C883" s="541" t="s">
        <v>1743</v>
      </c>
      <c r="D883" s="541" t="s">
        <v>1770</v>
      </c>
      <c r="E883" s="541" t="s">
        <v>1771</v>
      </c>
      <c r="F883" s="582"/>
      <c r="G883" s="582"/>
      <c r="H883" s="582"/>
      <c r="I883" s="582"/>
      <c r="J883" s="582">
        <v>1</v>
      </c>
      <c r="K883" s="582">
        <v>808</v>
      </c>
      <c r="L883" s="582"/>
      <c r="M883" s="582">
        <v>808</v>
      </c>
      <c r="N883" s="582"/>
      <c r="O883" s="582"/>
      <c r="P883" s="546"/>
      <c r="Q883" s="583"/>
    </row>
    <row r="884" spans="1:17" ht="14.45" customHeight="1" x14ac:dyDescent="0.2">
      <c r="A884" s="540" t="s">
        <v>2001</v>
      </c>
      <c r="B884" s="541" t="s">
        <v>1755</v>
      </c>
      <c r="C884" s="541" t="s">
        <v>1743</v>
      </c>
      <c r="D884" s="541" t="s">
        <v>1772</v>
      </c>
      <c r="E884" s="541" t="s">
        <v>1773</v>
      </c>
      <c r="F884" s="582"/>
      <c r="G884" s="582"/>
      <c r="H884" s="582"/>
      <c r="I884" s="582"/>
      <c r="J884" s="582">
        <v>1</v>
      </c>
      <c r="K884" s="582">
        <v>808</v>
      </c>
      <c r="L884" s="582"/>
      <c r="M884" s="582">
        <v>808</v>
      </c>
      <c r="N884" s="582"/>
      <c r="O884" s="582"/>
      <c r="P884" s="546"/>
      <c r="Q884" s="583"/>
    </row>
    <row r="885" spans="1:17" ht="14.45" customHeight="1" x14ac:dyDescent="0.2">
      <c r="A885" s="540" t="s">
        <v>2001</v>
      </c>
      <c r="B885" s="541" t="s">
        <v>1755</v>
      </c>
      <c r="C885" s="541" t="s">
        <v>1743</v>
      </c>
      <c r="D885" s="541" t="s">
        <v>1774</v>
      </c>
      <c r="E885" s="541" t="s">
        <v>1775</v>
      </c>
      <c r="F885" s="582"/>
      <c r="G885" s="582"/>
      <c r="H885" s="582"/>
      <c r="I885" s="582"/>
      <c r="J885" s="582">
        <v>1</v>
      </c>
      <c r="K885" s="582">
        <v>168</v>
      </c>
      <c r="L885" s="582"/>
      <c r="M885" s="582">
        <v>168</v>
      </c>
      <c r="N885" s="582"/>
      <c r="O885" s="582"/>
      <c r="P885" s="546"/>
      <c r="Q885" s="583"/>
    </row>
    <row r="886" spans="1:17" ht="14.45" customHeight="1" x14ac:dyDescent="0.2">
      <c r="A886" s="540" t="s">
        <v>2001</v>
      </c>
      <c r="B886" s="541" t="s">
        <v>1755</v>
      </c>
      <c r="C886" s="541" t="s">
        <v>1743</v>
      </c>
      <c r="D886" s="541" t="s">
        <v>1776</v>
      </c>
      <c r="E886" s="541" t="s">
        <v>1777</v>
      </c>
      <c r="F886" s="582"/>
      <c r="G886" s="582"/>
      <c r="H886" s="582"/>
      <c r="I886" s="582"/>
      <c r="J886" s="582"/>
      <c r="K886" s="582"/>
      <c r="L886" s="582"/>
      <c r="M886" s="582"/>
      <c r="N886" s="582">
        <v>2</v>
      </c>
      <c r="O886" s="582">
        <v>352</v>
      </c>
      <c r="P886" s="546"/>
      <c r="Q886" s="583">
        <v>176</v>
      </c>
    </row>
    <row r="887" spans="1:17" ht="14.45" customHeight="1" x14ac:dyDescent="0.2">
      <c r="A887" s="540" t="s">
        <v>2001</v>
      </c>
      <c r="B887" s="541" t="s">
        <v>1755</v>
      </c>
      <c r="C887" s="541" t="s">
        <v>1743</v>
      </c>
      <c r="D887" s="541" t="s">
        <v>1778</v>
      </c>
      <c r="E887" s="541" t="s">
        <v>1779</v>
      </c>
      <c r="F887" s="582"/>
      <c r="G887" s="582"/>
      <c r="H887" s="582"/>
      <c r="I887" s="582"/>
      <c r="J887" s="582">
        <v>1</v>
      </c>
      <c r="K887" s="582">
        <v>354</v>
      </c>
      <c r="L887" s="582"/>
      <c r="M887" s="582">
        <v>354</v>
      </c>
      <c r="N887" s="582"/>
      <c r="O887" s="582"/>
      <c r="P887" s="546"/>
      <c r="Q887" s="583"/>
    </row>
    <row r="888" spans="1:17" ht="14.45" customHeight="1" x14ac:dyDescent="0.2">
      <c r="A888" s="540" t="s">
        <v>2001</v>
      </c>
      <c r="B888" s="541" t="s">
        <v>1755</v>
      </c>
      <c r="C888" s="541" t="s">
        <v>1743</v>
      </c>
      <c r="D888" s="541" t="s">
        <v>1788</v>
      </c>
      <c r="E888" s="541" t="s">
        <v>1789</v>
      </c>
      <c r="F888" s="582"/>
      <c r="G888" s="582"/>
      <c r="H888" s="582"/>
      <c r="I888" s="582"/>
      <c r="J888" s="582">
        <v>2</v>
      </c>
      <c r="K888" s="582">
        <v>1104</v>
      </c>
      <c r="L888" s="582"/>
      <c r="M888" s="582">
        <v>552</v>
      </c>
      <c r="N888" s="582">
        <v>2</v>
      </c>
      <c r="O888" s="582">
        <v>1110</v>
      </c>
      <c r="P888" s="546"/>
      <c r="Q888" s="583">
        <v>555</v>
      </c>
    </row>
    <row r="889" spans="1:17" ht="14.45" customHeight="1" x14ac:dyDescent="0.2">
      <c r="A889" s="540" t="s">
        <v>2001</v>
      </c>
      <c r="B889" s="541" t="s">
        <v>1755</v>
      </c>
      <c r="C889" s="541" t="s">
        <v>1743</v>
      </c>
      <c r="D889" s="541" t="s">
        <v>1796</v>
      </c>
      <c r="E889" s="541" t="s">
        <v>1797</v>
      </c>
      <c r="F889" s="582"/>
      <c r="G889" s="582"/>
      <c r="H889" s="582"/>
      <c r="I889" s="582"/>
      <c r="J889" s="582"/>
      <c r="K889" s="582"/>
      <c r="L889" s="582"/>
      <c r="M889" s="582"/>
      <c r="N889" s="582">
        <v>2</v>
      </c>
      <c r="O889" s="582">
        <v>1038</v>
      </c>
      <c r="P889" s="546"/>
      <c r="Q889" s="583">
        <v>519</v>
      </c>
    </row>
    <row r="890" spans="1:17" ht="14.45" customHeight="1" x14ac:dyDescent="0.2">
      <c r="A890" s="540" t="s">
        <v>2001</v>
      </c>
      <c r="B890" s="541" t="s">
        <v>1755</v>
      </c>
      <c r="C890" s="541" t="s">
        <v>1743</v>
      </c>
      <c r="D890" s="541" t="s">
        <v>1798</v>
      </c>
      <c r="E890" s="541" t="s">
        <v>1799</v>
      </c>
      <c r="F890" s="582"/>
      <c r="G890" s="582"/>
      <c r="H890" s="582"/>
      <c r="I890" s="582"/>
      <c r="J890" s="582"/>
      <c r="K890" s="582"/>
      <c r="L890" s="582"/>
      <c r="M890" s="582"/>
      <c r="N890" s="582">
        <v>2</v>
      </c>
      <c r="O890" s="582">
        <v>858</v>
      </c>
      <c r="P890" s="546"/>
      <c r="Q890" s="583">
        <v>429</v>
      </c>
    </row>
    <row r="891" spans="1:17" ht="14.45" customHeight="1" x14ac:dyDescent="0.2">
      <c r="A891" s="540" t="s">
        <v>2001</v>
      </c>
      <c r="B891" s="541" t="s">
        <v>1755</v>
      </c>
      <c r="C891" s="541" t="s">
        <v>1743</v>
      </c>
      <c r="D891" s="541" t="s">
        <v>1800</v>
      </c>
      <c r="E891" s="541" t="s">
        <v>1801</v>
      </c>
      <c r="F891" s="582"/>
      <c r="G891" s="582"/>
      <c r="H891" s="582"/>
      <c r="I891" s="582"/>
      <c r="J891" s="582">
        <v>3</v>
      </c>
      <c r="K891" s="582">
        <v>1059</v>
      </c>
      <c r="L891" s="582"/>
      <c r="M891" s="582">
        <v>353</v>
      </c>
      <c r="N891" s="582">
        <v>3</v>
      </c>
      <c r="O891" s="582">
        <v>1071</v>
      </c>
      <c r="P891" s="546"/>
      <c r="Q891" s="583">
        <v>357</v>
      </c>
    </row>
    <row r="892" spans="1:17" ht="14.45" customHeight="1" x14ac:dyDescent="0.2">
      <c r="A892" s="540" t="s">
        <v>2001</v>
      </c>
      <c r="B892" s="541" t="s">
        <v>1755</v>
      </c>
      <c r="C892" s="541" t="s">
        <v>1743</v>
      </c>
      <c r="D892" s="541" t="s">
        <v>1810</v>
      </c>
      <c r="E892" s="541" t="s">
        <v>1811</v>
      </c>
      <c r="F892" s="582"/>
      <c r="G892" s="582"/>
      <c r="H892" s="582"/>
      <c r="I892" s="582"/>
      <c r="J892" s="582">
        <v>1</v>
      </c>
      <c r="K892" s="582">
        <v>112</v>
      </c>
      <c r="L892" s="582"/>
      <c r="M892" s="582">
        <v>112</v>
      </c>
      <c r="N892" s="582">
        <v>1</v>
      </c>
      <c r="O892" s="582">
        <v>112</v>
      </c>
      <c r="P892" s="546"/>
      <c r="Q892" s="583">
        <v>112</v>
      </c>
    </row>
    <row r="893" spans="1:17" ht="14.45" customHeight="1" x14ac:dyDescent="0.2">
      <c r="A893" s="540" t="s">
        <v>2001</v>
      </c>
      <c r="B893" s="541" t="s">
        <v>1755</v>
      </c>
      <c r="C893" s="541" t="s">
        <v>1743</v>
      </c>
      <c r="D893" s="541" t="s">
        <v>1812</v>
      </c>
      <c r="E893" s="541" t="s">
        <v>1813</v>
      </c>
      <c r="F893" s="582"/>
      <c r="G893" s="582"/>
      <c r="H893" s="582"/>
      <c r="I893" s="582"/>
      <c r="J893" s="582"/>
      <c r="K893" s="582"/>
      <c r="L893" s="582"/>
      <c r="M893" s="582"/>
      <c r="N893" s="582">
        <v>7</v>
      </c>
      <c r="O893" s="582">
        <v>2198</v>
      </c>
      <c r="P893" s="546"/>
      <c r="Q893" s="583">
        <v>314</v>
      </c>
    </row>
    <row r="894" spans="1:17" ht="14.45" customHeight="1" x14ac:dyDescent="0.2">
      <c r="A894" s="540" t="s">
        <v>2001</v>
      </c>
      <c r="B894" s="541" t="s">
        <v>1755</v>
      </c>
      <c r="C894" s="541" t="s">
        <v>1743</v>
      </c>
      <c r="D894" s="541" t="s">
        <v>1814</v>
      </c>
      <c r="E894" s="541" t="s">
        <v>1815</v>
      </c>
      <c r="F894" s="582"/>
      <c r="G894" s="582"/>
      <c r="H894" s="582"/>
      <c r="I894" s="582"/>
      <c r="J894" s="582">
        <v>1</v>
      </c>
      <c r="K894" s="582">
        <v>17</v>
      </c>
      <c r="L894" s="582"/>
      <c r="M894" s="582">
        <v>17</v>
      </c>
      <c r="N894" s="582"/>
      <c r="O894" s="582"/>
      <c r="P894" s="546"/>
      <c r="Q894" s="583"/>
    </row>
    <row r="895" spans="1:17" ht="14.45" customHeight="1" x14ac:dyDescent="0.2">
      <c r="A895" s="540" t="s">
        <v>2001</v>
      </c>
      <c r="B895" s="541" t="s">
        <v>1755</v>
      </c>
      <c r="C895" s="541" t="s">
        <v>1743</v>
      </c>
      <c r="D895" s="541" t="s">
        <v>1828</v>
      </c>
      <c r="E895" s="541" t="s">
        <v>1829</v>
      </c>
      <c r="F895" s="582"/>
      <c r="G895" s="582"/>
      <c r="H895" s="582"/>
      <c r="I895" s="582"/>
      <c r="J895" s="582"/>
      <c r="K895" s="582"/>
      <c r="L895" s="582"/>
      <c r="M895" s="582"/>
      <c r="N895" s="582">
        <v>2</v>
      </c>
      <c r="O895" s="582">
        <v>84</v>
      </c>
      <c r="P895" s="546"/>
      <c r="Q895" s="583">
        <v>42</v>
      </c>
    </row>
    <row r="896" spans="1:17" ht="14.45" customHeight="1" x14ac:dyDescent="0.2">
      <c r="A896" s="540" t="s">
        <v>2001</v>
      </c>
      <c r="B896" s="541" t="s">
        <v>1755</v>
      </c>
      <c r="C896" s="541" t="s">
        <v>1743</v>
      </c>
      <c r="D896" s="541" t="s">
        <v>1832</v>
      </c>
      <c r="E896" s="541" t="s">
        <v>1833</v>
      </c>
      <c r="F896" s="582"/>
      <c r="G896" s="582"/>
      <c r="H896" s="582"/>
      <c r="I896" s="582"/>
      <c r="J896" s="582">
        <v>1</v>
      </c>
      <c r="K896" s="582">
        <v>171</v>
      </c>
      <c r="L896" s="582"/>
      <c r="M896" s="582">
        <v>171</v>
      </c>
      <c r="N896" s="582">
        <v>1</v>
      </c>
      <c r="O896" s="582">
        <v>172</v>
      </c>
      <c r="P896" s="546"/>
      <c r="Q896" s="583">
        <v>172</v>
      </c>
    </row>
    <row r="897" spans="1:17" ht="14.45" customHeight="1" x14ac:dyDescent="0.2">
      <c r="A897" s="540" t="s">
        <v>2001</v>
      </c>
      <c r="B897" s="541" t="s">
        <v>1755</v>
      </c>
      <c r="C897" s="541" t="s">
        <v>1743</v>
      </c>
      <c r="D897" s="541" t="s">
        <v>1838</v>
      </c>
      <c r="E897" s="541" t="s">
        <v>1839</v>
      </c>
      <c r="F897" s="582"/>
      <c r="G897" s="582"/>
      <c r="H897" s="582"/>
      <c r="I897" s="582"/>
      <c r="J897" s="582">
        <v>1</v>
      </c>
      <c r="K897" s="582">
        <v>351</v>
      </c>
      <c r="L897" s="582"/>
      <c r="M897" s="582">
        <v>351</v>
      </c>
      <c r="N897" s="582"/>
      <c r="O897" s="582"/>
      <c r="P897" s="546"/>
      <c r="Q897" s="583"/>
    </row>
    <row r="898" spans="1:17" ht="14.45" customHeight="1" x14ac:dyDescent="0.2">
      <c r="A898" s="540" t="s">
        <v>2001</v>
      </c>
      <c r="B898" s="541" t="s">
        <v>1755</v>
      </c>
      <c r="C898" s="541" t="s">
        <v>1743</v>
      </c>
      <c r="D898" s="541" t="s">
        <v>1840</v>
      </c>
      <c r="E898" s="541" t="s">
        <v>1841</v>
      </c>
      <c r="F898" s="582"/>
      <c r="G898" s="582"/>
      <c r="H898" s="582"/>
      <c r="I898" s="582"/>
      <c r="J898" s="582">
        <v>1</v>
      </c>
      <c r="K898" s="582">
        <v>174</v>
      </c>
      <c r="L898" s="582"/>
      <c r="M898" s="582">
        <v>174</v>
      </c>
      <c r="N898" s="582">
        <v>1</v>
      </c>
      <c r="O898" s="582">
        <v>175</v>
      </c>
      <c r="P898" s="546"/>
      <c r="Q898" s="583">
        <v>175</v>
      </c>
    </row>
    <row r="899" spans="1:17" ht="14.45" customHeight="1" x14ac:dyDescent="0.2">
      <c r="A899" s="540" t="s">
        <v>2001</v>
      </c>
      <c r="B899" s="541" t="s">
        <v>1755</v>
      </c>
      <c r="C899" s="541" t="s">
        <v>1743</v>
      </c>
      <c r="D899" s="541" t="s">
        <v>1842</v>
      </c>
      <c r="E899" s="541" t="s">
        <v>1843</v>
      </c>
      <c r="F899" s="582"/>
      <c r="G899" s="582"/>
      <c r="H899" s="582"/>
      <c r="I899" s="582"/>
      <c r="J899" s="582">
        <v>30</v>
      </c>
      <c r="K899" s="582">
        <v>12060</v>
      </c>
      <c r="L899" s="582"/>
      <c r="M899" s="582">
        <v>402</v>
      </c>
      <c r="N899" s="582">
        <v>36</v>
      </c>
      <c r="O899" s="582">
        <v>14508</v>
      </c>
      <c r="P899" s="546"/>
      <c r="Q899" s="583">
        <v>403</v>
      </c>
    </row>
    <row r="900" spans="1:17" ht="14.45" customHeight="1" x14ac:dyDescent="0.2">
      <c r="A900" s="540" t="s">
        <v>2001</v>
      </c>
      <c r="B900" s="541" t="s">
        <v>1755</v>
      </c>
      <c r="C900" s="541" t="s">
        <v>1743</v>
      </c>
      <c r="D900" s="541" t="s">
        <v>1852</v>
      </c>
      <c r="E900" s="541" t="s">
        <v>1853</v>
      </c>
      <c r="F900" s="582"/>
      <c r="G900" s="582"/>
      <c r="H900" s="582"/>
      <c r="I900" s="582"/>
      <c r="J900" s="582">
        <v>1</v>
      </c>
      <c r="K900" s="582">
        <v>479</v>
      </c>
      <c r="L900" s="582"/>
      <c r="M900" s="582">
        <v>479</v>
      </c>
      <c r="N900" s="582"/>
      <c r="O900" s="582"/>
      <c r="P900" s="546"/>
      <c r="Q900" s="583"/>
    </row>
    <row r="901" spans="1:17" ht="14.45" customHeight="1" x14ac:dyDescent="0.2">
      <c r="A901" s="540" t="s">
        <v>2001</v>
      </c>
      <c r="B901" s="541" t="s">
        <v>1755</v>
      </c>
      <c r="C901" s="541" t="s">
        <v>1743</v>
      </c>
      <c r="D901" s="541" t="s">
        <v>1854</v>
      </c>
      <c r="E901" s="541" t="s">
        <v>1855</v>
      </c>
      <c r="F901" s="582"/>
      <c r="G901" s="582"/>
      <c r="H901" s="582"/>
      <c r="I901" s="582"/>
      <c r="J901" s="582"/>
      <c r="K901" s="582"/>
      <c r="L901" s="582"/>
      <c r="M901" s="582"/>
      <c r="N901" s="582">
        <v>2</v>
      </c>
      <c r="O901" s="582">
        <v>594</v>
      </c>
      <c r="P901" s="546"/>
      <c r="Q901" s="583">
        <v>297</v>
      </c>
    </row>
    <row r="902" spans="1:17" ht="14.45" customHeight="1" x14ac:dyDescent="0.2">
      <c r="A902" s="540" t="s">
        <v>2001</v>
      </c>
      <c r="B902" s="541" t="s">
        <v>1755</v>
      </c>
      <c r="C902" s="541" t="s">
        <v>1743</v>
      </c>
      <c r="D902" s="541" t="s">
        <v>1856</v>
      </c>
      <c r="E902" s="541" t="s">
        <v>1857</v>
      </c>
      <c r="F902" s="582"/>
      <c r="G902" s="582"/>
      <c r="H902" s="582"/>
      <c r="I902" s="582"/>
      <c r="J902" s="582">
        <v>1</v>
      </c>
      <c r="K902" s="582">
        <v>808</v>
      </c>
      <c r="L902" s="582"/>
      <c r="M902" s="582">
        <v>808</v>
      </c>
      <c r="N902" s="582"/>
      <c r="O902" s="582"/>
      <c r="P902" s="546"/>
      <c r="Q902" s="583"/>
    </row>
    <row r="903" spans="1:17" ht="14.45" customHeight="1" x14ac:dyDescent="0.2">
      <c r="A903" s="540" t="s">
        <v>2001</v>
      </c>
      <c r="B903" s="541" t="s">
        <v>1755</v>
      </c>
      <c r="C903" s="541" t="s">
        <v>1743</v>
      </c>
      <c r="D903" s="541" t="s">
        <v>1858</v>
      </c>
      <c r="E903" s="541" t="s">
        <v>1859</v>
      </c>
      <c r="F903" s="582"/>
      <c r="G903" s="582"/>
      <c r="H903" s="582"/>
      <c r="I903" s="582"/>
      <c r="J903" s="582"/>
      <c r="K903" s="582"/>
      <c r="L903" s="582"/>
      <c r="M903" s="582"/>
      <c r="N903" s="582">
        <v>2</v>
      </c>
      <c r="O903" s="582">
        <v>338</v>
      </c>
      <c r="P903" s="546"/>
      <c r="Q903" s="583">
        <v>169</v>
      </c>
    </row>
    <row r="904" spans="1:17" ht="14.45" customHeight="1" x14ac:dyDescent="0.2">
      <c r="A904" s="540" t="s">
        <v>2001</v>
      </c>
      <c r="B904" s="541" t="s">
        <v>1755</v>
      </c>
      <c r="C904" s="541" t="s">
        <v>1743</v>
      </c>
      <c r="D904" s="541" t="s">
        <v>1862</v>
      </c>
      <c r="E904" s="541" t="s">
        <v>1863</v>
      </c>
      <c r="F904" s="582"/>
      <c r="G904" s="582"/>
      <c r="H904" s="582"/>
      <c r="I904" s="582"/>
      <c r="J904" s="582">
        <v>5</v>
      </c>
      <c r="K904" s="582">
        <v>2875</v>
      </c>
      <c r="L904" s="582"/>
      <c r="M904" s="582">
        <v>575</v>
      </c>
      <c r="N904" s="582">
        <v>6</v>
      </c>
      <c r="O904" s="582">
        <v>3456</v>
      </c>
      <c r="P904" s="546"/>
      <c r="Q904" s="583">
        <v>576</v>
      </c>
    </row>
    <row r="905" spans="1:17" ht="14.45" customHeight="1" x14ac:dyDescent="0.2">
      <c r="A905" s="540" t="s">
        <v>2001</v>
      </c>
      <c r="B905" s="541" t="s">
        <v>1755</v>
      </c>
      <c r="C905" s="541" t="s">
        <v>1743</v>
      </c>
      <c r="D905" s="541" t="s">
        <v>1874</v>
      </c>
      <c r="E905" s="541" t="s">
        <v>1875</v>
      </c>
      <c r="F905" s="582"/>
      <c r="G905" s="582"/>
      <c r="H905" s="582"/>
      <c r="I905" s="582"/>
      <c r="J905" s="582">
        <v>1</v>
      </c>
      <c r="K905" s="582">
        <v>808</v>
      </c>
      <c r="L905" s="582"/>
      <c r="M905" s="582">
        <v>808</v>
      </c>
      <c r="N905" s="582"/>
      <c r="O905" s="582"/>
      <c r="P905" s="546"/>
      <c r="Q905" s="583"/>
    </row>
    <row r="906" spans="1:17" ht="14.45" customHeight="1" x14ac:dyDescent="0.2">
      <c r="A906" s="540" t="s">
        <v>2001</v>
      </c>
      <c r="B906" s="541" t="s">
        <v>1755</v>
      </c>
      <c r="C906" s="541" t="s">
        <v>1743</v>
      </c>
      <c r="D906" s="541" t="s">
        <v>1880</v>
      </c>
      <c r="E906" s="541" t="s">
        <v>1881</v>
      </c>
      <c r="F906" s="582"/>
      <c r="G906" s="582"/>
      <c r="H906" s="582"/>
      <c r="I906" s="582"/>
      <c r="J906" s="582">
        <v>2</v>
      </c>
      <c r="K906" s="582">
        <v>8228</v>
      </c>
      <c r="L906" s="582"/>
      <c r="M906" s="582">
        <v>4114</v>
      </c>
      <c r="N906" s="582"/>
      <c r="O906" s="582"/>
      <c r="P906" s="546"/>
      <c r="Q906" s="583"/>
    </row>
    <row r="907" spans="1:17" ht="14.45" customHeight="1" x14ac:dyDescent="0.2">
      <c r="A907" s="540" t="s">
        <v>2002</v>
      </c>
      <c r="B907" s="541" t="s">
        <v>1755</v>
      </c>
      <c r="C907" s="541" t="s">
        <v>1743</v>
      </c>
      <c r="D907" s="541" t="s">
        <v>1774</v>
      </c>
      <c r="E907" s="541" t="s">
        <v>1775</v>
      </c>
      <c r="F907" s="582"/>
      <c r="G907" s="582"/>
      <c r="H907" s="582"/>
      <c r="I907" s="582"/>
      <c r="J907" s="582">
        <v>2</v>
      </c>
      <c r="K907" s="582">
        <v>336</v>
      </c>
      <c r="L907" s="582"/>
      <c r="M907" s="582">
        <v>168</v>
      </c>
      <c r="N907" s="582"/>
      <c r="O907" s="582"/>
      <c r="P907" s="546"/>
      <c r="Q907" s="583"/>
    </row>
    <row r="908" spans="1:17" ht="14.45" customHeight="1" x14ac:dyDescent="0.2">
      <c r="A908" s="540" t="s">
        <v>2002</v>
      </c>
      <c r="B908" s="541" t="s">
        <v>1755</v>
      </c>
      <c r="C908" s="541" t="s">
        <v>1743</v>
      </c>
      <c r="D908" s="541" t="s">
        <v>1776</v>
      </c>
      <c r="E908" s="541" t="s">
        <v>1777</v>
      </c>
      <c r="F908" s="582"/>
      <c r="G908" s="582"/>
      <c r="H908" s="582"/>
      <c r="I908" s="582"/>
      <c r="J908" s="582">
        <v>1</v>
      </c>
      <c r="K908" s="582">
        <v>175</v>
      </c>
      <c r="L908" s="582"/>
      <c r="M908" s="582">
        <v>175</v>
      </c>
      <c r="N908" s="582">
        <v>1</v>
      </c>
      <c r="O908" s="582">
        <v>176</v>
      </c>
      <c r="P908" s="546"/>
      <c r="Q908" s="583">
        <v>176</v>
      </c>
    </row>
    <row r="909" spans="1:17" ht="14.45" customHeight="1" x14ac:dyDescent="0.2">
      <c r="A909" s="540" t="s">
        <v>2002</v>
      </c>
      <c r="B909" s="541" t="s">
        <v>1755</v>
      </c>
      <c r="C909" s="541" t="s">
        <v>1743</v>
      </c>
      <c r="D909" s="541" t="s">
        <v>1778</v>
      </c>
      <c r="E909" s="541" t="s">
        <v>1779</v>
      </c>
      <c r="F909" s="582"/>
      <c r="G909" s="582"/>
      <c r="H909" s="582"/>
      <c r="I909" s="582"/>
      <c r="J909" s="582"/>
      <c r="K909" s="582"/>
      <c r="L909" s="582"/>
      <c r="M909" s="582"/>
      <c r="N909" s="582">
        <v>1</v>
      </c>
      <c r="O909" s="582">
        <v>356</v>
      </c>
      <c r="P909" s="546"/>
      <c r="Q909" s="583">
        <v>356</v>
      </c>
    </row>
    <row r="910" spans="1:17" ht="14.45" customHeight="1" x14ac:dyDescent="0.2">
      <c r="A910" s="540" t="s">
        <v>2002</v>
      </c>
      <c r="B910" s="541" t="s">
        <v>1755</v>
      </c>
      <c r="C910" s="541" t="s">
        <v>1743</v>
      </c>
      <c r="D910" s="541" t="s">
        <v>1788</v>
      </c>
      <c r="E910" s="541" t="s">
        <v>1789</v>
      </c>
      <c r="F910" s="582"/>
      <c r="G910" s="582"/>
      <c r="H910" s="582"/>
      <c r="I910" s="582"/>
      <c r="J910" s="582"/>
      <c r="K910" s="582"/>
      <c r="L910" s="582"/>
      <c r="M910" s="582"/>
      <c r="N910" s="582">
        <v>1</v>
      </c>
      <c r="O910" s="582">
        <v>555</v>
      </c>
      <c r="P910" s="546"/>
      <c r="Q910" s="583">
        <v>555</v>
      </c>
    </row>
    <row r="911" spans="1:17" ht="14.45" customHeight="1" x14ac:dyDescent="0.2">
      <c r="A911" s="540" t="s">
        <v>2002</v>
      </c>
      <c r="B911" s="541" t="s">
        <v>1755</v>
      </c>
      <c r="C911" s="541" t="s">
        <v>1743</v>
      </c>
      <c r="D911" s="541" t="s">
        <v>1800</v>
      </c>
      <c r="E911" s="541" t="s">
        <v>1801</v>
      </c>
      <c r="F911" s="582"/>
      <c r="G911" s="582"/>
      <c r="H911" s="582"/>
      <c r="I911" s="582"/>
      <c r="J911" s="582"/>
      <c r="K911" s="582"/>
      <c r="L911" s="582"/>
      <c r="M911" s="582"/>
      <c r="N911" s="582">
        <v>1</v>
      </c>
      <c r="O911" s="582">
        <v>357</v>
      </c>
      <c r="P911" s="546"/>
      <c r="Q911" s="583">
        <v>357</v>
      </c>
    </row>
    <row r="912" spans="1:17" ht="14.45" customHeight="1" x14ac:dyDescent="0.2">
      <c r="A912" s="540" t="s">
        <v>2002</v>
      </c>
      <c r="B912" s="541" t="s">
        <v>1755</v>
      </c>
      <c r="C912" s="541" t="s">
        <v>1743</v>
      </c>
      <c r="D912" s="541" t="s">
        <v>1810</v>
      </c>
      <c r="E912" s="541" t="s">
        <v>1811</v>
      </c>
      <c r="F912" s="582"/>
      <c r="G912" s="582"/>
      <c r="H912" s="582"/>
      <c r="I912" s="582"/>
      <c r="J912" s="582"/>
      <c r="K912" s="582"/>
      <c r="L912" s="582"/>
      <c r="M912" s="582"/>
      <c r="N912" s="582">
        <v>1</v>
      </c>
      <c r="O912" s="582">
        <v>112</v>
      </c>
      <c r="P912" s="546"/>
      <c r="Q912" s="583">
        <v>112</v>
      </c>
    </row>
    <row r="913" spans="1:17" ht="14.45" customHeight="1" x14ac:dyDescent="0.2">
      <c r="A913" s="540" t="s">
        <v>2002</v>
      </c>
      <c r="B913" s="541" t="s">
        <v>1755</v>
      </c>
      <c r="C913" s="541" t="s">
        <v>1743</v>
      </c>
      <c r="D913" s="541" t="s">
        <v>1818</v>
      </c>
      <c r="E913" s="541" t="s">
        <v>1819</v>
      </c>
      <c r="F913" s="582"/>
      <c r="G913" s="582"/>
      <c r="H913" s="582"/>
      <c r="I913" s="582"/>
      <c r="J913" s="582">
        <v>3</v>
      </c>
      <c r="K913" s="582">
        <v>1056</v>
      </c>
      <c r="L913" s="582"/>
      <c r="M913" s="582">
        <v>352</v>
      </c>
      <c r="N913" s="582"/>
      <c r="O913" s="582"/>
      <c r="P913" s="546"/>
      <c r="Q913" s="583"/>
    </row>
    <row r="914" spans="1:17" ht="14.45" customHeight="1" x14ac:dyDescent="0.2">
      <c r="A914" s="540" t="s">
        <v>2002</v>
      </c>
      <c r="B914" s="541" t="s">
        <v>1755</v>
      </c>
      <c r="C914" s="541" t="s">
        <v>1743</v>
      </c>
      <c r="D914" s="541" t="s">
        <v>1828</v>
      </c>
      <c r="E914" s="541" t="s">
        <v>1829</v>
      </c>
      <c r="F914" s="582"/>
      <c r="G914" s="582"/>
      <c r="H914" s="582"/>
      <c r="I914" s="582"/>
      <c r="J914" s="582"/>
      <c r="K914" s="582"/>
      <c r="L914" s="582"/>
      <c r="M914" s="582"/>
      <c r="N914" s="582">
        <v>1</v>
      </c>
      <c r="O914" s="582">
        <v>42</v>
      </c>
      <c r="P914" s="546"/>
      <c r="Q914" s="583">
        <v>42</v>
      </c>
    </row>
    <row r="915" spans="1:17" ht="14.45" customHeight="1" x14ac:dyDescent="0.2">
      <c r="A915" s="540" t="s">
        <v>2002</v>
      </c>
      <c r="B915" s="541" t="s">
        <v>1755</v>
      </c>
      <c r="C915" s="541" t="s">
        <v>1743</v>
      </c>
      <c r="D915" s="541" t="s">
        <v>1830</v>
      </c>
      <c r="E915" s="541" t="s">
        <v>1831</v>
      </c>
      <c r="F915" s="582"/>
      <c r="G915" s="582"/>
      <c r="H915" s="582"/>
      <c r="I915" s="582"/>
      <c r="J915" s="582"/>
      <c r="K915" s="582"/>
      <c r="L915" s="582"/>
      <c r="M915" s="582"/>
      <c r="N915" s="582">
        <v>1</v>
      </c>
      <c r="O915" s="582">
        <v>5062</v>
      </c>
      <c r="P915" s="546"/>
      <c r="Q915" s="583">
        <v>5062</v>
      </c>
    </row>
    <row r="916" spans="1:17" ht="14.45" customHeight="1" x14ac:dyDescent="0.2">
      <c r="A916" s="540" t="s">
        <v>2002</v>
      </c>
      <c r="B916" s="541" t="s">
        <v>1755</v>
      </c>
      <c r="C916" s="541" t="s">
        <v>1743</v>
      </c>
      <c r="D916" s="541" t="s">
        <v>1832</v>
      </c>
      <c r="E916" s="541" t="s">
        <v>1833</v>
      </c>
      <c r="F916" s="582"/>
      <c r="G916" s="582"/>
      <c r="H916" s="582"/>
      <c r="I916" s="582"/>
      <c r="J916" s="582">
        <v>1</v>
      </c>
      <c r="K916" s="582">
        <v>171</v>
      </c>
      <c r="L916" s="582"/>
      <c r="M916" s="582">
        <v>171</v>
      </c>
      <c r="N916" s="582"/>
      <c r="O916" s="582"/>
      <c r="P916" s="546"/>
      <c r="Q916" s="583"/>
    </row>
    <row r="917" spans="1:17" ht="14.45" customHeight="1" x14ac:dyDescent="0.2">
      <c r="A917" s="540" t="s">
        <v>2002</v>
      </c>
      <c r="B917" s="541" t="s">
        <v>1755</v>
      </c>
      <c r="C917" s="541" t="s">
        <v>1743</v>
      </c>
      <c r="D917" s="541" t="s">
        <v>1840</v>
      </c>
      <c r="E917" s="541" t="s">
        <v>1841</v>
      </c>
      <c r="F917" s="582"/>
      <c r="G917" s="582"/>
      <c r="H917" s="582"/>
      <c r="I917" s="582"/>
      <c r="J917" s="582">
        <v>1</v>
      </c>
      <c r="K917" s="582">
        <v>174</v>
      </c>
      <c r="L917" s="582"/>
      <c r="M917" s="582">
        <v>174</v>
      </c>
      <c r="N917" s="582"/>
      <c r="O917" s="582"/>
      <c r="P917" s="546"/>
      <c r="Q917" s="583"/>
    </row>
    <row r="918" spans="1:17" ht="14.45" customHeight="1" x14ac:dyDescent="0.2">
      <c r="A918" s="540" t="s">
        <v>2002</v>
      </c>
      <c r="B918" s="541" t="s">
        <v>1755</v>
      </c>
      <c r="C918" s="541" t="s">
        <v>1743</v>
      </c>
      <c r="D918" s="541" t="s">
        <v>1852</v>
      </c>
      <c r="E918" s="541" t="s">
        <v>1853</v>
      </c>
      <c r="F918" s="582"/>
      <c r="G918" s="582"/>
      <c r="H918" s="582"/>
      <c r="I918" s="582"/>
      <c r="J918" s="582"/>
      <c r="K918" s="582"/>
      <c r="L918" s="582"/>
      <c r="M918" s="582"/>
      <c r="N918" s="582">
        <v>1</v>
      </c>
      <c r="O918" s="582">
        <v>482</v>
      </c>
      <c r="P918" s="546"/>
      <c r="Q918" s="583">
        <v>482</v>
      </c>
    </row>
    <row r="919" spans="1:17" ht="14.45" customHeight="1" x14ac:dyDescent="0.2">
      <c r="A919" s="540" t="s">
        <v>2002</v>
      </c>
      <c r="B919" s="541" t="s">
        <v>1755</v>
      </c>
      <c r="C919" s="541" t="s">
        <v>1743</v>
      </c>
      <c r="D919" s="541" t="s">
        <v>1858</v>
      </c>
      <c r="E919" s="541" t="s">
        <v>1859</v>
      </c>
      <c r="F919" s="582"/>
      <c r="G919" s="582"/>
      <c r="H919" s="582"/>
      <c r="I919" s="582"/>
      <c r="J919" s="582">
        <v>1</v>
      </c>
      <c r="K919" s="582">
        <v>168</v>
      </c>
      <c r="L919" s="582"/>
      <c r="M919" s="582">
        <v>168</v>
      </c>
      <c r="N919" s="582">
        <v>1</v>
      </c>
      <c r="O919" s="582">
        <v>169</v>
      </c>
      <c r="P919" s="546"/>
      <c r="Q919" s="583">
        <v>169</v>
      </c>
    </row>
    <row r="920" spans="1:17" ht="14.45" customHeight="1" x14ac:dyDescent="0.2">
      <c r="A920" s="540" t="s">
        <v>2003</v>
      </c>
      <c r="B920" s="541" t="s">
        <v>1755</v>
      </c>
      <c r="C920" s="541" t="s">
        <v>1743</v>
      </c>
      <c r="D920" s="541" t="s">
        <v>1758</v>
      </c>
      <c r="E920" s="541" t="s">
        <v>1759</v>
      </c>
      <c r="F920" s="582">
        <v>7</v>
      </c>
      <c r="G920" s="582">
        <v>10402</v>
      </c>
      <c r="H920" s="582"/>
      <c r="I920" s="582">
        <v>1486</v>
      </c>
      <c r="J920" s="582">
        <v>10</v>
      </c>
      <c r="K920" s="582">
        <v>14880</v>
      </c>
      <c r="L920" s="582"/>
      <c r="M920" s="582">
        <v>1488</v>
      </c>
      <c r="N920" s="582">
        <v>7</v>
      </c>
      <c r="O920" s="582">
        <v>10451</v>
      </c>
      <c r="P920" s="546"/>
      <c r="Q920" s="583">
        <v>1493</v>
      </c>
    </row>
    <row r="921" spans="1:17" ht="14.45" customHeight="1" x14ac:dyDescent="0.2">
      <c r="A921" s="540" t="s">
        <v>2003</v>
      </c>
      <c r="B921" s="541" t="s">
        <v>1755</v>
      </c>
      <c r="C921" s="541" t="s">
        <v>1743</v>
      </c>
      <c r="D921" s="541" t="s">
        <v>1760</v>
      </c>
      <c r="E921" s="541" t="s">
        <v>1761</v>
      </c>
      <c r="F921" s="582">
        <v>17</v>
      </c>
      <c r="G921" s="582">
        <v>66759</v>
      </c>
      <c r="H921" s="582"/>
      <c r="I921" s="582">
        <v>3927</v>
      </c>
      <c r="J921" s="582">
        <v>18</v>
      </c>
      <c r="K921" s="582">
        <v>70848</v>
      </c>
      <c r="L921" s="582"/>
      <c r="M921" s="582">
        <v>3936</v>
      </c>
      <c r="N921" s="582">
        <v>5</v>
      </c>
      <c r="O921" s="582">
        <v>19905</v>
      </c>
      <c r="P921" s="546"/>
      <c r="Q921" s="583">
        <v>3981</v>
      </c>
    </row>
    <row r="922" spans="1:17" ht="14.45" customHeight="1" x14ac:dyDescent="0.2">
      <c r="A922" s="540" t="s">
        <v>2003</v>
      </c>
      <c r="B922" s="541" t="s">
        <v>1755</v>
      </c>
      <c r="C922" s="541" t="s">
        <v>1743</v>
      </c>
      <c r="D922" s="541" t="s">
        <v>1762</v>
      </c>
      <c r="E922" s="541" t="s">
        <v>1763</v>
      </c>
      <c r="F922" s="582">
        <v>1</v>
      </c>
      <c r="G922" s="582">
        <v>661</v>
      </c>
      <c r="H922" s="582"/>
      <c r="I922" s="582">
        <v>661</v>
      </c>
      <c r="J922" s="582"/>
      <c r="K922" s="582"/>
      <c r="L922" s="582"/>
      <c r="M922" s="582"/>
      <c r="N922" s="582"/>
      <c r="O922" s="582"/>
      <c r="P922" s="546"/>
      <c r="Q922" s="583"/>
    </row>
    <row r="923" spans="1:17" ht="14.45" customHeight="1" x14ac:dyDescent="0.2">
      <c r="A923" s="540" t="s">
        <v>2003</v>
      </c>
      <c r="B923" s="541" t="s">
        <v>1755</v>
      </c>
      <c r="C923" s="541" t="s">
        <v>1743</v>
      </c>
      <c r="D923" s="541" t="s">
        <v>1764</v>
      </c>
      <c r="E923" s="541" t="s">
        <v>1765</v>
      </c>
      <c r="F923" s="582">
        <v>51</v>
      </c>
      <c r="G923" s="582">
        <v>53550</v>
      </c>
      <c r="H923" s="582"/>
      <c r="I923" s="582">
        <v>1050</v>
      </c>
      <c r="J923" s="582">
        <v>32</v>
      </c>
      <c r="K923" s="582">
        <v>34048</v>
      </c>
      <c r="L923" s="582"/>
      <c r="M923" s="582">
        <v>1064</v>
      </c>
      <c r="N923" s="582">
        <v>5</v>
      </c>
      <c r="O923" s="582">
        <v>5470</v>
      </c>
      <c r="P923" s="546"/>
      <c r="Q923" s="583">
        <v>1094</v>
      </c>
    </row>
    <row r="924" spans="1:17" ht="14.45" customHeight="1" x14ac:dyDescent="0.2">
      <c r="A924" s="540" t="s">
        <v>2003</v>
      </c>
      <c r="B924" s="541" t="s">
        <v>1755</v>
      </c>
      <c r="C924" s="541" t="s">
        <v>1743</v>
      </c>
      <c r="D924" s="541" t="s">
        <v>1768</v>
      </c>
      <c r="E924" s="541" t="s">
        <v>1769</v>
      </c>
      <c r="F924" s="582">
        <v>4</v>
      </c>
      <c r="G924" s="582">
        <v>3384</v>
      </c>
      <c r="H924" s="582"/>
      <c r="I924" s="582">
        <v>846</v>
      </c>
      <c r="J924" s="582">
        <v>4</v>
      </c>
      <c r="K924" s="582">
        <v>3396</v>
      </c>
      <c r="L924" s="582"/>
      <c r="M924" s="582">
        <v>849</v>
      </c>
      <c r="N924" s="582">
        <v>6</v>
      </c>
      <c r="O924" s="582">
        <v>5184</v>
      </c>
      <c r="P924" s="546"/>
      <c r="Q924" s="583">
        <v>864</v>
      </c>
    </row>
    <row r="925" spans="1:17" ht="14.45" customHeight="1" x14ac:dyDescent="0.2">
      <c r="A925" s="540" t="s">
        <v>2003</v>
      </c>
      <c r="B925" s="541" t="s">
        <v>1755</v>
      </c>
      <c r="C925" s="541" t="s">
        <v>1743</v>
      </c>
      <c r="D925" s="541" t="s">
        <v>1770</v>
      </c>
      <c r="E925" s="541" t="s">
        <v>1771</v>
      </c>
      <c r="F925" s="582">
        <v>8</v>
      </c>
      <c r="G925" s="582">
        <v>6448</v>
      </c>
      <c r="H925" s="582"/>
      <c r="I925" s="582">
        <v>806</v>
      </c>
      <c r="J925" s="582">
        <v>11</v>
      </c>
      <c r="K925" s="582">
        <v>8888</v>
      </c>
      <c r="L925" s="582"/>
      <c r="M925" s="582">
        <v>808</v>
      </c>
      <c r="N925" s="582">
        <v>7</v>
      </c>
      <c r="O925" s="582">
        <v>5677</v>
      </c>
      <c r="P925" s="546"/>
      <c r="Q925" s="583">
        <v>811</v>
      </c>
    </row>
    <row r="926" spans="1:17" ht="14.45" customHeight="1" x14ac:dyDescent="0.2">
      <c r="A926" s="540" t="s">
        <v>2003</v>
      </c>
      <c r="B926" s="541" t="s">
        <v>1755</v>
      </c>
      <c r="C926" s="541" t="s">
        <v>1743</v>
      </c>
      <c r="D926" s="541" t="s">
        <v>1772</v>
      </c>
      <c r="E926" s="541" t="s">
        <v>1773</v>
      </c>
      <c r="F926" s="582">
        <v>8</v>
      </c>
      <c r="G926" s="582">
        <v>6448</v>
      </c>
      <c r="H926" s="582"/>
      <c r="I926" s="582">
        <v>806</v>
      </c>
      <c r="J926" s="582">
        <v>11</v>
      </c>
      <c r="K926" s="582">
        <v>8888</v>
      </c>
      <c r="L926" s="582"/>
      <c r="M926" s="582">
        <v>808</v>
      </c>
      <c r="N926" s="582">
        <v>7</v>
      </c>
      <c r="O926" s="582">
        <v>5677</v>
      </c>
      <c r="P926" s="546"/>
      <c r="Q926" s="583">
        <v>811</v>
      </c>
    </row>
    <row r="927" spans="1:17" ht="14.45" customHeight="1" x14ac:dyDescent="0.2">
      <c r="A927" s="540" t="s">
        <v>2003</v>
      </c>
      <c r="B927" s="541" t="s">
        <v>1755</v>
      </c>
      <c r="C927" s="541" t="s">
        <v>1743</v>
      </c>
      <c r="D927" s="541" t="s">
        <v>1774</v>
      </c>
      <c r="E927" s="541" t="s">
        <v>1775</v>
      </c>
      <c r="F927" s="582">
        <v>8</v>
      </c>
      <c r="G927" s="582">
        <v>1344</v>
      </c>
      <c r="H927" s="582"/>
      <c r="I927" s="582">
        <v>168</v>
      </c>
      <c r="J927" s="582">
        <v>13</v>
      </c>
      <c r="K927" s="582">
        <v>2184</v>
      </c>
      <c r="L927" s="582"/>
      <c r="M927" s="582">
        <v>168</v>
      </c>
      <c r="N927" s="582">
        <v>9</v>
      </c>
      <c r="O927" s="582">
        <v>1521</v>
      </c>
      <c r="P927" s="546"/>
      <c r="Q927" s="583">
        <v>169</v>
      </c>
    </row>
    <row r="928" spans="1:17" ht="14.45" customHeight="1" x14ac:dyDescent="0.2">
      <c r="A928" s="540" t="s">
        <v>2003</v>
      </c>
      <c r="B928" s="541" t="s">
        <v>1755</v>
      </c>
      <c r="C928" s="541" t="s">
        <v>1743</v>
      </c>
      <c r="D928" s="541" t="s">
        <v>1776</v>
      </c>
      <c r="E928" s="541" t="s">
        <v>1777</v>
      </c>
      <c r="F928" s="582">
        <v>12</v>
      </c>
      <c r="G928" s="582">
        <v>2100</v>
      </c>
      <c r="H928" s="582"/>
      <c r="I928" s="582">
        <v>175</v>
      </c>
      <c r="J928" s="582">
        <v>37</v>
      </c>
      <c r="K928" s="582">
        <v>6475</v>
      </c>
      <c r="L928" s="582"/>
      <c r="M928" s="582">
        <v>175</v>
      </c>
      <c r="N928" s="582">
        <v>21</v>
      </c>
      <c r="O928" s="582">
        <v>3696</v>
      </c>
      <c r="P928" s="546"/>
      <c r="Q928" s="583">
        <v>176</v>
      </c>
    </row>
    <row r="929" spans="1:17" ht="14.45" customHeight="1" x14ac:dyDescent="0.2">
      <c r="A929" s="540" t="s">
        <v>2003</v>
      </c>
      <c r="B929" s="541" t="s">
        <v>1755</v>
      </c>
      <c r="C929" s="541" t="s">
        <v>1743</v>
      </c>
      <c r="D929" s="541" t="s">
        <v>1778</v>
      </c>
      <c r="E929" s="541" t="s">
        <v>1779</v>
      </c>
      <c r="F929" s="582">
        <v>7</v>
      </c>
      <c r="G929" s="582">
        <v>2471</v>
      </c>
      <c r="H929" s="582"/>
      <c r="I929" s="582">
        <v>353</v>
      </c>
      <c r="J929" s="582">
        <v>8</v>
      </c>
      <c r="K929" s="582">
        <v>2832</v>
      </c>
      <c r="L929" s="582"/>
      <c r="M929" s="582">
        <v>354</v>
      </c>
      <c r="N929" s="582">
        <v>10</v>
      </c>
      <c r="O929" s="582">
        <v>3560</v>
      </c>
      <c r="P929" s="546"/>
      <c r="Q929" s="583">
        <v>356</v>
      </c>
    </row>
    <row r="930" spans="1:17" ht="14.45" customHeight="1" x14ac:dyDescent="0.2">
      <c r="A930" s="540" t="s">
        <v>2003</v>
      </c>
      <c r="B930" s="541" t="s">
        <v>1755</v>
      </c>
      <c r="C930" s="541" t="s">
        <v>1743</v>
      </c>
      <c r="D930" s="541" t="s">
        <v>1780</v>
      </c>
      <c r="E930" s="541" t="s">
        <v>1781</v>
      </c>
      <c r="F930" s="582"/>
      <c r="G930" s="582"/>
      <c r="H930" s="582"/>
      <c r="I930" s="582"/>
      <c r="J930" s="582"/>
      <c r="K930" s="582"/>
      <c r="L930" s="582"/>
      <c r="M930" s="582"/>
      <c r="N930" s="582">
        <v>2</v>
      </c>
      <c r="O930" s="582">
        <v>2084</v>
      </c>
      <c r="P930" s="546"/>
      <c r="Q930" s="583">
        <v>1042</v>
      </c>
    </row>
    <row r="931" spans="1:17" ht="14.45" customHeight="1" x14ac:dyDescent="0.2">
      <c r="A931" s="540" t="s">
        <v>2003</v>
      </c>
      <c r="B931" s="541" t="s">
        <v>1755</v>
      </c>
      <c r="C931" s="541" t="s">
        <v>1743</v>
      </c>
      <c r="D931" s="541" t="s">
        <v>1782</v>
      </c>
      <c r="E931" s="541" t="s">
        <v>1783</v>
      </c>
      <c r="F931" s="582">
        <v>5</v>
      </c>
      <c r="G931" s="582">
        <v>955</v>
      </c>
      <c r="H931" s="582"/>
      <c r="I931" s="582">
        <v>191</v>
      </c>
      <c r="J931" s="582">
        <v>4</v>
      </c>
      <c r="K931" s="582">
        <v>764</v>
      </c>
      <c r="L931" s="582"/>
      <c r="M931" s="582">
        <v>191</v>
      </c>
      <c r="N931" s="582">
        <v>6</v>
      </c>
      <c r="O931" s="582">
        <v>1158</v>
      </c>
      <c r="P931" s="546"/>
      <c r="Q931" s="583">
        <v>193</v>
      </c>
    </row>
    <row r="932" spans="1:17" ht="14.45" customHeight="1" x14ac:dyDescent="0.2">
      <c r="A932" s="540" t="s">
        <v>2003</v>
      </c>
      <c r="B932" s="541" t="s">
        <v>1755</v>
      </c>
      <c r="C932" s="541" t="s">
        <v>1743</v>
      </c>
      <c r="D932" s="541" t="s">
        <v>1788</v>
      </c>
      <c r="E932" s="541" t="s">
        <v>1789</v>
      </c>
      <c r="F932" s="582">
        <v>30</v>
      </c>
      <c r="G932" s="582">
        <v>16530</v>
      </c>
      <c r="H932" s="582"/>
      <c r="I932" s="582">
        <v>551</v>
      </c>
      <c r="J932" s="582">
        <v>40</v>
      </c>
      <c r="K932" s="582">
        <v>22080</v>
      </c>
      <c r="L932" s="582"/>
      <c r="M932" s="582">
        <v>552</v>
      </c>
      <c r="N932" s="582">
        <v>26</v>
      </c>
      <c r="O932" s="582">
        <v>14430</v>
      </c>
      <c r="P932" s="546"/>
      <c r="Q932" s="583">
        <v>555</v>
      </c>
    </row>
    <row r="933" spans="1:17" ht="14.45" customHeight="1" x14ac:dyDescent="0.2">
      <c r="A933" s="540" t="s">
        <v>2003</v>
      </c>
      <c r="B933" s="541" t="s">
        <v>1755</v>
      </c>
      <c r="C933" s="541" t="s">
        <v>1743</v>
      </c>
      <c r="D933" s="541" t="s">
        <v>1790</v>
      </c>
      <c r="E933" s="541" t="s">
        <v>1791</v>
      </c>
      <c r="F933" s="582">
        <v>4</v>
      </c>
      <c r="G933" s="582">
        <v>2624</v>
      </c>
      <c r="H933" s="582"/>
      <c r="I933" s="582">
        <v>656</v>
      </c>
      <c r="J933" s="582">
        <v>12</v>
      </c>
      <c r="K933" s="582">
        <v>7884</v>
      </c>
      <c r="L933" s="582"/>
      <c r="M933" s="582">
        <v>657</v>
      </c>
      <c r="N933" s="582">
        <v>4</v>
      </c>
      <c r="O933" s="582">
        <v>2640</v>
      </c>
      <c r="P933" s="546"/>
      <c r="Q933" s="583">
        <v>660</v>
      </c>
    </row>
    <row r="934" spans="1:17" ht="14.45" customHeight="1" x14ac:dyDescent="0.2">
      <c r="A934" s="540" t="s">
        <v>2003</v>
      </c>
      <c r="B934" s="541" t="s">
        <v>1755</v>
      </c>
      <c r="C934" s="541" t="s">
        <v>1743</v>
      </c>
      <c r="D934" s="541" t="s">
        <v>1792</v>
      </c>
      <c r="E934" s="541" t="s">
        <v>1793</v>
      </c>
      <c r="F934" s="582">
        <v>4</v>
      </c>
      <c r="G934" s="582">
        <v>2624</v>
      </c>
      <c r="H934" s="582"/>
      <c r="I934" s="582">
        <v>656</v>
      </c>
      <c r="J934" s="582">
        <v>12</v>
      </c>
      <c r="K934" s="582">
        <v>7884</v>
      </c>
      <c r="L934" s="582"/>
      <c r="M934" s="582">
        <v>657</v>
      </c>
      <c r="N934" s="582">
        <v>4</v>
      </c>
      <c r="O934" s="582">
        <v>2640</v>
      </c>
      <c r="P934" s="546"/>
      <c r="Q934" s="583">
        <v>660</v>
      </c>
    </row>
    <row r="935" spans="1:17" ht="14.45" customHeight="1" x14ac:dyDescent="0.2">
      <c r="A935" s="540" t="s">
        <v>2003</v>
      </c>
      <c r="B935" s="541" t="s">
        <v>1755</v>
      </c>
      <c r="C935" s="541" t="s">
        <v>1743</v>
      </c>
      <c r="D935" s="541" t="s">
        <v>1794</v>
      </c>
      <c r="E935" s="541" t="s">
        <v>1795</v>
      </c>
      <c r="F935" s="582">
        <v>7</v>
      </c>
      <c r="G935" s="582">
        <v>4753</v>
      </c>
      <c r="H935" s="582"/>
      <c r="I935" s="582">
        <v>679</v>
      </c>
      <c r="J935" s="582">
        <v>12</v>
      </c>
      <c r="K935" s="582">
        <v>8160</v>
      </c>
      <c r="L935" s="582"/>
      <c r="M935" s="582">
        <v>680</v>
      </c>
      <c r="N935" s="582">
        <v>15</v>
      </c>
      <c r="O935" s="582">
        <v>10245</v>
      </c>
      <c r="P935" s="546"/>
      <c r="Q935" s="583">
        <v>683</v>
      </c>
    </row>
    <row r="936" spans="1:17" ht="14.45" customHeight="1" x14ac:dyDescent="0.2">
      <c r="A936" s="540" t="s">
        <v>2003</v>
      </c>
      <c r="B936" s="541" t="s">
        <v>1755</v>
      </c>
      <c r="C936" s="541" t="s">
        <v>1743</v>
      </c>
      <c r="D936" s="541" t="s">
        <v>1796</v>
      </c>
      <c r="E936" s="541" t="s">
        <v>1797</v>
      </c>
      <c r="F936" s="582">
        <v>1</v>
      </c>
      <c r="G936" s="582">
        <v>515</v>
      </c>
      <c r="H936" s="582"/>
      <c r="I936" s="582">
        <v>515</v>
      </c>
      <c r="J936" s="582">
        <v>4</v>
      </c>
      <c r="K936" s="582">
        <v>2064</v>
      </c>
      <c r="L936" s="582"/>
      <c r="M936" s="582">
        <v>516</v>
      </c>
      <c r="N936" s="582">
        <v>4</v>
      </c>
      <c r="O936" s="582">
        <v>2076</v>
      </c>
      <c r="P936" s="546"/>
      <c r="Q936" s="583">
        <v>519</v>
      </c>
    </row>
    <row r="937" spans="1:17" ht="14.45" customHeight="1" x14ac:dyDescent="0.2">
      <c r="A937" s="540" t="s">
        <v>2003</v>
      </c>
      <c r="B937" s="541" t="s">
        <v>1755</v>
      </c>
      <c r="C937" s="541" t="s">
        <v>1743</v>
      </c>
      <c r="D937" s="541" t="s">
        <v>1798</v>
      </c>
      <c r="E937" s="541" t="s">
        <v>1799</v>
      </c>
      <c r="F937" s="582">
        <v>1</v>
      </c>
      <c r="G937" s="582">
        <v>425</v>
      </c>
      <c r="H937" s="582"/>
      <c r="I937" s="582">
        <v>425</v>
      </c>
      <c r="J937" s="582">
        <v>4</v>
      </c>
      <c r="K937" s="582">
        <v>1704</v>
      </c>
      <c r="L937" s="582"/>
      <c r="M937" s="582">
        <v>426</v>
      </c>
      <c r="N937" s="582">
        <v>4</v>
      </c>
      <c r="O937" s="582">
        <v>1716</v>
      </c>
      <c r="P937" s="546"/>
      <c r="Q937" s="583">
        <v>429</v>
      </c>
    </row>
    <row r="938" spans="1:17" ht="14.45" customHeight="1" x14ac:dyDescent="0.2">
      <c r="A938" s="540" t="s">
        <v>2003</v>
      </c>
      <c r="B938" s="541" t="s">
        <v>1755</v>
      </c>
      <c r="C938" s="541" t="s">
        <v>1743</v>
      </c>
      <c r="D938" s="541" t="s">
        <v>1800</v>
      </c>
      <c r="E938" s="541" t="s">
        <v>1801</v>
      </c>
      <c r="F938" s="582">
        <v>32</v>
      </c>
      <c r="G938" s="582">
        <v>11232</v>
      </c>
      <c r="H938" s="582"/>
      <c r="I938" s="582">
        <v>351</v>
      </c>
      <c r="J938" s="582">
        <v>41</v>
      </c>
      <c r="K938" s="582">
        <v>14473</v>
      </c>
      <c r="L938" s="582"/>
      <c r="M938" s="582">
        <v>353</v>
      </c>
      <c r="N938" s="582">
        <v>26</v>
      </c>
      <c r="O938" s="582">
        <v>9282</v>
      </c>
      <c r="P938" s="546"/>
      <c r="Q938" s="583">
        <v>357</v>
      </c>
    </row>
    <row r="939" spans="1:17" ht="14.45" customHeight="1" x14ac:dyDescent="0.2">
      <c r="A939" s="540" t="s">
        <v>2003</v>
      </c>
      <c r="B939" s="541" t="s">
        <v>1755</v>
      </c>
      <c r="C939" s="541" t="s">
        <v>1743</v>
      </c>
      <c r="D939" s="541" t="s">
        <v>1802</v>
      </c>
      <c r="E939" s="541" t="s">
        <v>1803</v>
      </c>
      <c r="F939" s="582">
        <v>65</v>
      </c>
      <c r="G939" s="582">
        <v>14495</v>
      </c>
      <c r="H939" s="582"/>
      <c r="I939" s="582">
        <v>223</v>
      </c>
      <c r="J939" s="582">
        <v>42</v>
      </c>
      <c r="K939" s="582">
        <v>9408</v>
      </c>
      <c r="L939" s="582"/>
      <c r="M939" s="582">
        <v>224</v>
      </c>
      <c r="N939" s="582">
        <v>5</v>
      </c>
      <c r="O939" s="582">
        <v>1135</v>
      </c>
      <c r="P939" s="546"/>
      <c r="Q939" s="583">
        <v>227</v>
      </c>
    </row>
    <row r="940" spans="1:17" ht="14.45" customHeight="1" x14ac:dyDescent="0.2">
      <c r="A940" s="540" t="s">
        <v>2003</v>
      </c>
      <c r="B940" s="541" t="s">
        <v>1755</v>
      </c>
      <c r="C940" s="541" t="s">
        <v>1743</v>
      </c>
      <c r="D940" s="541" t="s">
        <v>1804</v>
      </c>
      <c r="E940" s="541" t="s">
        <v>1805</v>
      </c>
      <c r="F940" s="582"/>
      <c r="G940" s="582"/>
      <c r="H940" s="582"/>
      <c r="I940" s="582"/>
      <c r="J940" s="582">
        <v>8</v>
      </c>
      <c r="K940" s="582">
        <v>4136</v>
      </c>
      <c r="L940" s="582"/>
      <c r="M940" s="582">
        <v>517</v>
      </c>
      <c r="N940" s="582"/>
      <c r="O940" s="582"/>
      <c r="P940" s="546"/>
      <c r="Q940" s="583"/>
    </row>
    <row r="941" spans="1:17" ht="14.45" customHeight="1" x14ac:dyDescent="0.2">
      <c r="A941" s="540" t="s">
        <v>2003</v>
      </c>
      <c r="B941" s="541" t="s">
        <v>1755</v>
      </c>
      <c r="C941" s="541" t="s">
        <v>1743</v>
      </c>
      <c r="D941" s="541" t="s">
        <v>1808</v>
      </c>
      <c r="E941" s="541" t="s">
        <v>1809</v>
      </c>
      <c r="F941" s="582">
        <v>5</v>
      </c>
      <c r="G941" s="582">
        <v>1200</v>
      </c>
      <c r="H941" s="582"/>
      <c r="I941" s="582">
        <v>240</v>
      </c>
      <c r="J941" s="582">
        <v>4</v>
      </c>
      <c r="K941" s="582">
        <v>960</v>
      </c>
      <c r="L941" s="582"/>
      <c r="M941" s="582">
        <v>240</v>
      </c>
      <c r="N941" s="582">
        <v>6</v>
      </c>
      <c r="O941" s="582">
        <v>1452</v>
      </c>
      <c r="P941" s="546"/>
      <c r="Q941" s="583">
        <v>242</v>
      </c>
    </row>
    <row r="942" spans="1:17" ht="14.45" customHeight="1" x14ac:dyDescent="0.2">
      <c r="A942" s="540" t="s">
        <v>2003</v>
      </c>
      <c r="B942" s="541" t="s">
        <v>1755</v>
      </c>
      <c r="C942" s="541" t="s">
        <v>1743</v>
      </c>
      <c r="D942" s="541" t="s">
        <v>1810</v>
      </c>
      <c r="E942" s="541" t="s">
        <v>1811</v>
      </c>
      <c r="F942" s="582">
        <v>31</v>
      </c>
      <c r="G942" s="582">
        <v>3441</v>
      </c>
      <c r="H942" s="582"/>
      <c r="I942" s="582">
        <v>111</v>
      </c>
      <c r="J942" s="582">
        <v>38</v>
      </c>
      <c r="K942" s="582">
        <v>4256</v>
      </c>
      <c r="L942" s="582"/>
      <c r="M942" s="582">
        <v>112</v>
      </c>
      <c r="N942" s="582">
        <v>21</v>
      </c>
      <c r="O942" s="582">
        <v>2352</v>
      </c>
      <c r="P942" s="546"/>
      <c r="Q942" s="583">
        <v>112</v>
      </c>
    </row>
    <row r="943" spans="1:17" ht="14.45" customHeight="1" x14ac:dyDescent="0.2">
      <c r="A943" s="540" t="s">
        <v>2003</v>
      </c>
      <c r="B943" s="541" t="s">
        <v>1755</v>
      </c>
      <c r="C943" s="541" t="s">
        <v>1743</v>
      </c>
      <c r="D943" s="541" t="s">
        <v>1812</v>
      </c>
      <c r="E943" s="541" t="s">
        <v>1813</v>
      </c>
      <c r="F943" s="582">
        <v>14</v>
      </c>
      <c r="G943" s="582">
        <v>4368</v>
      </c>
      <c r="H943" s="582"/>
      <c r="I943" s="582">
        <v>312</v>
      </c>
      <c r="J943" s="582">
        <v>46</v>
      </c>
      <c r="K943" s="582">
        <v>14398</v>
      </c>
      <c r="L943" s="582"/>
      <c r="M943" s="582">
        <v>313</v>
      </c>
      <c r="N943" s="582">
        <v>18</v>
      </c>
      <c r="O943" s="582">
        <v>5652</v>
      </c>
      <c r="P943" s="546"/>
      <c r="Q943" s="583">
        <v>314</v>
      </c>
    </row>
    <row r="944" spans="1:17" ht="14.45" customHeight="1" x14ac:dyDescent="0.2">
      <c r="A944" s="540" t="s">
        <v>2003</v>
      </c>
      <c r="B944" s="541" t="s">
        <v>1755</v>
      </c>
      <c r="C944" s="541" t="s">
        <v>1743</v>
      </c>
      <c r="D944" s="541" t="s">
        <v>1814</v>
      </c>
      <c r="E944" s="541" t="s">
        <v>1815</v>
      </c>
      <c r="F944" s="582">
        <v>2</v>
      </c>
      <c r="G944" s="582">
        <v>34</v>
      </c>
      <c r="H944" s="582"/>
      <c r="I944" s="582">
        <v>17</v>
      </c>
      <c r="J944" s="582">
        <v>5</v>
      </c>
      <c r="K944" s="582">
        <v>85</v>
      </c>
      <c r="L944" s="582"/>
      <c r="M944" s="582">
        <v>17</v>
      </c>
      <c r="N944" s="582">
        <v>4</v>
      </c>
      <c r="O944" s="582">
        <v>76</v>
      </c>
      <c r="P944" s="546"/>
      <c r="Q944" s="583">
        <v>19</v>
      </c>
    </row>
    <row r="945" spans="1:17" ht="14.45" customHeight="1" x14ac:dyDescent="0.2">
      <c r="A945" s="540" t="s">
        <v>2003</v>
      </c>
      <c r="B945" s="541" t="s">
        <v>1755</v>
      </c>
      <c r="C945" s="541" t="s">
        <v>1743</v>
      </c>
      <c r="D945" s="541" t="s">
        <v>1818</v>
      </c>
      <c r="E945" s="541" t="s">
        <v>1819</v>
      </c>
      <c r="F945" s="582"/>
      <c r="G945" s="582"/>
      <c r="H945" s="582"/>
      <c r="I945" s="582"/>
      <c r="J945" s="582">
        <v>57</v>
      </c>
      <c r="K945" s="582">
        <v>20064</v>
      </c>
      <c r="L945" s="582"/>
      <c r="M945" s="582">
        <v>352</v>
      </c>
      <c r="N945" s="582"/>
      <c r="O945" s="582"/>
      <c r="P945" s="546"/>
      <c r="Q945" s="583"/>
    </row>
    <row r="946" spans="1:17" ht="14.45" customHeight="1" x14ac:dyDescent="0.2">
      <c r="A946" s="540" t="s">
        <v>2003</v>
      </c>
      <c r="B946" s="541" t="s">
        <v>1755</v>
      </c>
      <c r="C946" s="541" t="s">
        <v>1743</v>
      </c>
      <c r="D946" s="541" t="s">
        <v>1820</v>
      </c>
      <c r="E946" s="541" t="s">
        <v>1821</v>
      </c>
      <c r="F946" s="582">
        <v>7</v>
      </c>
      <c r="G946" s="582">
        <v>1050</v>
      </c>
      <c r="H946" s="582"/>
      <c r="I946" s="582">
        <v>150</v>
      </c>
      <c r="J946" s="582">
        <v>24</v>
      </c>
      <c r="K946" s="582">
        <v>3600</v>
      </c>
      <c r="L946" s="582"/>
      <c r="M946" s="582">
        <v>150</v>
      </c>
      <c r="N946" s="582">
        <v>19</v>
      </c>
      <c r="O946" s="582">
        <v>2869</v>
      </c>
      <c r="P946" s="546"/>
      <c r="Q946" s="583">
        <v>151</v>
      </c>
    </row>
    <row r="947" spans="1:17" ht="14.45" customHeight="1" x14ac:dyDescent="0.2">
      <c r="A947" s="540" t="s">
        <v>2003</v>
      </c>
      <c r="B947" s="541" t="s">
        <v>1755</v>
      </c>
      <c r="C947" s="541" t="s">
        <v>1743</v>
      </c>
      <c r="D947" s="541" t="s">
        <v>1824</v>
      </c>
      <c r="E947" s="541" t="s">
        <v>1825</v>
      </c>
      <c r="F947" s="582">
        <v>5</v>
      </c>
      <c r="G947" s="582">
        <v>1480</v>
      </c>
      <c r="H947" s="582"/>
      <c r="I947" s="582">
        <v>296</v>
      </c>
      <c r="J947" s="582">
        <v>5</v>
      </c>
      <c r="K947" s="582">
        <v>1485</v>
      </c>
      <c r="L947" s="582"/>
      <c r="M947" s="582">
        <v>297</v>
      </c>
      <c r="N947" s="582">
        <v>6</v>
      </c>
      <c r="O947" s="582">
        <v>1788</v>
      </c>
      <c r="P947" s="546"/>
      <c r="Q947" s="583">
        <v>298</v>
      </c>
    </row>
    <row r="948" spans="1:17" ht="14.45" customHeight="1" x14ac:dyDescent="0.2">
      <c r="A948" s="540" t="s">
        <v>2003</v>
      </c>
      <c r="B948" s="541" t="s">
        <v>1755</v>
      </c>
      <c r="C948" s="541" t="s">
        <v>1743</v>
      </c>
      <c r="D948" s="541" t="s">
        <v>1826</v>
      </c>
      <c r="E948" s="541" t="s">
        <v>1827</v>
      </c>
      <c r="F948" s="582">
        <v>32</v>
      </c>
      <c r="G948" s="582">
        <v>6752</v>
      </c>
      <c r="H948" s="582"/>
      <c r="I948" s="582">
        <v>211</v>
      </c>
      <c r="J948" s="582">
        <v>41</v>
      </c>
      <c r="K948" s="582">
        <v>8733</v>
      </c>
      <c r="L948" s="582"/>
      <c r="M948" s="582">
        <v>213</v>
      </c>
      <c r="N948" s="582">
        <v>26</v>
      </c>
      <c r="O948" s="582">
        <v>5642</v>
      </c>
      <c r="P948" s="546"/>
      <c r="Q948" s="583">
        <v>217</v>
      </c>
    </row>
    <row r="949" spans="1:17" ht="14.45" customHeight="1" x14ac:dyDescent="0.2">
      <c r="A949" s="540" t="s">
        <v>2003</v>
      </c>
      <c r="B949" s="541" t="s">
        <v>1755</v>
      </c>
      <c r="C949" s="541" t="s">
        <v>1743</v>
      </c>
      <c r="D949" s="541" t="s">
        <v>1828</v>
      </c>
      <c r="E949" s="541" t="s">
        <v>1829</v>
      </c>
      <c r="F949" s="582">
        <v>16</v>
      </c>
      <c r="G949" s="582">
        <v>640</v>
      </c>
      <c r="H949" s="582"/>
      <c r="I949" s="582">
        <v>40</v>
      </c>
      <c r="J949" s="582">
        <v>37</v>
      </c>
      <c r="K949" s="582">
        <v>1480</v>
      </c>
      <c r="L949" s="582"/>
      <c r="M949" s="582">
        <v>40</v>
      </c>
      <c r="N949" s="582">
        <v>20</v>
      </c>
      <c r="O949" s="582">
        <v>840</v>
      </c>
      <c r="P949" s="546"/>
      <c r="Q949" s="583">
        <v>42</v>
      </c>
    </row>
    <row r="950" spans="1:17" ht="14.45" customHeight="1" x14ac:dyDescent="0.2">
      <c r="A950" s="540" t="s">
        <v>2003</v>
      </c>
      <c r="B950" s="541" t="s">
        <v>1755</v>
      </c>
      <c r="C950" s="541" t="s">
        <v>1743</v>
      </c>
      <c r="D950" s="541" t="s">
        <v>1830</v>
      </c>
      <c r="E950" s="541" t="s">
        <v>1831</v>
      </c>
      <c r="F950" s="582">
        <v>34</v>
      </c>
      <c r="G950" s="582">
        <v>171020</v>
      </c>
      <c r="H950" s="582"/>
      <c r="I950" s="582">
        <v>5030</v>
      </c>
      <c r="J950" s="582">
        <v>36</v>
      </c>
      <c r="K950" s="582">
        <v>181260</v>
      </c>
      <c r="L950" s="582"/>
      <c r="M950" s="582">
        <v>5035</v>
      </c>
      <c r="N950" s="582">
        <v>34</v>
      </c>
      <c r="O950" s="582">
        <v>172108</v>
      </c>
      <c r="P950" s="546"/>
      <c r="Q950" s="583">
        <v>5062</v>
      </c>
    </row>
    <row r="951" spans="1:17" ht="14.45" customHeight="1" x14ac:dyDescent="0.2">
      <c r="A951" s="540" t="s">
        <v>2003</v>
      </c>
      <c r="B951" s="541" t="s">
        <v>1755</v>
      </c>
      <c r="C951" s="541" t="s">
        <v>1743</v>
      </c>
      <c r="D951" s="541" t="s">
        <v>1832</v>
      </c>
      <c r="E951" s="541" t="s">
        <v>1833</v>
      </c>
      <c r="F951" s="582">
        <v>9</v>
      </c>
      <c r="G951" s="582">
        <v>1539</v>
      </c>
      <c r="H951" s="582"/>
      <c r="I951" s="582">
        <v>171</v>
      </c>
      <c r="J951" s="582">
        <v>12</v>
      </c>
      <c r="K951" s="582">
        <v>2052</v>
      </c>
      <c r="L951" s="582"/>
      <c r="M951" s="582">
        <v>171</v>
      </c>
      <c r="N951" s="582">
        <v>7</v>
      </c>
      <c r="O951" s="582">
        <v>1204</v>
      </c>
      <c r="P951" s="546"/>
      <c r="Q951" s="583">
        <v>172</v>
      </c>
    </row>
    <row r="952" spans="1:17" ht="14.45" customHeight="1" x14ac:dyDescent="0.2">
      <c r="A952" s="540" t="s">
        <v>2003</v>
      </c>
      <c r="B952" s="541" t="s">
        <v>1755</v>
      </c>
      <c r="C952" s="541" t="s">
        <v>1743</v>
      </c>
      <c r="D952" s="541" t="s">
        <v>1834</v>
      </c>
      <c r="E952" s="541" t="s">
        <v>1835</v>
      </c>
      <c r="F952" s="582">
        <v>1</v>
      </c>
      <c r="G952" s="582">
        <v>328</v>
      </c>
      <c r="H952" s="582"/>
      <c r="I952" s="582">
        <v>328</v>
      </c>
      <c r="J952" s="582">
        <v>2</v>
      </c>
      <c r="K952" s="582">
        <v>658</v>
      </c>
      <c r="L952" s="582"/>
      <c r="M952" s="582">
        <v>329</v>
      </c>
      <c r="N952" s="582"/>
      <c r="O952" s="582"/>
      <c r="P952" s="546"/>
      <c r="Q952" s="583"/>
    </row>
    <row r="953" spans="1:17" ht="14.45" customHeight="1" x14ac:dyDescent="0.2">
      <c r="A953" s="540" t="s">
        <v>2003</v>
      </c>
      <c r="B953" s="541" t="s">
        <v>1755</v>
      </c>
      <c r="C953" s="541" t="s">
        <v>1743</v>
      </c>
      <c r="D953" s="541" t="s">
        <v>1836</v>
      </c>
      <c r="E953" s="541" t="s">
        <v>1837</v>
      </c>
      <c r="F953" s="582">
        <v>1</v>
      </c>
      <c r="G953" s="582">
        <v>692</v>
      </c>
      <c r="H953" s="582"/>
      <c r="I953" s="582">
        <v>692</v>
      </c>
      <c r="J953" s="582">
        <v>2</v>
      </c>
      <c r="K953" s="582">
        <v>1386</v>
      </c>
      <c r="L953" s="582"/>
      <c r="M953" s="582">
        <v>693</v>
      </c>
      <c r="N953" s="582"/>
      <c r="O953" s="582"/>
      <c r="P953" s="546"/>
      <c r="Q953" s="583"/>
    </row>
    <row r="954" spans="1:17" ht="14.45" customHeight="1" x14ac:dyDescent="0.2">
      <c r="A954" s="540" t="s">
        <v>2003</v>
      </c>
      <c r="B954" s="541" t="s">
        <v>1755</v>
      </c>
      <c r="C954" s="541" t="s">
        <v>1743</v>
      </c>
      <c r="D954" s="541" t="s">
        <v>1838</v>
      </c>
      <c r="E954" s="541" t="s">
        <v>1839</v>
      </c>
      <c r="F954" s="582">
        <v>7</v>
      </c>
      <c r="G954" s="582">
        <v>2457</v>
      </c>
      <c r="H954" s="582"/>
      <c r="I954" s="582">
        <v>351</v>
      </c>
      <c r="J954" s="582">
        <v>11</v>
      </c>
      <c r="K954" s="582">
        <v>3861</v>
      </c>
      <c r="L954" s="582"/>
      <c r="M954" s="582">
        <v>351</v>
      </c>
      <c r="N954" s="582">
        <v>8</v>
      </c>
      <c r="O954" s="582">
        <v>2832</v>
      </c>
      <c r="P954" s="546"/>
      <c r="Q954" s="583">
        <v>354</v>
      </c>
    </row>
    <row r="955" spans="1:17" ht="14.45" customHeight="1" x14ac:dyDescent="0.2">
      <c r="A955" s="540" t="s">
        <v>2003</v>
      </c>
      <c r="B955" s="541" t="s">
        <v>1755</v>
      </c>
      <c r="C955" s="541" t="s">
        <v>1743</v>
      </c>
      <c r="D955" s="541" t="s">
        <v>1840</v>
      </c>
      <c r="E955" s="541" t="s">
        <v>1841</v>
      </c>
      <c r="F955" s="582">
        <v>8</v>
      </c>
      <c r="G955" s="582">
        <v>1392</v>
      </c>
      <c r="H955" s="582"/>
      <c r="I955" s="582">
        <v>174</v>
      </c>
      <c r="J955" s="582">
        <v>12</v>
      </c>
      <c r="K955" s="582">
        <v>2088</v>
      </c>
      <c r="L955" s="582"/>
      <c r="M955" s="582">
        <v>174</v>
      </c>
      <c r="N955" s="582">
        <v>6</v>
      </c>
      <c r="O955" s="582">
        <v>1050</v>
      </c>
      <c r="P955" s="546"/>
      <c r="Q955" s="583">
        <v>175</v>
      </c>
    </row>
    <row r="956" spans="1:17" ht="14.45" customHeight="1" x14ac:dyDescent="0.2">
      <c r="A956" s="540" t="s">
        <v>2003</v>
      </c>
      <c r="B956" s="541" t="s">
        <v>1755</v>
      </c>
      <c r="C956" s="541" t="s">
        <v>1743</v>
      </c>
      <c r="D956" s="541" t="s">
        <v>1842</v>
      </c>
      <c r="E956" s="541" t="s">
        <v>1843</v>
      </c>
      <c r="F956" s="582">
        <v>6</v>
      </c>
      <c r="G956" s="582">
        <v>2406</v>
      </c>
      <c r="H956" s="582"/>
      <c r="I956" s="582">
        <v>401</v>
      </c>
      <c r="J956" s="582">
        <v>12</v>
      </c>
      <c r="K956" s="582">
        <v>4824</v>
      </c>
      <c r="L956" s="582"/>
      <c r="M956" s="582">
        <v>402</v>
      </c>
      <c r="N956" s="582">
        <v>24</v>
      </c>
      <c r="O956" s="582">
        <v>9672</v>
      </c>
      <c r="P956" s="546"/>
      <c r="Q956" s="583">
        <v>403</v>
      </c>
    </row>
    <row r="957" spans="1:17" ht="14.45" customHeight="1" x14ac:dyDescent="0.2">
      <c r="A957" s="540" t="s">
        <v>2003</v>
      </c>
      <c r="B957" s="541" t="s">
        <v>1755</v>
      </c>
      <c r="C957" s="541" t="s">
        <v>1743</v>
      </c>
      <c r="D957" s="541" t="s">
        <v>1844</v>
      </c>
      <c r="E957" s="541" t="s">
        <v>1845</v>
      </c>
      <c r="F957" s="582">
        <v>4</v>
      </c>
      <c r="G957" s="582">
        <v>2624</v>
      </c>
      <c r="H957" s="582"/>
      <c r="I957" s="582">
        <v>656</v>
      </c>
      <c r="J957" s="582">
        <v>12</v>
      </c>
      <c r="K957" s="582">
        <v>7884</v>
      </c>
      <c r="L957" s="582"/>
      <c r="M957" s="582">
        <v>657</v>
      </c>
      <c r="N957" s="582">
        <v>4</v>
      </c>
      <c r="O957" s="582">
        <v>2640</v>
      </c>
      <c r="P957" s="546"/>
      <c r="Q957" s="583">
        <v>660</v>
      </c>
    </row>
    <row r="958" spans="1:17" ht="14.45" customHeight="1" x14ac:dyDescent="0.2">
      <c r="A958" s="540" t="s">
        <v>2003</v>
      </c>
      <c r="B958" s="541" t="s">
        <v>1755</v>
      </c>
      <c r="C958" s="541" t="s">
        <v>1743</v>
      </c>
      <c r="D958" s="541" t="s">
        <v>1846</v>
      </c>
      <c r="E958" s="541" t="s">
        <v>1847</v>
      </c>
      <c r="F958" s="582">
        <v>4</v>
      </c>
      <c r="G958" s="582">
        <v>2624</v>
      </c>
      <c r="H958" s="582"/>
      <c r="I958" s="582">
        <v>656</v>
      </c>
      <c r="J958" s="582">
        <v>12</v>
      </c>
      <c r="K958" s="582">
        <v>7884</v>
      </c>
      <c r="L958" s="582"/>
      <c r="M958" s="582">
        <v>657</v>
      </c>
      <c r="N958" s="582">
        <v>4</v>
      </c>
      <c r="O958" s="582">
        <v>2640</v>
      </c>
      <c r="P958" s="546"/>
      <c r="Q958" s="583">
        <v>660</v>
      </c>
    </row>
    <row r="959" spans="1:17" ht="14.45" customHeight="1" x14ac:dyDescent="0.2">
      <c r="A959" s="540" t="s">
        <v>2003</v>
      </c>
      <c r="B959" s="541" t="s">
        <v>1755</v>
      </c>
      <c r="C959" s="541" t="s">
        <v>1743</v>
      </c>
      <c r="D959" s="541" t="s">
        <v>1848</v>
      </c>
      <c r="E959" s="541" t="s">
        <v>1849</v>
      </c>
      <c r="F959" s="582">
        <v>15</v>
      </c>
      <c r="G959" s="582">
        <v>10440</v>
      </c>
      <c r="H959" s="582"/>
      <c r="I959" s="582">
        <v>696</v>
      </c>
      <c r="J959" s="582">
        <v>29</v>
      </c>
      <c r="K959" s="582">
        <v>20213</v>
      </c>
      <c r="L959" s="582"/>
      <c r="M959" s="582">
        <v>697</v>
      </c>
      <c r="N959" s="582">
        <v>18</v>
      </c>
      <c r="O959" s="582">
        <v>12600</v>
      </c>
      <c r="P959" s="546"/>
      <c r="Q959" s="583">
        <v>700</v>
      </c>
    </row>
    <row r="960" spans="1:17" ht="14.45" customHeight="1" x14ac:dyDescent="0.2">
      <c r="A960" s="540" t="s">
        <v>2003</v>
      </c>
      <c r="B960" s="541" t="s">
        <v>1755</v>
      </c>
      <c r="C960" s="541" t="s">
        <v>1743</v>
      </c>
      <c r="D960" s="541" t="s">
        <v>1850</v>
      </c>
      <c r="E960" s="541" t="s">
        <v>1851</v>
      </c>
      <c r="F960" s="582">
        <v>7</v>
      </c>
      <c r="G960" s="582">
        <v>4753</v>
      </c>
      <c r="H960" s="582"/>
      <c r="I960" s="582">
        <v>679</v>
      </c>
      <c r="J960" s="582">
        <v>12</v>
      </c>
      <c r="K960" s="582">
        <v>8160</v>
      </c>
      <c r="L960" s="582"/>
      <c r="M960" s="582">
        <v>680</v>
      </c>
      <c r="N960" s="582">
        <v>15</v>
      </c>
      <c r="O960" s="582">
        <v>10245</v>
      </c>
      <c r="P960" s="546"/>
      <c r="Q960" s="583">
        <v>683</v>
      </c>
    </row>
    <row r="961" spans="1:17" ht="14.45" customHeight="1" x14ac:dyDescent="0.2">
      <c r="A961" s="540" t="s">
        <v>2003</v>
      </c>
      <c r="B961" s="541" t="s">
        <v>1755</v>
      </c>
      <c r="C961" s="541" t="s">
        <v>1743</v>
      </c>
      <c r="D961" s="541" t="s">
        <v>1852</v>
      </c>
      <c r="E961" s="541" t="s">
        <v>1853</v>
      </c>
      <c r="F961" s="582">
        <v>31</v>
      </c>
      <c r="G961" s="582">
        <v>14818</v>
      </c>
      <c r="H961" s="582"/>
      <c r="I961" s="582">
        <v>478</v>
      </c>
      <c r="J961" s="582">
        <v>41</v>
      </c>
      <c r="K961" s="582">
        <v>19639</v>
      </c>
      <c r="L961" s="582"/>
      <c r="M961" s="582">
        <v>479</v>
      </c>
      <c r="N961" s="582">
        <v>23</v>
      </c>
      <c r="O961" s="582">
        <v>11086</v>
      </c>
      <c r="P961" s="546"/>
      <c r="Q961" s="583">
        <v>482</v>
      </c>
    </row>
    <row r="962" spans="1:17" ht="14.45" customHeight="1" x14ac:dyDescent="0.2">
      <c r="A962" s="540" t="s">
        <v>2003</v>
      </c>
      <c r="B962" s="541" t="s">
        <v>1755</v>
      </c>
      <c r="C962" s="541" t="s">
        <v>1743</v>
      </c>
      <c r="D962" s="541" t="s">
        <v>1854</v>
      </c>
      <c r="E962" s="541" t="s">
        <v>1855</v>
      </c>
      <c r="F962" s="582">
        <v>1</v>
      </c>
      <c r="G962" s="582">
        <v>293</v>
      </c>
      <c r="H962" s="582"/>
      <c r="I962" s="582">
        <v>293</v>
      </c>
      <c r="J962" s="582">
        <v>4</v>
      </c>
      <c r="K962" s="582">
        <v>1176</v>
      </c>
      <c r="L962" s="582"/>
      <c r="M962" s="582">
        <v>294</v>
      </c>
      <c r="N962" s="582">
        <v>4</v>
      </c>
      <c r="O962" s="582">
        <v>1188</v>
      </c>
      <c r="P962" s="546"/>
      <c r="Q962" s="583">
        <v>297</v>
      </c>
    </row>
    <row r="963" spans="1:17" ht="14.45" customHeight="1" x14ac:dyDescent="0.2">
      <c r="A963" s="540" t="s">
        <v>2003</v>
      </c>
      <c r="B963" s="541" t="s">
        <v>1755</v>
      </c>
      <c r="C963" s="541" t="s">
        <v>1743</v>
      </c>
      <c r="D963" s="541" t="s">
        <v>1856</v>
      </c>
      <c r="E963" s="541" t="s">
        <v>1857</v>
      </c>
      <c r="F963" s="582">
        <v>8</v>
      </c>
      <c r="G963" s="582">
        <v>6448</v>
      </c>
      <c r="H963" s="582"/>
      <c r="I963" s="582">
        <v>806</v>
      </c>
      <c r="J963" s="582">
        <v>11</v>
      </c>
      <c r="K963" s="582">
        <v>8888</v>
      </c>
      <c r="L963" s="582"/>
      <c r="M963" s="582">
        <v>808</v>
      </c>
      <c r="N963" s="582">
        <v>7</v>
      </c>
      <c r="O963" s="582">
        <v>5677</v>
      </c>
      <c r="P963" s="546"/>
      <c r="Q963" s="583">
        <v>811</v>
      </c>
    </row>
    <row r="964" spans="1:17" ht="14.45" customHeight="1" x14ac:dyDescent="0.2">
      <c r="A964" s="540" t="s">
        <v>2003</v>
      </c>
      <c r="B964" s="541" t="s">
        <v>1755</v>
      </c>
      <c r="C964" s="541" t="s">
        <v>1743</v>
      </c>
      <c r="D964" s="541" t="s">
        <v>1858</v>
      </c>
      <c r="E964" s="541" t="s">
        <v>1859</v>
      </c>
      <c r="F964" s="582">
        <v>12</v>
      </c>
      <c r="G964" s="582">
        <v>2016</v>
      </c>
      <c r="H964" s="582"/>
      <c r="I964" s="582">
        <v>168</v>
      </c>
      <c r="J964" s="582">
        <v>37</v>
      </c>
      <c r="K964" s="582">
        <v>6216</v>
      </c>
      <c r="L964" s="582"/>
      <c r="M964" s="582">
        <v>168</v>
      </c>
      <c r="N964" s="582">
        <v>21</v>
      </c>
      <c r="O964" s="582">
        <v>3549</v>
      </c>
      <c r="P964" s="546"/>
      <c r="Q964" s="583">
        <v>169</v>
      </c>
    </row>
    <row r="965" spans="1:17" ht="14.45" customHeight="1" x14ac:dyDescent="0.2">
      <c r="A965" s="540" t="s">
        <v>2003</v>
      </c>
      <c r="B965" s="541" t="s">
        <v>1755</v>
      </c>
      <c r="C965" s="541" t="s">
        <v>1743</v>
      </c>
      <c r="D965" s="541" t="s">
        <v>1862</v>
      </c>
      <c r="E965" s="541" t="s">
        <v>1863</v>
      </c>
      <c r="F965" s="582">
        <v>1</v>
      </c>
      <c r="G965" s="582">
        <v>574</v>
      </c>
      <c r="H965" s="582"/>
      <c r="I965" s="582">
        <v>574</v>
      </c>
      <c r="J965" s="582">
        <v>2</v>
      </c>
      <c r="K965" s="582">
        <v>1150</v>
      </c>
      <c r="L965" s="582"/>
      <c r="M965" s="582">
        <v>575</v>
      </c>
      <c r="N965" s="582">
        <v>4</v>
      </c>
      <c r="O965" s="582">
        <v>2304</v>
      </c>
      <c r="P965" s="546"/>
      <c r="Q965" s="583">
        <v>576</v>
      </c>
    </row>
    <row r="966" spans="1:17" ht="14.45" customHeight="1" x14ac:dyDescent="0.2">
      <c r="A966" s="540" t="s">
        <v>2003</v>
      </c>
      <c r="B966" s="541" t="s">
        <v>1755</v>
      </c>
      <c r="C966" s="541" t="s">
        <v>1743</v>
      </c>
      <c r="D966" s="541" t="s">
        <v>1864</v>
      </c>
      <c r="E966" s="541" t="s">
        <v>1865</v>
      </c>
      <c r="F966" s="582">
        <v>5</v>
      </c>
      <c r="G966" s="582">
        <v>940</v>
      </c>
      <c r="H966" s="582"/>
      <c r="I966" s="582">
        <v>188</v>
      </c>
      <c r="J966" s="582">
        <v>4</v>
      </c>
      <c r="K966" s="582">
        <v>752</v>
      </c>
      <c r="L966" s="582"/>
      <c r="M966" s="582">
        <v>188</v>
      </c>
      <c r="N966" s="582">
        <v>6</v>
      </c>
      <c r="O966" s="582">
        <v>1140</v>
      </c>
      <c r="P966" s="546"/>
      <c r="Q966" s="583">
        <v>190</v>
      </c>
    </row>
    <row r="967" spans="1:17" ht="14.45" customHeight="1" x14ac:dyDescent="0.2">
      <c r="A967" s="540" t="s">
        <v>2003</v>
      </c>
      <c r="B967" s="541" t="s">
        <v>1755</v>
      </c>
      <c r="C967" s="541" t="s">
        <v>1743</v>
      </c>
      <c r="D967" s="541" t="s">
        <v>1868</v>
      </c>
      <c r="E967" s="541" t="s">
        <v>1869</v>
      </c>
      <c r="F967" s="582">
        <v>4</v>
      </c>
      <c r="G967" s="582">
        <v>5600</v>
      </c>
      <c r="H967" s="582"/>
      <c r="I967" s="582">
        <v>1400</v>
      </c>
      <c r="J967" s="582">
        <v>12</v>
      </c>
      <c r="K967" s="582">
        <v>16812</v>
      </c>
      <c r="L967" s="582"/>
      <c r="M967" s="582">
        <v>1401</v>
      </c>
      <c r="N967" s="582">
        <v>4</v>
      </c>
      <c r="O967" s="582">
        <v>5616</v>
      </c>
      <c r="P967" s="546"/>
      <c r="Q967" s="583">
        <v>1404</v>
      </c>
    </row>
    <row r="968" spans="1:17" ht="14.45" customHeight="1" x14ac:dyDescent="0.2">
      <c r="A968" s="540" t="s">
        <v>2003</v>
      </c>
      <c r="B968" s="541" t="s">
        <v>1755</v>
      </c>
      <c r="C968" s="541" t="s">
        <v>1743</v>
      </c>
      <c r="D968" s="541" t="s">
        <v>1870</v>
      </c>
      <c r="E968" s="541" t="s">
        <v>1871</v>
      </c>
      <c r="F968" s="582">
        <v>13</v>
      </c>
      <c r="G968" s="582">
        <v>13299</v>
      </c>
      <c r="H968" s="582"/>
      <c r="I968" s="582">
        <v>1023</v>
      </c>
      <c r="J968" s="582">
        <v>12</v>
      </c>
      <c r="K968" s="582">
        <v>12288</v>
      </c>
      <c r="L968" s="582"/>
      <c r="M968" s="582">
        <v>1024</v>
      </c>
      <c r="N968" s="582">
        <v>11</v>
      </c>
      <c r="O968" s="582">
        <v>11319</v>
      </c>
      <c r="P968" s="546"/>
      <c r="Q968" s="583">
        <v>1029</v>
      </c>
    </row>
    <row r="969" spans="1:17" ht="14.45" customHeight="1" x14ac:dyDescent="0.2">
      <c r="A969" s="540" t="s">
        <v>2003</v>
      </c>
      <c r="B969" s="541" t="s">
        <v>1755</v>
      </c>
      <c r="C969" s="541" t="s">
        <v>1743</v>
      </c>
      <c r="D969" s="541" t="s">
        <v>1872</v>
      </c>
      <c r="E969" s="541" t="s">
        <v>1873</v>
      </c>
      <c r="F969" s="582"/>
      <c r="G969" s="582"/>
      <c r="H969" s="582"/>
      <c r="I969" s="582"/>
      <c r="J969" s="582">
        <v>1</v>
      </c>
      <c r="K969" s="582">
        <v>190</v>
      </c>
      <c r="L969" s="582"/>
      <c r="M969" s="582">
        <v>190</v>
      </c>
      <c r="N969" s="582"/>
      <c r="O969" s="582"/>
      <c r="P969" s="546"/>
      <c r="Q969" s="583"/>
    </row>
    <row r="970" spans="1:17" ht="14.45" customHeight="1" x14ac:dyDescent="0.2">
      <c r="A970" s="540" t="s">
        <v>2003</v>
      </c>
      <c r="B970" s="541" t="s">
        <v>1755</v>
      </c>
      <c r="C970" s="541" t="s">
        <v>1743</v>
      </c>
      <c r="D970" s="541" t="s">
        <v>1874</v>
      </c>
      <c r="E970" s="541" t="s">
        <v>1875</v>
      </c>
      <c r="F970" s="582">
        <v>8</v>
      </c>
      <c r="G970" s="582">
        <v>6448</v>
      </c>
      <c r="H970" s="582"/>
      <c r="I970" s="582">
        <v>806</v>
      </c>
      <c r="J970" s="582">
        <v>11</v>
      </c>
      <c r="K970" s="582">
        <v>8888</v>
      </c>
      <c r="L970" s="582"/>
      <c r="M970" s="582">
        <v>808</v>
      </c>
      <c r="N970" s="582">
        <v>7</v>
      </c>
      <c r="O970" s="582">
        <v>5677</v>
      </c>
      <c r="P970" s="546"/>
      <c r="Q970" s="583">
        <v>811</v>
      </c>
    </row>
    <row r="971" spans="1:17" ht="14.45" customHeight="1" x14ac:dyDescent="0.2">
      <c r="A971" s="540" t="s">
        <v>2003</v>
      </c>
      <c r="B971" s="541" t="s">
        <v>1755</v>
      </c>
      <c r="C971" s="541" t="s">
        <v>1743</v>
      </c>
      <c r="D971" s="541" t="s">
        <v>1878</v>
      </c>
      <c r="E971" s="541" t="s">
        <v>1879</v>
      </c>
      <c r="F971" s="582"/>
      <c r="G971" s="582"/>
      <c r="H971" s="582"/>
      <c r="I971" s="582"/>
      <c r="J971" s="582">
        <v>2</v>
      </c>
      <c r="K971" s="582">
        <v>526</v>
      </c>
      <c r="L971" s="582"/>
      <c r="M971" s="582">
        <v>263</v>
      </c>
      <c r="N971" s="582">
        <v>2</v>
      </c>
      <c r="O971" s="582">
        <v>532</v>
      </c>
      <c r="P971" s="546"/>
      <c r="Q971" s="583">
        <v>266</v>
      </c>
    </row>
    <row r="972" spans="1:17" ht="14.45" customHeight="1" x14ac:dyDescent="0.2">
      <c r="A972" s="540" t="s">
        <v>2003</v>
      </c>
      <c r="B972" s="541" t="s">
        <v>1755</v>
      </c>
      <c r="C972" s="541" t="s">
        <v>1743</v>
      </c>
      <c r="D972" s="541" t="s">
        <v>1880</v>
      </c>
      <c r="E972" s="541" t="s">
        <v>1881</v>
      </c>
      <c r="F972" s="582">
        <v>4</v>
      </c>
      <c r="G972" s="582">
        <v>16408</v>
      </c>
      <c r="H972" s="582"/>
      <c r="I972" s="582">
        <v>4102</v>
      </c>
      <c r="J972" s="582">
        <v>1</v>
      </c>
      <c r="K972" s="582">
        <v>4114</v>
      </c>
      <c r="L972" s="582"/>
      <c r="M972" s="582">
        <v>4114</v>
      </c>
      <c r="N972" s="582"/>
      <c r="O972" s="582"/>
      <c r="P972" s="546"/>
      <c r="Q972" s="583"/>
    </row>
    <row r="973" spans="1:17" ht="14.45" customHeight="1" x14ac:dyDescent="0.2">
      <c r="A973" s="540" t="s">
        <v>2003</v>
      </c>
      <c r="B973" s="541" t="s">
        <v>1755</v>
      </c>
      <c r="C973" s="541" t="s">
        <v>1743</v>
      </c>
      <c r="D973" s="541" t="s">
        <v>1890</v>
      </c>
      <c r="E973" s="541" t="s">
        <v>1891</v>
      </c>
      <c r="F973" s="582">
        <v>104</v>
      </c>
      <c r="G973" s="582">
        <v>800280</v>
      </c>
      <c r="H973" s="582"/>
      <c r="I973" s="582">
        <v>7695</v>
      </c>
      <c r="J973" s="582">
        <v>110</v>
      </c>
      <c r="K973" s="582">
        <v>848540</v>
      </c>
      <c r="L973" s="582"/>
      <c r="M973" s="582">
        <v>7714</v>
      </c>
      <c r="N973" s="582">
        <v>91</v>
      </c>
      <c r="O973" s="582">
        <v>709254</v>
      </c>
      <c r="P973" s="546"/>
      <c r="Q973" s="583">
        <v>7794</v>
      </c>
    </row>
    <row r="974" spans="1:17" ht="14.45" customHeight="1" x14ac:dyDescent="0.2">
      <c r="A974" s="540" t="s">
        <v>2003</v>
      </c>
      <c r="B974" s="541" t="s">
        <v>1755</v>
      </c>
      <c r="C974" s="541" t="s">
        <v>1743</v>
      </c>
      <c r="D974" s="541" t="s">
        <v>1892</v>
      </c>
      <c r="E974" s="541" t="s">
        <v>1893</v>
      </c>
      <c r="F974" s="582">
        <v>227</v>
      </c>
      <c r="G974" s="582">
        <v>3567305</v>
      </c>
      <c r="H974" s="582"/>
      <c r="I974" s="582">
        <v>15715</v>
      </c>
      <c r="J974" s="582">
        <v>108</v>
      </c>
      <c r="K974" s="582">
        <v>1699056</v>
      </c>
      <c r="L974" s="582"/>
      <c r="M974" s="582">
        <v>15732</v>
      </c>
      <c r="N974" s="582">
        <v>126</v>
      </c>
      <c r="O974" s="582">
        <v>1991808</v>
      </c>
      <c r="P974" s="546"/>
      <c r="Q974" s="583">
        <v>15808</v>
      </c>
    </row>
    <row r="975" spans="1:17" ht="14.45" customHeight="1" x14ac:dyDescent="0.2">
      <c r="A975" s="540" t="s">
        <v>2003</v>
      </c>
      <c r="B975" s="541" t="s">
        <v>1755</v>
      </c>
      <c r="C975" s="541" t="s">
        <v>1743</v>
      </c>
      <c r="D975" s="541" t="s">
        <v>1894</v>
      </c>
      <c r="E975" s="541" t="s">
        <v>1895</v>
      </c>
      <c r="F975" s="582">
        <v>2</v>
      </c>
      <c r="G975" s="582">
        <v>4750</v>
      </c>
      <c r="H975" s="582"/>
      <c r="I975" s="582">
        <v>2375</v>
      </c>
      <c r="J975" s="582">
        <v>6</v>
      </c>
      <c r="K975" s="582">
        <v>14322</v>
      </c>
      <c r="L975" s="582"/>
      <c r="M975" s="582">
        <v>2387</v>
      </c>
      <c r="N975" s="582">
        <v>6</v>
      </c>
      <c r="O975" s="582">
        <v>14580</v>
      </c>
      <c r="P975" s="546"/>
      <c r="Q975" s="583">
        <v>2430</v>
      </c>
    </row>
    <row r="976" spans="1:17" ht="14.45" customHeight="1" x14ac:dyDescent="0.2">
      <c r="A976" s="540" t="s">
        <v>2003</v>
      </c>
      <c r="B976" s="541" t="s">
        <v>1755</v>
      </c>
      <c r="C976" s="541" t="s">
        <v>1743</v>
      </c>
      <c r="D976" s="541" t="s">
        <v>1896</v>
      </c>
      <c r="E976" s="541" t="s">
        <v>1897</v>
      </c>
      <c r="F976" s="582"/>
      <c r="G976" s="582"/>
      <c r="H976" s="582"/>
      <c r="I976" s="582"/>
      <c r="J976" s="582">
        <v>6</v>
      </c>
      <c r="K976" s="582">
        <v>37182</v>
      </c>
      <c r="L976" s="582"/>
      <c r="M976" s="582">
        <v>6197</v>
      </c>
      <c r="N976" s="582">
        <v>6</v>
      </c>
      <c r="O976" s="582">
        <v>37440</v>
      </c>
      <c r="P976" s="546"/>
      <c r="Q976" s="583">
        <v>6240</v>
      </c>
    </row>
    <row r="977" spans="1:17" ht="14.45" customHeight="1" x14ac:dyDescent="0.2">
      <c r="A977" s="540" t="s">
        <v>2003</v>
      </c>
      <c r="B977" s="541" t="s">
        <v>1755</v>
      </c>
      <c r="C977" s="541" t="s">
        <v>1743</v>
      </c>
      <c r="D977" s="541" t="s">
        <v>1898</v>
      </c>
      <c r="E977" s="541" t="s">
        <v>1899</v>
      </c>
      <c r="F977" s="582">
        <v>1</v>
      </c>
      <c r="G977" s="582">
        <v>696</v>
      </c>
      <c r="H977" s="582"/>
      <c r="I977" s="582">
        <v>696</v>
      </c>
      <c r="J977" s="582"/>
      <c r="K977" s="582"/>
      <c r="L977" s="582"/>
      <c r="M977" s="582"/>
      <c r="N977" s="582">
        <v>2</v>
      </c>
      <c r="O977" s="582">
        <v>1400</v>
      </c>
      <c r="P977" s="546"/>
      <c r="Q977" s="583">
        <v>700</v>
      </c>
    </row>
    <row r="978" spans="1:17" ht="14.45" customHeight="1" x14ac:dyDescent="0.2">
      <c r="A978" s="540" t="s">
        <v>2003</v>
      </c>
      <c r="B978" s="541" t="s">
        <v>1755</v>
      </c>
      <c r="C978" s="541" t="s">
        <v>1743</v>
      </c>
      <c r="D978" s="541" t="s">
        <v>1900</v>
      </c>
      <c r="E978" s="541" t="s">
        <v>1901</v>
      </c>
      <c r="F978" s="582"/>
      <c r="G978" s="582"/>
      <c r="H978" s="582"/>
      <c r="I978" s="582"/>
      <c r="J978" s="582">
        <v>2</v>
      </c>
      <c r="K978" s="582">
        <v>936</v>
      </c>
      <c r="L978" s="582"/>
      <c r="M978" s="582">
        <v>468</v>
      </c>
      <c r="N978" s="582"/>
      <c r="O978" s="582"/>
      <c r="P978" s="546"/>
      <c r="Q978" s="583"/>
    </row>
    <row r="979" spans="1:17" ht="14.45" customHeight="1" x14ac:dyDescent="0.2">
      <c r="A979" s="540" t="s">
        <v>2003</v>
      </c>
      <c r="B979" s="541" t="s">
        <v>1904</v>
      </c>
      <c r="C979" s="541" t="s">
        <v>1743</v>
      </c>
      <c r="D979" s="541" t="s">
        <v>1905</v>
      </c>
      <c r="E979" s="541" t="s">
        <v>1906</v>
      </c>
      <c r="F979" s="582"/>
      <c r="G979" s="582"/>
      <c r="H979" s="582"/>
      <c r="I979" s="582"/>
      <c r="J979" s="582"/>
      <c r="K979" s="582"/>
      <c r="L979" s="582"/>
      <c r="M979" s="582"/>
      <c r="N979" s="582">
        <v>5</v>
      </c>
      <c r="O979" s="582">
        <v>61625</v>
      </c>
      <c r="P979" s="546"/>
      <c r="Q979" s="583">
        <v>12325</v>
      </c>
    </row>
    <row r="980" spans="1:17" ht="14.45" customHeight="1" x14ac:dyDescent="0.2">
      <c r="A980" s="540" t="s">
        <v>2003</v>
      </c>
      <c r="B980" s="541" t="s">
        <v>1904</v>
      </c>
      <c r="C980" s="541" t="s">
        <v>1743</v>
      </c>
      <c r="D980" s="541" t="s">
        <v>1907</v>
      </c>
      <c r="E980" s="541" t="s">
        <v>1908</v>
      </c>
      <c r="F980" s="582"/>
      <c r="G980" s="582"/>
      <c r="H980" s="582"/>
      <c r="I980" s="582"/>
      <c r="J980" s="582"/>
      <c r="K980" s="582"/>
      <c r="L980" s="582"/>
      <c r="M980" s="582"/>
      <c r="N980" s="582">
        <v>27</v>
      </c>
      <c r="O980" s="582">
        <v>8478</v>
      </c>
      <c r="P980" s="546"/>
      <c r="Q980" s="583">
        <v>314</v>
      </c>
    </row>
    <row r="981" spans="1:17" ht="14.45" customHeight="1" x14ac:dyDescent="0.2">
      <c r="A981" s="540" t="s">
        <v>2003</v>
      </c>
      <c r="B981" s="541" t="s">
        <v>1904</v>
      </c>
      <c r="C981" s="541" t="s">
        <v>1743</v>
      </c>
      <c r="D981" s="541" t="s">
        <v>1909</v>
      </c>
      <c r="E981" s="541" t="s">
        <v>1910</v>
      </c>
      <c r="F981" s="582">
        <v>143</v>
      </c>
      <c r="G981" s="582">
        <v>1716</v>
      </c>
      <c r="H981" s="582"/>
      <c r="I981" s="582">
        <v>12</v>
      </c>
      <c r="J981" s="582">
        <v>111</v>
      </c>
      <c r="K981" s="582">
        <v>1332</v>
      </c>
      <c r="L981" s="582"/>
      <c r="M981" s="582">
        <v>12</v>
      </c>
      <c r="N981" s="582">
        <v>72</v>
      </c>
      <c r="O981" s="582">
        <v>936</v>
      </c>
      <c r="P981" s="546"/>
      <c r="Q981" s="583">
        <v>13</v>
      </c>
    </row>
    <row r="982" spans="1:17" ht="14.45" customHeight="1" x14ac:dyDescent="0.2">
      <c r="A982" s="540" t="s">
        <v>2003</v>
      </c>
      <c r="B982" s="541" t="s">
        <v>1904</v>
      </c>
      <c r="C982" s="541" t="s">
        <v>1743</v>
      </c>
      <c r="D982" s="541" t="s">
        <v>1911</v>
      </c>
      <c r="E982" s="541" t="s">
        <v>1912</v>
      </c>
      <c r="F982" s="582"/>
      <c r="G982" s="582"/>
      <c r="H982" s="582"/>
      <c r="I982" s="582"/>
      <c r="J982" s="582"/>
      <c r="K982" s="582"/>
      <c r="L982" s="582"/>
      <c r="M982" s="582"/>
      <c r="N982" s="582">
        <v>301</v>
      </c>
      <c r="O982" s="582">
        <v>3192105</v>
      </c>
      <c r="P982" s="546"/>
      <c r="Q982" s="583">
        <v>10605</v>
      </c>
    </row>
    <row r="983" spans="1:17" ht="14.45" customHeight="1" x14ac:dyDescent="0.2">
      <c r="A983" s="540" t="s">
        <v>2003</v>
      </c>
      <c r="B983" s="541" t="s">
        <v>1904</v>
      </c>
      <c r="C983" s="541" t="s">
        <v>1743</v>
      </c>
      <c r="D983" s="541" t="s">
        <v>1913</v>
      </c>
      <c r="E983" s="541" t="s">
        <v>1914</v>
      </c>
      <c r="F983" s="582"/>
      <c r="G983" s="582"/>
      <c r="H983" s="582"/>
      <c r="I983" s="582"/>
      <c r="J983" s="582"/>
      <c r="K983" s="582"/>
      <c r="L983" s="582"/>
      <c r="M983" s="582"/>
      <c r="N983" s="582">
        <v>40</v>
      </c>
      <c r="O983" s="582">
        <v>477880</v>
      </c>
      <c r="P983" s="546"/>
      <c r="Q983" s="583">
        <v>11947</v>
      </c>
    </row>
    <row r="984" spans="1:17" ht="14.45" customHeight="1" x14ac:dyDescent="0.2">
      <c r="A984" s="540" t="s">
        <v>2003</v>
      </c>
      <c r="B984" s="541" t="s">
        <v>1904</v>
      </c>
      <c r="C984" s="541" t="s">
        <v>1743</v>
      </c>
      <c r="D984" s="541" t="s">
        <v>1917</v>
      </c>
      <c r="E984" s="541" t="s">
        <v>1918</v>
      </c>
      <c r="F984" s="582"/>
      <c r="G984" s="582"/>
      <c r="H984" s="582"/>
      <c r="I984" s="582"/>
      <c r="J984" s="582"/>
      <c r="K984" s="582"/>
      <c r="L984" s="582"/>
      <c r="M984" s="582"/>
      <c r="N984" s="582">
        <v>41</v>
      </c>
      <c r="O984" s="582">
        <v>15211</v>
      </c>
      <c r="P984" s="546"/>
      <c r="Q984" s="583">
        <v>371</v>
      </c>
    </row>
    <row r="985" spans="1:17" ht="14.45" customHeight="1" x14ac:dyDescent="0.2">
      <c r="A985" s="540" t="s">
        <v>2003</v>
      </c>
      <c r="B985" s="541" t="s">
        <v>1904</v>
      </c>
      <c r="C985" s="541" t="s">
        <v>1743</v>
      </c>
      <c r="D985" s="541" t="s">
        <v>1919</v>
      </c>
      <c r="E985" s="541" t="s">
        <v>1920</v>
      </c>
      <c r="F985" s="582"/>
      <c r="G985" s="582"/>
      <c r="H985" s="582"/>
      <c r="I985" s="582"/>
      <c r="J985" s="582"/>
      <c r="K985" s="582"/>
      <c r="L985" s="582"/>
      <c r="M985" s="582"/>
      <c r="N985" s="582">
        <v>2</v>
      </c>
      <c r="O985" s="582">
        <v>26086</v>
      </c>
      <c r="P985" s="546"/>
      <c r="Q985" s="583">
        <v>13043</v>
      </c>
    </row>
    <row r="986" spans="1:17" ht="14.45" customHeight="1" x14ac:dyDescent="0.2">
      <c r="A986" s="540" t="s">
        <v>2003</v>
      </c>
      <c r="B986" s="541" t="s">
        <v>1904</v>
      </c>
      <c r="C986" s="541" t="s">
        <v>1743</v>
      </c>
      <c r="D986" s="541" t="s">
        <v>1921</v>
      </c>
      <c r="E986" s="541" t="s">
        <v>1922</v>
      </c>
      <c r="F986" s="582">
        <v>64</v>
      </c>
      <c r="G986" s="582">
        <v>39168</v>
      </c>
      <c r="H986" s="582"/>
      <c r="I986" s="582">
        <v>612</v>
      </c>
      <c r="J986" s="582">
        <v>12</v>
      </c>
      <c r="K986" s="582">
        <v>7380</v>
      </c>
      <c r="L986" s="582"/>
      <c r="M986" s="582">
        <v>615</v>
      </c>
      <c r="N986" s="582">
        <v>29</v>
      </c>
      <c r="O986" s="582">
        <v>18618</v>
      </c>
      <c r="P986" s="546"/>
      <c r="Q986" s="583">
        <v>642</v>
      </c>
    </row>
    <row r="987" spans="1:17" ht="14.45" customHeight="1" x14ac:dyDescent="0.2">
      <c r="A987" s="540" t="s">
        <v>2003</v>
      </c>
      <c r="B987" s="541" t="s">
        <v>1904</v>
      </c>
      <c r="C987" s="541" t="s">
        <v>1743</v>
      </c>
      <c r="D987" s="541" t="s">
        <v>1923</v>
      </c>
      <c r="E987" s="541" t="s">
        <v>1924</v>
      </c>
      <c r="F987" s="582"/>
      <c r="G987" s="582"/>
      <c r="H987" s="582"/>
      <c r="I987" s="582"/>
      <c r="J987" s="582"/>
      <c r="K987" s="582"/>
      <c r="L987" s="582"/>
      <c r="M987" s="582"/>
      <c r="N987" s="582">
        <v>142</v>
      </c>
      <c r="O987" s="582">
        <v>163016</v>
      </c>
      <c r="P987" s="546"/>
      <c r="Q987" s="583">
        <v>1148</v>
      </c>
    </row>
    <row r="988" spans="1:17" ht="14.45" customHeight="1" x14ac:dyDescent="0.2">
      <c r="A988" s="540" t="s">
        <v>2003</v>
      </c>
      <c r="B988" s="541" t="s">
        <v>1904</v>
      </c>
      <c r="C988" s="541" t="s">
        <v>1743</v>
      </c>
      <c r="D988" s="541" t="s">
        <v>1929</v>
      </c>
      <c r="E988" s="541" t="s">
        <v>1930</v>
      </c>
      <c r="F988" s="582"/>
      <c r="G988" s="582"/>
      <c r="H988" s="582"/>
      <c r="I988" s="582"/>
      <c r="J988" s="582"/>
      <c r="K988" s="582"/>
      <c r="L988" s="582"/>
      <c r="M988" s="582"/>
      <c r="N988" s="582">
        <v>14</v>
      </c>
      <c r="O988" s="582">
        <v>124418</v>
      </c>
      <c r="P988" s="546"/>
      <c r="Q988" s="583">
        <v>8887</v>
      </c>
    </row>
    <row r="989" spans="1:17" ht="14.45" customHeight="1" x14ac:dyDescent="0.2">
      <c r="A989" s="540" t="s">
        <v>2003</v>
      </c>
      <c r="B989" s="541" t="s">
        <v>1904</v>
      </c>
      <c r="C989" s="541" t="s">
        <v>1743</v>
      </c>
      <c r="D989" s="541" t="s">
        <v>1933</v>
      </c>
      <c r="E989" s="541" t="s">
        <v>1934</v>
      </c>
      <c r="F989" s="582"/>
      <c r="G989" s="582"/>
      <c r="H989" s="582"/>
      <c r="I989" s="582"/>
      <c r="J989" s="582"/>
      <c r="K989" s="582"/>
      <c r="L989" s="582"/>
      <c r="M989" s="582"/>
      <c r="N989" s="582">
        <v>194</v>
      </c>
      <c r="O989" s="582">
        <v>323980</v>
      </c>
      <c r="P989" s="546"/>
      <c r="Q989" s="583">
        <v>1670</v>
      </c>
    </row>
    <row r="990" spans="1:17" ht="14.45" customHeight="1" x14ac:dyDescent="0.2">
      <c r="A990" s="540" t="s">
        <v>2003</v>
      </c>
      <c r="B990" s="541" t="s">
        <v>1904</v>
      </c>
      <c r="C990" s="541" t="s">
        <v>1743</v>
      </c>
      <c r="D990" s="541" t="s">
        <v>1935</v>
      </c>
      <c r="E990" s="541" t="s">
        <v>1936</v>
      </c>
      <c r="F990" s="582"/>
      <c r="G990" s="582"/>
      <c r="H990" s="582"/>
      <c r="I990" s="582"/>
      <c r="J990" s="582"/>
      <c r="K990" s="582"/>
      <c r="L990" s="582"/>
      <c r="M990" s="582"/>
      <c r="N990" s="582">
        <v>34</v>
      </c>
      <c r="O990" s="582">
        <v>131818</v>
      </c>
      <c r="P990" s="546"/>
      <c r="Q990" s="583">
        <v>3877</v>
      </c>
    </row>
    <row r="991" spans="1:17" ht="14.45" customHeight="1" x14ac:dyDescent="0.2">
      <c r="A991" s="540" t="s">
        <v>2003</v>
      </c>
      <c r="B991" s="541" t="s">
        <v>1904</v>
      </c>
      <c r="C991" s="541" t="s">
        <v>1743</v>
      </c>
      <c r="D991" s="541" t="s">
        <v>1939</v>
      </c>
      <c r="E991" s="541" t="s">
        <v>1940</v>
      </c>
      <c r="F991" s="582"/>
      <c r="G991" s="582"/>
      <c r="H991" s="582"/>
      <c r="I991" s="582"/>
      <c r="J991" s="582"/>
      <c r="K991" s="582"/>
      <c r="L991" s="582"/>
      <c r="M991" s="582"/>
      <c r="N991" s="582">
        <v>12</v>
      </c>
      <c r="O991" s="582">
        <v>485868</v>
      </c>
      <c r="P991" s="546"/>
      <c r="Q991" s="583">
        <v>40489</v>
      </c>
    </row>
    <row r="992" spans="1:17" ht="14.45" customHeight="1" x14ac:dyDescent="0.2">
      <c r="A992" s="540" t="s">
        <v>2003</v>
      </c>
      <c r="B992" s="541" t="s">
        <v>1904</v>
      </c>
      <c r="C992" s="541" t="s">
        <v>1743</v>
      </c>
      <c r="D992" s="541" t="s">
        <v>1941</v>
      </c>
      <c r="E992" s="541" t="s">
        <v>1942</v>
      </c>
      <c r="F992" s="582">
        <v>777</v>
      </c>
      <c r="G992" s="582">
        <v>1864023</v>
      </c>
      <c r="H992" s="582"/>
      <c r="I992" s="582">
        <v>2399</v>
      </c>
      <c r="J992" s="582">
        <v>234</v>
      </c>
      <c r="K992" s="582">
        <v>562068</v>
      </c>
      <c r="L992" s="582"/>
      <c r="M992" s="582">
        <v>2402</v>
      </c>
      <c r="N992" s="582">
        <v>364</v>
      </c>
      <c r="O992" s="582">
        <v>883064</v>
      </c>
      <c r="P992" s="546"/>
      <c r="Q992" s="583">
        <v>2426</v>
      </c>
    </row>
    <row r="993" spans="1:17" ht="14.45" customHeight="1" x14ac:dyDescent="0.2">
      <c r="A993" s="540" t="s">
        <v>2003</v>
      </c>
      <c r="B993" s="541" t="s">
        <v>1904</v>
      </c>
      <c r="C993" s="541" t="s">
        <v>1743</v>
      </c>
      <c r="D993" s="541" t="s">
        <v>1945</v>
      </c>
      <c r="E993" s="541" t="s">
        <v>1946</v>
      </c>
      <c r="F993" s="582"/>
      <c r="G993" s="582"/>
      <c r="H993" s="582"/>
      <c r="I993" s="582"/>
      <c r="J993" s="582"/>
      <c r="K993" s="582"/>
      <c r="L993" s="582"/>
      <c r="M993" s="582"/>
      <c r="N993" s="582">
        <v>20</v>
      </c>
      <c r="O993" s="582">
        <v>719660</v>
      </c>
      <c r="P993" s="546"/>
      <c r="Q993" s="583">
        <v>35983</v>
      </c>
    </row>
    <row r="994" spans="1:17" ht="14.45" customHeight="1" x14ac:dyDescent="0.2">
      <c r="A994" s="540" t="s">
        <v>2004</v>
      </c>
      <c r="B994" s="541" t="s">
        <v>1755</v>
      </c>
      <c r="C994" s="541" t="s">
        <v>1743</v>
      </c>
      <c r="D994" s="541" t="s">
        <v>1758</v>
      </c>
      <c r="E994" s="541" t="s">
        <v>1759</v>
      </c>
      <c r="F994" s="582">
        <v>1</v>
      </c>
      <c r="G994" s="582">
        <v>1486</v>
      </c>
      <c r="H994" s="582"/>
      <c r="I994" s="582">
        <v>1486</v>
      </c>
      <c r="J994" s="582"/>
      <c r="K994" s="582"/>
      <c r="L994" s="582"/>
      <c r="M994" s="582"/>
      <c r="N994" s="582"/>
      <c r="O994" s="582"/>
      <c r="P994" s="546"/>
      <c r="Q994" s="583"/>
    </row>
    <row r="995" spans="1:17" ht="14.45" customHeight="1" x14ac:dyDescent="0.2">
      <c r="A995" s="540" t="s">
        <v>2004</v>
      </c>
      <c r="B995" s="541" t="s">
        <v>1755</v>
      </c>
      <c r="C995" s="541" t="s">
        <v>1743</v>
      </c>
      <c r="D995" s="541" t="s">
        <v>1762</v>
      </c>
      <c r="E995" s="541" t="s">
        <v>1763</v>
      </c>
      <c r="F995" s="582"/>
      <c r="G995" s="582"/>
      <c r="H995" s="582"/>
      <c r="I995" s="582"/>
      <c r="J995" s="582">
        <v>1</v>
      </c>
      <c r="K995" s="582">
        <v>663</v>
      </c>
      <c r="L995" s="582"/>
      <c r="M995" s="582">
        <v>663</v>
      </c>
      <c r="N995" s="582"/>
      <c r="O995" s="582"/>
      <c r="P995" s="546"/>
      <c r="Q995" s="583"/>
    </row>
    <row r="996" spans="1:17" ht="14.45" customHeight="1" x14ac:dyDescent="0.2">
      <c r="A996" s="540" t="s">
        <v>2004</v>
      </c>
      <c r="B996" s="541" t="s">
        <v>1755</v>
      </c>
      <c r="C996" s="541" t="s">
        <v>1743</v>
      </c>
      <c r="D996" s="541" t="s">
        <v>1766</v>
      </c>
      <c r="E996" s="541" t="s">
        <v>1767</v>
      </c>
      <c r="F996" s="582"/>
      <c r="G996" s="582"/>
      <c r="H996" s="582"/>
      <c r="I996" s="582"/>
      <c r="J996" s="582"/>
      <c r="K996" s="582"/>
      <c r="L996" s="582"/>
      <c r="M996" s="582"/>
      <c r="N996" s="582">
        <v>1</v>
      </c>
      <c r="O996" s="582">
        <v>1173</v>
      </c>
      <c r="P996" s="546"/>
      <c r="Q996" s="583">
        <v>1173</v>
      </c>
    </row>
    <row r="997" spans="1:17" ht="14.45" customHeight="1" x14ac:dyDescent="0.2">
      <c r="A997" s="540" t="s">
        <v>2004</v>
      </c>
      <c r="B997" s="541" t="s">
        <v>1755</v>
      </c>
      <c r="C997" s="541" t="s">
        <v>1743</v>
      </c>
      <c r="D997" s="541" t="s">
        <v>1768</v>
      </c>
      <c r="E997" s="541" t="s">
        <v>1769</v>
      </c>
      <c r="F997" s="582"/>
      <c r="G997" s="582"/>
      <c r="H997" s="582"/>
      <c r="I997" s="582"/>
      <c r="J997" s="582">
        <v>1</v>
      </c>
      <c r="K997" s="582">
        <v>849</v>
      </c>
      <c r="L997" s="582"/>
      <c r="M997" s="582">
        <v>849</v>
      </c>
      <c r="N997" s="582"/>
      <c r="O997" s="582"/>
      <c r="P997" s="546"/>
      <c r="Q997" s="583"/>
    </row>
    <row r="998" spans="1:17" ht="14.45" customHeight="1" x14ac:dyDescent="0.2">
      <c r="A998" s="540" t="s">
        <v>2004</v>
      </c>
      <c r="B998" s="541" t="s">
        <v>1755</v>
      </c>
      <c r="C998" s="541" t="s">
        <v>1743</v>
      </c>
      <c r="D998" s="541" t="s">
        <v>1774</v>
      </c>
      <c r="E998" s="541" t="s">
        <v>1775</v>
      </c>
      <c r="F998" s="582"/>
      <c r="G998" s="582"/>
      <c r="H998" s="582"/>
      <c r="I998" s="582"/>
      <c r="J998" s="582">
        <v>1</v>
      </c>
      <c r="K998" s="582">
        <v>168</v>
      </c>
      <c r="L998" s="582"/>
      <c r="M998" s="582">
        <v>168</v>
      </c>
      <c r="N998" s="582">
        <v>2</v>
      </c>
      <c r="O998" s="582">
        <v>338</v>
      </c>
      <c r="P998" s="546"/>
      <c r="Q998" s="583">
        <v>169</v>
      </c>
    </row>
    <row r="999" spans="1:17" ht="14.45" customHeight="1" x14ac:dyDescent="0.2">
      <c r="A999" s="540" t="s">
        <v>2004</v>
      </c>
      <c r="B999" s="541" t="s">
        <v>1755</v>
      </c>
      <c r="C999" s="541" t="s">
        <v>1743</v>
      </c>
      <c r="D999" s="541" t="s">
        <v>1776</v>
      </c>
      <c r="E999" s="541" t="s">
        <v>1777</v>
      </c>
      <c r="F999" s="582"/>
      <c r="G999" s="582"/>
      <c r="H999" s="582"/>
      <c r="I999" s="582"/>
      <c r="J999" s="582"/>
      <c r="K999" s="582"/>
      <c r="L999" s="582"/>
      <c r="M999" s="582"/>
      <c r="N999" s="582">
        <v>2</v>
      </c>
      <c r="O999" s="582">
        <v>352</v>
      </c>
      <c r="P999" s="546"/>
      <c r="Q999" s="583">
        <v>176</v>
      </c>
    </row>
    <row r="1000" spans="1:17" ht="14.45" customHeight="1" x14ac:dyDescent="0.2">
      <c r="A1000" s="540" t="s">
        <v>2004</v>
      </c>
      <c r="B1000" s="541" t="s">
        <v>1755</v>
      </c>
      <c r="C1000" s="541" t="s">
        <v>1743</v>
      </c>
      <c r="D1000" s="541" t="s">
        <v>1778</v>
      </c>
      <c r="E1000" s="541" t="s">
        <v>1779</v>
      </c>
      <c r="F1000" s="582"/>
      <c r="G1000" s="582"/>
      <c r="H1000" s="582"/>
      <c r="I1000" s="582"/>
      <c r="J1000" s="582">
        <v>2</v>
      </c>
      <c r="K1000" s="582">
        <v>708</v>
      </c>
      <c r="L1000" s="582"/>
      <c r="M1000" s="582">
        <v>354</v>
      </c>
      <c r="N1000" s="582"/>
      <c r="O1000" s="582"/>
      <c r="P1000" s="546"/>
      <c r="Q1000" s="583"/>
    </row>
    <row r="1001" spans="1:17" ht="14.45" customHeight="1" x14ac:dyDescent="0.2">
      <c r="A1001" s="540" t="s">
        <v>2004</v>
      </c>
      <c r="B1001" s="541" t="s">
        <v>1755</v>
      </c>
      <c r="C1001" s="541" t="s">
        <v>1743</v>
      </c>
      <c r="D1001" s="541" t="s">
        <v>1788</v>
      </c>
      <c r="E1001" s="541" t="s">
        <v>1789</v>
      </c>
      <c r="F1001" s="582"/>
      <c r="G1001" s="582"/>
      <c r="H1001" s="582"/>
      <c r="I1001" s="582"/>
      <c r="J1001" s="582">
        <v>1</v>
      </c>
      <c r="K1001" s="582">
        <v>552</v>
      </c>
      <c r="L1001" s="582"/>
      <c r="M1001" s="582">
        <v>552</v>
      </c>
      <c r="N1001" s="582">
        <v>1</v>
      </c>
      <c r="O1001" s="582">
        <v>555</v>
      </c>
      <c r="P1001" s="546"/>
      <c r="Q1001" s="583">
        <v>555</v>
      </c>
    </row>
    <row r="1002" spans="1:17" ht="14.45" customHeight="1" x14ac:dyDescent="0.2">
      <c r="A1002" s="540" t="s">
        <v>2004</v>
      </c>
      <c r="B1002" s="541" t="s">
        <v>1755</v>
      </c>
      <c r="C1002" s="541" t="s">
        <v>1743</v>
      </c>
      <c r="D1002" s="541" t="s">
        <v>1794</v>
      </c>
      <c r="E1002" s="541" t="s">
        <v>1795</v>
      </c>
      <c r="F1002" s="582"/>
      <c r="G1002" s="582"/>
      <c r="H1002" s="582"/>
      <c r="I1002" s="582"/>
      <c r="J1002" s="582"/>
      <c r="K1002" s="582"/>
      <c r="L1002" s="582"/>
      <c r="M1002" s="582"/>
      <c r="N1002" s="582">
        <v>1</v>
      </c>
      <c r="O1002" s="582">
        <v>683</v>
      </c>
      <c r="P1002" s="546"/>
      <c r="Q1002" s="583">
        <v>683</v>
      </c>
    </row>
    <row r="1003" spans="1:17" ht="14.45" customHeight="1" x14ac:dyDescent="0.2">
      <c r="A1003" s="540" t="s">
        <v>2004</v>
      </c>
      <c r="B1003" s="541" t="s">
        <v>1755</v>
      </c>
      <c r="C1003" s="541" t="s">
        <v>1743</v>
      </c>
      <c r="D1003" s="541" t="s">
        <v>1796</v>
      </c>
      <c r="E1003" s="541" t="s">
        <v>1797</v>
      </c>
      <c r="F1003" s="582"/>
      <c r="G1003" s="582"/>
      <c r="H1003" s="582"/>
      <c r="I1003" s="582"/>
      <c r="J1003" s="582">
        <v>2</v>
      </c>
      <c r="K1003" s="582">
        <v>1032</v>
      </c>
      <c r="L1003" s="582"/>
      <c r="M1003" s="582">
        <v>516</v>
      </c>
      <c r="N1003" s="582">
        <v>1</v>
      </c>
      <c r="O1003" s="582">
        <v>519</v>
      </c>
      <c r="P1003" s="546"/>
      <c r="Q1003" s="583">
        <v>519</v>
      </c>
    </row>
    <row r="1004" spans="1:17" ht="14.45" customHeight="1" x14ac:dyDescent="0.2">
      <c r="A1004" s="540" t="s">
        <v>2004</v>
      </c>
      <c r="B1004" s="541" t="s">
        <v>1755</v>
      </c>
      <c r="C1004" s="541" t="s">
        <v>1743</v>
      </c>
      <c r="D1004" s="541" t="s">
        <v>1798</v>
      </c>
      <c r="E1004" s="541" t="s">
        <v>1799</v>
      </c>
      <c r="F1004" s="582"/>
      <c r="G1004" s="582"/>
      <c r="H1004" s="582"/>
      <c r="I1004" s="582"/>
      <c r="J1004" s="582">
        <v>2</v>
      </c>
      <c r="K1004" s="582">
        <v>852</v>
      </c>
      <c r="L1004" s="582"/>
      <c r="M1004" s="582">
        <v>426</v>
      </c>
      <c r="N1004" s="582">
        <v>1</v>
      </c>
      <c r="O1004" s="582">
        <v>429</v>
      </c>
      <c r="P1004" s="546"/>
      <c r="Q1004" s="583">
        <v>429</v>
      </c>
    </row>
    <row r="1005" spans="1:17" ht="14.45" customHeight="1" x14ac:dyDescent="0.2">
      <c r="A1005" s="540" t="s">
        <v>2004</v>
      </c>
      <c r="B1005" s="541" t="s">
        <v>1755</v>
      </c>
      <c r="C1005" s="541" t="s">
        <v>1743</v>
      </c>
      <c r="D1005" s="541" t="s">
        <v>1800</v>
      </c>
      <c r="E1005" s="541" t="s">
        <v>1801</v>
      </c>
      <c r="F1005" s="582"/>
      <c r="G1005" s="582"/>
      <c r="H1005" s="582"/>
      <c r="I1005" s="582"/>
      <c r="J1005" s="582">
        <v>2</v>
      </c>
      <c r="K1005" s="582">
        <v>706</v>
      </c>
      <c r="L1005" s="582"/>
      <c r="M1005" s="582">
        <v>353</v>
      </c>
      <c r="N1005" s="582">
        <v>1</v>
      </c>
      <c r="O1005" s="582">
        <v>357</v>
      </c>
      <c r="P1005" s="546"/>
      <c r="Q1005" s="583">
        <v>357</v>
      </c>
    </row>
    <row r="1006" spans="1:17" ht="14.45" customHeight="1" x14ac:dyDescent="0.2">
      <c r="A1006" s="540" t="s">
        <v>2004</v>
      </c>
      <c r="B1006" s="541" t="s">
        <v>1755</v>
      </c>
      <c r="C1006" s="541" t="s">
        <v>1743</v>
      </c>
      <c r="D1006" s="541" t="s">
        <v>1802</v>
      </c>
      <c r="E1006" s="541" t="s">
        <v>1803</v>
      </c>
      <c r="F1006" s="582"/>
      <c r="G1006" s="582"/>
      <c r="H1006" s="582"/>
      <c r="I1006" s="582"/>
      <c r="J1006" s="582">
        <v>1</v>
      </c>
      <c r="K1006" s="582">
        <v>224</v>
      </c>
      <c r="L1006" s="582"/>
      <c r="M1006" s="582">
        <v>224</v>
      </c>
      <c r="N1006" s="582"/>
      <c r="O1006" s="582"/>
      <c r="P1006" s="546"/>
      <c r="Q1006" s="583"/>
    </row>
    <row r="1007" spans="1:17" ht="14.45" customHeight="1" x14ac:dyDescent="0.2">
      <c r="A1007" s="540" t="s">
        <v>2004</v>
      </c>
      <c r="B1007" s="541" t="s">
        <v>1755</v>
      </c>
      <c r="C1007" s="541" t="s">
        <v>1743</v>
      </c>
      <c r="D1007" s="541" t="s">
        <v>1812</v>
      </c>
      <c r="E1007" s="541" t="s">
        <v>1813</v>
      </c>
      <c r="F1007" s="582">
        <v>7</v>
      </c>
      <c r="G1007" s="582">
        <v>2184</v>
      </c>
      <c r="H1007" s="582"/>
      <c r="I1007" s="582">
        <v>312</v>
      </c>
      <c r="J1007" s="582">
        <v>2</v>
      </c>
      <c r="K1007" s="582">
        <v>626</v>
      </c>
      <c r="L1007" s="582"/>
      <c r="M1007" s="582">
        <v>313</v>
      </c>
      <c r="N1007" s="582">
        <v>1</v>
      </c>
      <c r="O1007" s="582">
        <v>314</v>
      </c>
      <c r="P1007" s="546"/>
      <c r="Q1007" s="583">
        <v>314</v>
      </c>
    </row>
    <row r="1008" spans="1:17" ht="14.45" customHeight="1" x14ac:dyDescent="0.2">
      <c r="A1008" s="540" t="s">
        <v>2004</v>
      </c>
      <c r="B1008" s="541" t="s">
        <v>1755</v>
      </c>
      <c r="C1008" s="541" t="s">
        <v>1743</v>
      </c>
      <c r="D1008" s="541" t="s">
        <v>1814</v>
      </c>
      <c r="E1008" s="541" t="s">
        <v>1815</v>
      </c>
      <c r="F1008" s="582"/>
      <c r="G1008" s="582"/>
      <c r="H1008" s="582"/>
      <c r="I1008" s="582"/>
      <c r="J1008" s="582"/>
      <c r="K1008" s="582"/>
      <c r="L1008" s="582"/>
      <c r="M1008" s="582"/>
      <c r="N1008" s="582">
        <v>1</v>
      </c>
      <c r="O1008" s="582">
        <v>19</v>
      </c>
      <c r="P1008" s="546"/>
      <c r="Q1008" s="583">
        <v>19</v>
      </c>
    </row>
    <row r="1009" spans="1:17" ht="14.45" customHeight="1" x14ac:dyDescent="0.2">
      <c r="A1009" s="540" t="s">
        <v>2004</v>
      </c>
      <c r="B1009" s="541" t="s">
        <v>1755</v>
      </c>
      <c r="C1009" s="541" t="s">
        <v>1743</v>
      </c>
      <c r="D1009" s="541" t="s">
        <v>1818</v>
      </c>
      <c r="E1009" s="541" t="s">
        <v>1819</v>
      </c>
      <c r="F1009" s="582"/>
      <c r="G1009" s="582"/>
      <c r="H1009" s="582"/>
      <c r="I1009" s="582"/>
      <c r="J1009" s="582"/>
      <c r="K1009" s="582"/>
      <c r="L1009" s="582"/>
      <c r="M1009" s="582"/>
      <c r="N1009" s="582">
        <v>5</v>
      </c>
      <c r="O1009" s="582">
        <v>1770</v>
      </c>
      <c r="P1009" s="546"/>
      <c r="Q1009" s="583">
        <v>354</v>
      </c>
    </row>
    <row r="1010" spans="1:17" ht="14.45" customHeight="1" x14ac:dyDescent="0.2">
      <c r="A1010" s="540" t="s">
        <v>2004</v>
      </c>
      <c r="B1010" s="541" t="s">
        <v>1755</v>
      </c>
      <c r="C1010" s="541" t="s">
        <v>1743</v>
      </c>
      <c r="D1010" s="541" t="s">
        <v>1820</v>
      </c>
      <c r="E1010" s="541" t="s">
        <v>1821</v>
      </c>
      <c r="F1010" s="582"/>
      <c r="G1010" s="582"/>
      <c r="H1010" s="582"/>
      <c r="I1010" s="582"/>
      <c r="J1010" s="582"/>
      <c r="K1010" s="582"/>
      <c r="L1010" s="582"/>
      <c r="M1010" s="582"/>
      <c r="N1010" s="582">
        <v>1</v>
      </c>
      <c r="O1010" s="582">
        <v>151</v>
      </c>
      <c r="P1010" s="546"/>
      <c r="Q1010" s="583">
        <v>151</v>
      </c>
    </row>
    <row r="1011" spans="1:17" ht="14.45" customHeight="1" x14ac:dyDescent="0.2">
      <c r="A1011" s="540" t="s">
        <v>2004</v>
      </c>
      <c r="B1011" s="541" t="s">
        <v>1755</v>
      </c>
      <c r="C1011" s="541" t="s">
        <v>1743</v>
      </c>
      <c r="D1011" s="541" t="s">
        <v>1826</v>
      </c>
      <c r="E1011" s="541" t="s">
        <v>1827</v>
      </c>
      <c r="F1011" s="582"/>
      <c r="G1011" s="582"/>
      <c r="H1011" s="582"/>
      <c r="I1011" s="582"/>
      <c r="J1011" s="582"/>
      <c r="K1011" s="582"/>
      <c r="L1011" s="582"/>
      <c r="M1011" s="582"/>
      <c r="N1011" s="582">
        <v>1</v>
      </c>
      <c r="O1011" s="582">
        <v>217</v>
      </c>
      <c r="P1011" s="546"/>
      <c r="Q1011" s="583">
        <v>217</v>
      </c>
    </row>
    <row r="1012" spans="1:17" ht="14.45" customHeight="1" x14ac:dyDescent="0.2">
      <c r="A1012" s="540" t="s">
        <v>2004</v>
      </c>
      <c r="B1012" s="541" t="s">
        <v>1755</v>
      </c>
      <c r="C1012" s="541" t="s">
        <v>1743</v>
      </c>
      <c r="D1012" s="541" t="s">
        <v>1828</v>
      </c>
      <c r="E1012" s="541" t="s">
        <v>1829</v>
      </c>
      <c r="F1012" s="582"/>
      <c r="G1012" s="582"/>
      <c r="H1012" s="582"/>
      <c r="I1012" s="582"/>
      <c r="J1012" s="582"/>
      <c r="K1012" s="582"/>
      <c r="L1012" s="582"/>
      <c r="M1012" s="582"/>
      <c r="N1012" s="582">
        <v>1</v>
      </c>
      <c r="O1012" s="582">
        <v>42</v>
      </c>
      <c r="P1012" s="546"/>
      <c r="Q1012" s="583">
        <v>42</v>
      </c>
    </row>
    <row r="1013" spans="1:17" ht="14.45" customHeight="1" x14ac:dyDescent="0.2">
      <c r="A1013" s="540" t="s">
        <v>2004</v>
      </c>
      <c r="B1013" s="541" t="s">
        <v>1755</v>
      </c>
      <c r="C1013" s="541" t="s">
        <v>1743</v>
      </c>
      <c r="D1013" s="541" t="s">
        <v>1830</v>
      </c>
      <c r="E1013" s="541" t="s">
        <v>1831</v>
      </c>
      <c r="F1013" s="582">
        <v>1</v>
      </c>
      <c r="G1013" s="582">
        <v>5030</v>
      </c>
      <c r="H1013" s="582"/>
      <c r="I1013" s="582">
        <v>5030</v>
      </c>
      <c r="J1013" s="582">
        <v>1</v>
      </c>
      <c r="K1013" s="582">
        <v>5035</v>
      </c>
      <c r="L1013" s="582"/>
      <c r="M1013" s="582">
        <v>5035</v>
      </c>
      <c r="N1013" s="582"/>
      <c r="O1013" s="582"/>
      <c r="P1013" s="546"/>
      <c r="Q1013" s="583"/>
    </row>
    <row r="1014" spans="1:17" ht="14.45" customHeight="1" x14ac:dyDescent="0.2">
      <c r="A1014" s="540" t="s">
        <v>2004</v>
      </c>
      <c r="B1014" s="541" t="s">
        <v>1755</v>
      </c>
      <c r="C1014" s="541" t="s">
        <v>1743</v>
      </c>
      <c r="D1014" s="541" t="s">
        <v>1832</v>
      </c>
      <c r="E1014" s="541" t="s">
        <v>1833</v>
      </c>
      <c r="F1014" s="582"/>
      <c r="G1014" s="582"/>
      <c r="H1014" s="582"/>
      <c r="I1014" s="582"/>
      <c r="J1014" s="582"/>
      <c r="K1014" s="582"/>
      <c r="L1014" s="582"/>
      <c r="M1014" s="582"/>
      <c r="N1014" s="582">
        <v>2</v>
      </c>
      <c r="O1014" s="582">
        <v>344</v>
      </c>
      <c r="P1014" s="546"/>
      <c r="Q1014" s="583">
        <v>172</v>
      </c>
    </row>
    <row r="1015" spans="1:17" ht="14.45" customHeight="1" x14ac:dyDescent="0.2">
      <c r="A1015" s="540" t="s">
        <v>2004</v>
      </c>
      <c r="B1015" s="541" t="s">
        <v>1755</v>
      </c>
      <c r="C1015" s="541" t="s">
        <v>1743</v>
      </c>
      <c r="D1015" s="541" t="s">
        <v>1838</v>
      </c>
      <c r="E1015" s="541" t="s">
        <v>1839</v>
      </c>
      <c r="F1015" s="582"/>
      <c r="G1015" s="582"/>
      <c r="H1015" s="582"/>
      <c r="I1015" s="582"/>
      <c r="J1015" s="582"/>
      <c r="K1015" s="582"/>
      <c r="L1015" s="582"/>
      <c r="M1015" s="582"/>
      <c r="N1015" s="582">
        <v>2</v>
      </c>
      <c r="O1015" s="582">
        <v>708</v>
      </c>
      <c r="P1015" s="546"/>
      <c r="Q1015" s="583">
        <v>354</v>
      </c>
    </row>
    <row r="1016" spans="1:17" ht="14.45" customHeight="1" x14ac:dyDescent="0.2">
      <c r="A1016" s="540" t="s">
        <v>2004</v>
      </c>
      <c r="B1016" s="541" t="s">
        <v>1755</v>
      </c>
      <c r="C1016" s="541" t="s">
        <v>1743</v>
      </c>
      <c r="D1016" s="541" t="s">
        <v>1840</v>
      </c>
      <c r="E1016" s="541" t="s">
        <v>1841</v>
      </c>
      <c r="F1016" s="582"/>
      <c r="G1016" s="582"/>
      <c r="H1016" s="582"/>
      <c r="I1016" s="582"/>
      <c r="J1016" s="582"/>
      <c r="K1016" s="582"/>
      <c r="L1016" s="582"/>
      <c r="M1016" s="582"/>
      <c r="N1016" s="582">
        <v>2</v>
      </c>
      <c r="O1016" s="582">
        <v>350</v>
      </c>
      <c r="P1016" s="546"/>
      <c r="Q1016" s="583">
        <v>175</v>
      </c>
    </row>
    <row r="1017" spans="1:17" ht="14.45" customHeight="1" x14ac:dyDescent="0.2">
      <c r="A1017" s="540" t="s">
        <v>2004</v>
      </c>
      <c r="B1017" s="541" t="s">
        <v>1755</v>
      </c>
      <c r="C1017" s="541" t="s">
        <v>1743</v>
      </c>
      <c r="D1017" s="541" t="s">
        <v>1850</v>
      </c>
      <c r="E1017" s="541" t="s">
        <v>1851</v>
      </c>
      <c r="F1017" s="582"/>
      <c r="G1017" s="582"/>
      <c r="H1017" s="582"/>
      <c r="I1017" s="582"/>
      <c r="J1017" s="582"/>
      <c r="K1017" s="582"/>
      <c r="L1017" s="582"/>
      <c r="M1017" s="582"/>
      <c r="N1017" s="582">
        <v>1</v>
      </c>
      <c r="O1017" s="582">
        <v>683</v>
      </c>
      <c r="P1017" s="546"/>
      <c r="Q1017" s="583">
        <v>683</v>
      </c>
    </row>
    <row r="1018" spans="1:17" ht="14.45" customHeight="1" x14ac:dyDescent="0.2">
      <c r="A1018" s="540" t="s">
        <v>2004</v>
      </c>
      <c r="B1018" s="541" t="s">
        <v>1755</v>
      </c>
      <c r="C1018" s="541" t="s">
        <v>1743</v>
      </c>
      <c r="D1018" s="541" t="s">
        <v>1852</v>
      </c>
      <c r="E1018" s="541" t="s">
        <v>1853</v>
      </c>
      <c r="F1018" s="582"/>
      <c r="G1018" s="582"/>
      <c r="H1018" s="582"/>
      <c r="I1018" s="582"/>
      <c r="J1018" s="582">
        <v>1</v>
      </c>
      <c r="K1018" s="582">
        <v>479</v>
      </c>
      <c r="L1018" s="582"/>
      <c r="M1018" s="582">
        <v>479</v>
      </c>
      <c r="N1018" s="582"/>
      <c r="O1018" s="582"/>
      <c r="P1018" s="546"/>
      <c r="Q1018" s="583"/>
    </row>
    <row r="1019" spans="1:17" ht="14.45" customHeight="1" x14ac:dyDescent="0.2">
      <c r="A1019" s="540" t="s">
        <v>2004</v>
      </c>
      <c r="B1019" s="541" t="s">
        <v>1755</v>
      </c>
      <c r="C1019" s="541" t="s">
        <v>1743</v>
      </c>
      <c r="D1019" s="541" t="s">
        <v>1854</v>
      </c>
      <c r="E1019" s="541" t="s">
        <v>1855</v>
      </c>
      <c r="F1019" s="582"/>
      <c r="G1019" s="582"/>
      <c r="H1019" s="582"/>
      <c r="I1019" s="582"/>
      <c r="J1019" s="582">
        <v>2</v>
      </c>
      <c r="K1019" s="582">
        <v>588</v>
      </c>
      <c r="L1019" s="582"/>
      <c r="M1019" s="582">
        <v>294</v>
      </c>
      <c r="N1019" s="582">
        <v>1</v>
      </c>
      <c r="O1019" s="582">
        <v>297</v>
      </c>
      <c r="P1019" s="546"/>
      <c r="Q1019" s="583">
        <v>297</v>
      </c>
    </row>
    <row r="1020" spans="1:17" ht="14.45" customHeight="1" x14ac:dyDescent="0.2">
      <c r="A1020" s="540" t="s">
        <v>2004</v>
      </c>
      <c r="B1020" s="541" t="s">
        <v>1755</v>
      </c>
      <c r="C1020" s="541" t="s">
        <v>1743</v>
      </c>
      <c r="D1020" s="541" t="s">
        <v>1858</v>
      </c>
      <c r="E1020" s="541" t="s">
        <v>1859</v>
      </c>
      <c r="F1020" s="582"/>
      <c r="G1020" s="582"/>
      <c r="H1020" s="582"/>
      <c r="I1020" s="582"/>
      <c r="J1020" s="582"/>
      <c r="K1020" s="582"/>
      <c r="L1020" s="582"/>
      <c r="M1020" s="582"/>
      <c r="N1020" s="582">
        <v>2</v>
      </c>
      <c r="O1020" s="582">
        <v>338</v>
      </c>
      <c r="P1020" s="546"/>
      <c r="Q1020" s="583">
        <v>169</v>
      </c>
    </row>
    <row r="1021" spans="1:17" ht="14.45" customHeight="1" x14ac:dyDescent="0.2">
      <c r="A1021" s="540" t="s">
        <v>2004</v>
      </c>
      <c r="B1021" s="541" t="s">
        <v>1755</v>
      </c>
      <c r="C1021" s="541" t="s">
        <v>1743</v>
      </c>
      <c r="D1021" s="541" t="s">
        <v>1870</v>
      </c>
      <c r="E1021" s="541" t="s">
        <v>1871</v>
      </c>
      <c r="F1021" s="582">
        <v>1</v>
      </c>
      <c r="G1021" s="582">
        <v>1023</v>
      </c>
      <c r="H1021" s="582"/>
      <c r="I1021" s="582">
        <v>1023</v>
      </c>
      <c r="J1021" s="582"/>
      <c r="K1021" s="582"/>
      <c r="L1021" s="582"/>
      <c r="M1021" s="582"/>
      <c r="N1021" s="582"/>
      <c r="O1021" s="582"/>
      <c r="P1021" s="546"/>
      <c r="Q1021" s="583"/>
    </row>
    <row r="1022" spans="1:17" ht="14.45" customHeight="1" x14ac:dyDescent="0.2">
      <c r="A1022" s="540" t="s">
        <v>2004</v>
      </c>
      <c r="B1022" s="541" t="s">
        <v>1755</v>
      </c>
      <c r="C1022" s="541" t="s">
        <v>1743</v>
      </c>
      <c r="D1022" s="541" t="s">
        <v>1872</v>
      </c>
      <c r="E1022" s="541" t="s">
        <v>1873</v>
      </c>
      <c r="F1022" s="582"/>
      <c r="G1022" s="582"/>
      <c r="H1022" s="582"/>
      <c r="I1022" s="582"/>
      <c r="J1022" s="582"/>
      <c r="K1022" s="582"/>
      <c r="L1022" s="582"/>
      <c r="M1022" s="582"/>
      <c r="N1022" s="582">
        <v>1</v>
      </c>
      <c r="O1022" s="582">
        <v>191</v>
      </c>
      <c r="P1022" s="546"/>
      <c r="Q1022" s="583">
        <v>191</v>
      </c>
    </row>
    <row r="1023" spans="1:17" ht="14.45" customHeight="1" x14ac:dyDescent="0.2">
      <c r="A1023" s="540" t="s">
        <v>2004</v>
      </c>
      <c r="B1023" s="541" t="s">
        <v>1755</v>
      </c>
      <c r="C1023" s="541" t="s">
        <v>1743</v>
      </c>
      <c r="D1023" s="541" t="s">
        <v>1876</v>
      </c>
      <c r="E1023" s="541" t="s">
        <v>1877</v>
      </c>
      <c r="F1023" s="582"/>
      <c r="G1023" s="582"/>
      <c r="H1023" s="582"/>
      <c r="I1023" s="582"/>
      <c r="J1023" s="582"/>
      <c r="K1023" s="582"/>
      <c r="L1023" s="582"/>
      <c r="M1023" s="582"/>
      <c r="N1023" s="582">
        <v>1</v>
      </c>
      <c r="O1023" s="582">
        <v>366</v>
      </c>
      <c r="P1023" s="546"/>
      <c r="Q1023" s="583">
        <v>366</v>
      </c>
    </row>
    <row r="1024" spans="1:17" ht="14.45" customHeight="1" x14ac:dyDescent="0.2">
      <c r="A1024" s="540" t="s">
        <v>2004</v>
      </c>
      <c r="B1024" s="541" t="s">
        <v>1755</v>
      </c>
      <c r="C1024" s="541" t="s">
        <v>1743</v>
      </c>
      <c r="D1024" s="541" t="s">
        <v>1894</v>
      </c>
      <c r="E1024" s="541" t="s">
        <v>1895</v>
      </c>
      <c r="F1024" s="582"/>
      <c r="G1024" s="582"/>
      <c r="H1024" s="582"/>
      <c r="I1024" s="582"/>
      <c r="J1024" s="582">
        <v>1</v>
      </c>
      <c r="K1024" s="582">
        <v>2387</v>
      </c>
      <c r="L1024" s="582"/>
      <c r="M1024" s="582">
        <v>2387</v>
      </c>
      <c r="N1024" s="582"/>
      <c r="O1024" s="582"/>
      <c r="P1024" s="546"/>
      <c r="Q1024" s="583"/>
    </row>
    <row r="1025" spans="1:17" ht="14.45" customHeight="1" x14ac:dyDescent="0.2">
      <c r="A1025" s="540" t="s">
        <v>2004</v>
      </c>
      <c r="B1025" s="541" t="s">
        <v>1755</v>
      </c>
      <c r="C1025" s="541" t="s">
        <v>1743</v>
      </c>
      <c r="D1025" s="541" t="s">
        <v>1896</v>
      </c>
      <c r="E1025" s="541" t="s">
        <v>1897</v>
      </c>
      <c r="F1025" s="582"/>
      <c r="G1025" s="582"/>
      <c r="H1025" s="582"/>
      <c r="I1025" s="582"/>
      <c r="J1025" s="582">
        <v>1</v>
      </c>
      <c r="K1025" s="582">
        <v>6197</v>
      </c>
      <c r="L1025" s="582"/>
      <c r="M1025" s="582">
        <v>6197</v>
      </c>
      <c r="N1025" s="582"/>
      <c r="O1025" s="582"/>
      <c r="P1025" s="546"/>
      <c r="Q1025" s="583"/>
    </row>
    <row r="1026" spans="1:17" ht="14.45" customHeight="1" x14ac:dyDescent="0.2">
      <c r="A1026" s="540" t="s">
        <v>2004</v>
      </c>
      <c r="B1026" s="541" t="s">
        <v>1755</v>
      </c>
      <c r="C1026" s="541" t="s">
        <v>1743</v>
      </c>
      <c r="D1026" s="541" t="s">
        <v>1900</v>
      </c>
      <c r="E1026" s="541" t="s">
        <v>1901</v>
      </c>
      <c r="F1026" s="582"/>
      <c r="G1026" s="582"/>
      <c r="H1026" s="582"/>
      <c r="I1026" s="582"/>
      <c r="J1026" s="582"/>
      <c r="K1026" s="582"/>
      <c r="L1026" s="582"/>
      <c r="M1026" s="582"/>
      <c r="N1026" s="582">
        <v>1</v>
      </c>
      <c r="O1026" s="582">
        <v>469</v>
      </c>
      <c r="P1026" s="546"/>
      <c r="Q1026" s="583">
        <v>469</v>
      </c>
    </row>
    <row r="1027" spans="1:17" ht="14.45" customHeight="1" x14ac:dyDescent="0.2">
      <c r="A1027" s="540" t="s">
        <v>2005</v>
      </c>
      <c r="B1027" s="541" t="s">
        <v>1755</v>
      </c>
      <c r="C1027" s="541" t="s">
        <v>1743</v>
      </c>
      <c r="D1027" s="541" t="s">
        <v>1760</v>
      </c>
      <c r="E1027" s="541" t="s">
        <v>1761</v>
      </c>
      <c r="F1027" s="582"/>
      <c r="G1027" s="582"/>
      <c r="H1027" s="582"/>
      <c r="I1027" s="582"/>
      <c r="J1027" s="582"/>
      <c r="K1027" s="582"/>
      <c r="L1027" s="582"/>
      <c r="M1027" s="582"/>
      <c r="N1027" s="582">
        <v>1</v>
      </c>
      <c r="O1027" s="582">
        <v>3981</v>
      </c>
      <c r="P1027" s="546"/>
      <c r="Q1027" s="583">
        <v>3981</v>
      </c>
    </row>
    <row r="1028" spans="1:17" ht="14.45" customHeight="1" x14ac:dyDescent="0.2">
      <c r="A1028" s="540" t="s">
        <v>2005</v>
      </c>
      <c r="B1028" s="541" t="s">
        <v>1755</v>
      </c>
      <c r="C1028" s="541" t="s">
        <v>1743</v>
      </c>
      <c r="D1028" s="541" t="s">
        <v>1762</v>
      </c>
      <c r="E1028" s="541" t="s">
        <v>1763</v>
      </c>
      <c r="F1028" s="582"/>
      <c r="G1028" s="582"/>
      <c r="H1028" s="582"/>
      <c r="I1028" s="582"/>
      <c r="J1028" s="582">
        <v>1</v>
      </c>
      <c r="K1028" s="582">
        <v>663</v>
      </c>
      <c r="L1028" s="582"/>
      <c r="M1028" s="582">
        <v>663</v>
      </c>
      <c r="N1028" s="582"/>
      <c r="O1028" s="582"/>
      <c r="P1028" s="546"/>
      <c r="Q1028" s="583"/>
    </row>
    <row r="1029" spans="1:17" ht="14.45" customHeight="1" x14ac:dyDescent="0.2">
      <c r="A1029" s="540" t="s">
        <v>2005</v>
      </c>
      <c r="B1029" s="541" t="s">
        <v>1755</v>
      </c>
      <c r="C1029" s="541" t="s">
        <v>1743</v>
      </c>
      <c r="D1029" s="541" t="s">
        <v>1764</v>
      </c>
      <c r="E1029" s="541" t="s">
        <v>1765</v>
      </c>
      <c r="F1029" s="582"/>
      <c r="G1029" s="582"/>
      <c r="H1029" s="582"/>
      <c r="I1029" s="582"/>
      <c r="J1029" s="582"/>
      <c r="K1029" s="582"/>
      <c r="L1029" s="582"/>
      <c r="M1029" s="582"/>
      <c r="N1029" s="582">
        <v>3</v>
      </c>
      <c r="O1029" s="582">
        <v>3282</v>
      </c>
      <c r="P1029" s="546"/>
      <c r="Q1029" s="583">
        <v>1094</v>
      </c>
    </row>
    <row r="1030" spans="1:17" ht="14.45" customHeight="1" x14ac:dyDescent="0.2">
      <c r="A1030" s="540" t="s">
        <v>2005</v>
      </c>
      <c r="B1030" s="541" t="s">
        <v>1755</v>
      </c>
      <c r="C1030" s="541" t="s">
        <v>1743</v>
      </c>
      <c r="D1030" s="541" t="s">
        <v>1766</v>
      </c>
      <c r="E1030" s="541" t="s">
        <v>1767</v>
      </c>
      <c r="F1030" s="582"/>
      <c r="G1030" s="582"/>
      <c r="H1030" s="582"/>
      <c r="I1030" s="582"/>
      <c r="J1030" s="582"/>
      <c r="K1030" s="582"/>
      <c r="L1030" s="582"/>
      <c r="M1030" s="582"/>
      <c r="N1030" s="582">
        <v>1</v>
      </c>
      <c r="O1030" s="582">
        <v>1173</v>
      </c>
      <c r="P1030" s="546"/>
      <c r="Q1030" s="583">
        <v>1173</v>
      </c>
    </row>
    <row r="1031" spans="1:17" ht="14.45" customHeight="1" x14ac:dyDescent="0.2">
      <c r="A1031" s="540" t="s">
        <v>2005</v>
      </c>
      <c r="B1031" s="541" t="s">
        <v>1755</v>
      </c>
      <c r="C1031" s="541" t="s">
        <v>1743</v>
      </c>
      <c r="D1031" s="541" t="s">
        <v>1768</v>
      </c>
      <c r="E1031" s="541" t="s">
        <v>1769</v>
      </c>
      <c r="F1031" s="582">
        <v>4</v>
      </c>
      <c r="G1031" s="582">
        <v>3384</v>
      </c>
      <c r="H1031" s="582"/>
      <c r="I1031" s="582">
        <v>846</v>
      </c>
      <c r="J1031" s="582"/>
      <c r="K1031" s="582"/>
      <c r="L1031" s="582"/>
      <c r="M1031" s="582"/>
      <c r="N1031" s="582"/>
      <c r="O1031" s="582"/>
      <c r="P1031" s="546"/>
      <c r="Q1031" s="583"/>
    </row>
    <row r="1032" spans="1:17" ht="14.45" customHeight="1" x14ac:dyDescent="0.2">
      <c r="A1032" s="540" t="s">
        <v>2005</v>
      </c>
      <c r="B1032" s="541" t="s">
        <v>1755</v>
      </c>
      <c r="C1032" s="541" t="s">
        <v>1743</v>
      </c>
      <c r="D1032" s="541" t="s">
        <v>1770</v>
      </c>
      <c r="E1032" s="541" t="s">
        <v>1771</v>
      </c>
      <c r="F1032" s="582"/>
      <c r="G1032" s="582"/>
      <c r="H1032" s="582"/>
      <c r="I1032" s="582"/>
      <c r="J1032" s="582">
        <v>1</v>
      </c>
      <c r="K1032" s="582">
        <v>808</v>
      </c>
      <c r="L1032" s="582"/>
      <c r="M1032" s="582">
        <v>808</v>
      </c>
      <c r="N1032" s="582">
        <v>2</v>
      </c>
      <c r="O1032" s="582">
        <v>1622</v>
      </c>
      <c r="P1032" s="546"/>
      <c r="Q1032" s="583">
        <v>811</v>
      </c>
    </row>
    <row r="1033" spans="1:17" ht="14.45" customHeight="1" x14ac:dyDescent="0.2">
      <c r="A1033" s="540" t="s">
        <v>2005</v>
      </c>
      <c r="B1033" s="541" t="s">
        <v>1755</v>
      </c>
      <c r="C1033" s="541" t="s">
        <v>1743</v>
      </c>
      <c r="D1033" s="541" t="s">
        <v>1772</v>
      </c>
      <c r="E1033" s="541" t="s">
        <v>1773</v>
      </c>
      <c r="F1033" s="582"/>
      <c r="G1033" s="582"/>
      <c r="H1033" s="582"/>
      <c r="I1033" s="582"/>
      <c r="J1033" s="582">
        <v>1</v>
      </c>
      <c r="K1033" s="582">
        <v>808</v>
      </c>
      <c r="L1033" s="582"/>
      <c r="M1033" s="582">
        <v>808</v>
      </c>
      <c r="N1033" s="582">
        <v>2</v>
      </c>
      <c r="O1033" s="582">
        <v>1622</v>
      </c>
      <c r="P1033" s="546"/>
      <c r="Q1033" s="583">
        <v>811</v>
      </c>
    </row>
    <row r="1034" spans="1:17" ht="14.45" customHeight="1" x14ac:dyDescent="0.2">
      <c r="A1034" s="540" t="s">
        <v>2005</v>
      </c>
      <c r="B1034" s="541" t="s">
        <v>1755</v>
      </c>
      <c r="C1034" s="541" t="s">
        <v>1743</v>
      </c>
      <c r="D1034" s="541" t="s">
        <v>1774</v>
      </c>
      <c r="E1034" s="541" t="s">
        <v>1775</v>
      </c>
      <c r="F1034" s="582">
        <v>8</v>
      </c>
      <c r="G1034" s="582">
        <v>1344</v>
      </c>
      <c r="H1034" s="582"/>
      <c r="I1034" s="582">
        <v>168</v>
      </c>
      <c r="J1034" s="582">
        <v>22</v>
      </c>
      <c r="K1034" s="582">
        <v>3696</v>
      </c>
      <c r="L1034" s="582"/>
      <c r="M1034" s="582">
        <v>168</v>
      </c>
      <c r="N1034" s="582">
        <v>27</v>
      </c>
      <c r="O1034" s="582">
        <v>4563</v>
      </c>
      <c r="P1034" s="546"/>
      <c r="Q1034" s="583">
        <v>169</v>
      </c>
    </row>
    <row r="1035" spans="1:17" ht="14.45" customHeight="1" x14ac:dyDescent="0.2">
      <c r="A1035" s="540" t="s">
        <v>2005</v>
      </c>
      <c r="B1035" s="541" t="s">
        <v>1755</v>
      </c>
      <c r="C1035" s="541" t="s">
        <v>1743</v>
      </c>
      <c r="D1035" s="541" t="s">
        <v>1776</v>
      </c>
      <c r="E1035" s="541" t="s">
        <v>1777</v>
      </c>
      <c r="F1035" s="582">
        <v>9</v>
      </c>
      <c r="G1035" s="582">
        <v>1575</v>
      </c>
      <c r="H1035" s="582"/>
      <c r="I1035" s="582">
        <v>175</v>
      </c>
      <c r="J1035" s="582">
        <v>20</v>
      </c>
      <c r="K1035" s="582">
        <v>3500</v>
      </c>
      <c r="L1035" s="582"/>
      <c r="M1035" s="582">
        <v>175</v>
      </c>
      <c r="N1035" s="582">
        <v>25</v>
      </c>
      <c r="O1035" s="582">
        <v>4400</v>
      </c>
      <c r="P1035" s="546"/>
      <c r="Q1035" s="583">
        <v>176</v>
      </c>
    </row>
    <row r="1036" spans="1:17" ht="14.45" customHeight="1" x14ac:dyDescent="0.2">
      <c r="A1036" s="540" t="s">
        <v>2005</v>
      </c>
      <c r="B1036" s="541" t="s">
        <v>1755</v>
      </c>
      <c r="C1036" s="541" t="s">
        <v>1743</v>
      </c>
      <c r="D1036" s="541" t="s">
        <v>1778</v>
      </c>
      <c r="E1036" s="541" t="s">
        <v>1779</v>
      </c>
      <c r="F1036" s="582"/>
      <c r="G1036" s="582"/>
      <c r="H1036" s="582"/>
      <c r="I1036" s="582"/>
      <c r="J1036" s="582">
        <v>1</v>
      </c>
      <c r="K1036" s="582">
        <v>354</v>
      </c>
      <c r="L1036" s="582"/>
      <c r="M1036" s="582">
        <v>354</v>
      </c>
      <c r="N1036" s="582">
        <v>1</v>
      </c>
      <c r="O1036" s="582">
        <v>356</v>
      </c>
      <c r="P1036" s="546"/>
      <c r="Q1036" s="583">
        <v>356</v>
      </c>
    </row>
    <row r="1037" spans="1:17" ht="14.45" customHeight="1" x14ac:dyDescent="0.2">
      <c r="A1037" s="540" t="s">
        <v>2005</v>
      </c>
      <c r="B1037" s="541" t="s">
        <v>1755</v>
      </c>
      <c r="C1037" s="541" t="s">
        <v>1743</v>
      </c>
      <c r="D1037" s="541" t="s">
        <v>1788</v>
      </c>
      <c r="E1037" s="541" t="s">
        <v>1789</v>
      </c>
      <c r="F1037" s="582"/>
      <c r="G1037" s="582"/>
      <c r="H1037" s="582"/>
      <c r="I1037" s="582"/>
      <c r="J1037" s="582">
        <v>1</v>
      </c>
      <c r="K1037" s="582">
        <v>552</v>
      </c>
      <c r="L1037" s="582"/>
      <c r="M1037" s="582">
        <v>552</v>
      </c>
      <c r="N1037" s="582">
        <v>1</v>
      </c>
      <c r="O1037" s="582">
        <v>555</v>
      </c>
      <c r="P1037" s="546"/>
      <c r="Q1037" s="583">
        <v>555</v>
      </c>
    </row>
    <row r="1038" spans="1:17" ht="14.45" customHeight="1" x14ac:dyDescent="0.2">
      <c r="A1038" s="540" t="s">
        <v>2005</v>
      </c>
      <c r="B1038" s="541" t="s">
        <v>1755</v>
      </c>
      <c r="C1038" s="541" t="s">
        <v>1743</v>
      </c>
      <c r="D1038" s="541" t="s">
        <v>1790</v>
      </c>
      <c r="E1038" s="541" t="s">
        <v>1791</v>
      </c>
      <c r="F1038" s="582"/>
      <c r="G1038" s="582"/>
      <c r="H1038" s="582"/>
      <c r="I1038" s="582"/>
      <c r="J1038" s="582"/>
      <c r="K1038" s="582"/>
      <c r="L1038" s="582"/>
      <c r="M1038" s="582"/>
      <c r="N1038" s="582">
        <v>1</v>
      </c>
      <c r="O1038" s="582">
        <v>660</v>
      </c>
      <c r="P1038" s="546"/>
      <c r="Q1038" s="583">
        <v>660</v>
      </c>
    </row>
    <row r="1039" spans="1:17" ht="14.45" customHeight="1" x14ac:dyDescent="0.2">
      <c r="A1039" s="540" t="s">
        <v>2005</v>
      </c>
      <c r="B1039" s="541" t="s">
        <v>1755</v>
      </c>
      <c r="C1039" s="541" t="s">
        <v>1743</v>
      </c>
      <c r="D1039" s="541" t="s">
        <v>1792</v>
      </c>
      <c r="E1039" s="541" t="s">
        <v>1793</v>
      </c>
      <c r="F1039" s="582"/>
      <c r="G1039" s="582"/>
      <c r="H1039" s="582"/>
      <c r="I1039" s="582"/>
      <c r="J1039" s="582"/>
      <c r="K1039" s="582"/>
      <c r="L1039" s="582"/>
      <c r="M1039" s="582"/>
      <c r="N1039" s="582">
        <v>1</v>
      </c>
      <c r="O1039" s="582">
        <v>660</v>
      </c>
      <c r="P1039" s="546"/>
      <c r="Q1039" s="583">
        <v>660</v>
      </c>
    </row>
    <row r="1040" spans="1:17" ht="14.45" customHeight="1" x14ac:dyDescent="0.2">
      <c r="A1040" s="540" t="s">
        <v>2005</v>
      </c>
      <c r="B1040" s="541" t="s">
        <v>1755</v>
      </c>
      <c r="C1040" s="541" t="s">
        <v>1743</v>
      </c>
      <c r="D1040" s="541" t="s">
        <v>1794</v>
      </c>
      <c r="E1040" s="541" t="s">
        <v>1795</v>
      </c>
      <c r="F1040" s="582">
        <v>1</v>
      </c>
      <c r="G1040" s="582">
        <v>679</v>
      </c>
      <c r="H1040" s="582"/>
      <c r="I1040" s="582">
        <v>679</v>
      </c>
      <c r="J1040" s="582">
        <v>1</v>
      </c>
      <c r="K1040" s="582">
        <v>680</v>
      </c>
      <c r="L1040" s="582"/>
      <c r="M1040" s="582">
        <v>680</v>
      </c>
      <c r="N1040" s="582">
        <v>1</v>
      </c>
      <c r="O1040" s="582">
        <v>683</v>
      </c>
      <c r="P1040" s="546"/>
      <c r="Q1040" s="583">
        <v>683</v>
      </c>
    </row>
    <row r="1041" spans="1:17" ht="14.45" customHeight="1" x14ac:dyDescent="0.2">
      <c r="A1041" s="540" t="s">
        <v>2005</v>
      </c>
      <c r="B1041" s="541" t="s">
        <v>1755</v>
      </c>
      <c r="C1041" s="541" t="s">
        <v>1743</v>
      </c>
      <c r="D1041" s="541" t="s">
        <v>1796</v>
      </c>
      <c r="E1041" s="541" t="s">
        <v>1797</v>
      </c>
      <c r="F1041" s="582"/>
      <c r="G1041" s="582"/>
      <c r="H1041" s="582"/>
      <c r="I1041" s="582"/>
      <c r="J1041" s="582">
        <v>2</v>
      </c>
      <c r="K1041" s="582">
        <v>1032</v>
      </c>
      <c r="L1041" s="582"/>
      <c r="M1041" s="582">
        <v>516</v>
      </c>
      <c r="N1041" s="582"/>
      <c r="O1041" s="582"/>
      <c r="P1041" s="546"/>
      <c r="Q1041" s="583"/>
    </row>
    <row r="1042" spans="1:17" ht="14.45" customHeight="1" x14ac:dyDescent="0.2">
      <c r="A1042" s="540" t="s">
        <v>2005</v>
      </c>
      <c r="B1042" s="541" t="s">
        <v>1755</v>
      </c>
      <c r="C1042" s="541" t="s">
        <v>1743</v>
      </c>
      <c r="D1042" s="541" t="s">
        <v>1798</v>
      </c>
      <c r="E1042" s="541" t="s">
        <v>1799</v>
      </c>
      <c r="F1042" s="582"/>
      <c r="G1042" s="582"/>
      <c r="H1042" s="582"/>
      <c r="I1042" s="582"/>
      <c r="J1042" s="582">
        <v>2</v>
      </c>
      <c r="K1042" s="582">
        <v>852</v>
      </c>
      <c r="L1042" s="582"/>
      <c r="M1042" s="582">
        <v>426</v>
      </c>
      <c r="N1042" s="582"/>
      <c r="O1042" s="582"/>
      <c r="P1042" s="546"/>
      <c r="Q1042" s="583"/>
    </row>
    <row r="1043" spans="1:17" ht="14.45" customHeight="1" x14ac:dyDescent="0.2">
      <c r="A1043" s="540" t="s">
        <v>2005</v>
      </c>
      <c r="B1043" s="541" t="s">
        <v>1755</v>
      </c>
      <c r="C1043" s="541" t="s">
        <v>1743</v>
      </c>
      <c r="D1043" s="541" t="s">
        <v>1800</v>
      </c>
      <c r="E1043" s="541" t="s">
        <v>1801</v>
      </c>
      <c r="F1043" s="582"/>
      <c r="G1043" s="582"/>
      <c r="H1043" s="582"/>
      <c r="I1043" s="582"/>
      <c r="J1043" s="582">
        <v>2</v>
      </c>
      <c r="K1043" s="582">
        <v>706</v>
      </c>
      <c r="L1043" s="582"/>
      <c r="M1043" s="582">
        <v>353</v>
      </c>
      <c r="N1043" s="582">
        <v>1</v>
      </c>
      <c r="O1043" s="582">
        <v>357</v>
      </c>
      <c r="P1043" s="546"/>
      <c r="Q1043" s="583">
        <v>357</v>
      </c>
    </row>
    <row r="1044" spans="1:17" ht="14.45" customHeight="1" x14ac:dyDescent="0.2">
      <c r="A1044" s="540" t="s">
        <v>2005</v>
      </c>
      <c r="B1044" s="541" t="s">
        <v>1755</v>
      </c>
      <c r="C1044" s="541" t="s">
        <v>1743</v>
      </c>
      <c r="D1044" s="541" t="s">
        <v>1802</v>
      </c>
      <c r="E1044" s="541" t="s">
        <v>1803</v>
      </c>
      <c r="F1044" s="582"/>
      <c r="G1044" s="582"/>
      <c r="H1044" s="582"/>
      <c r="I1044" s="582"/>
      <c r="J1044" s="582">
        <v>1</v>
      </c>
      <c r="K1044" s="582">
        <v>224</v>
      </c>
      <c r="L1044" s="582"/>
      <c r="M1044" s="582">
        <v>224</v>
      </c>
      <c r="N1044" s="582">
        <v>1</v>
      </c>
      <c r="O1044" s="582">
        <v>227</v>
      </c>
      <c r="P1044" s="546"/>
      <c r="Q1044" s="583">
        <v>227</v>
      </c>
    </row>
    <row r="1045" spans="1:17" ht="14.45" customHeight="1" x14ac:dyDescent="0.2">
      <c r="A1045" s="540" t="s">
        <v>2005</v>
      </c>
      <c r="B1045" s="541" t="s">
        <v>1755</v>
      </c>
      <c r="C1045" s="541" t="s">
        <v>1743</v>
      </c>
      <c r="D1045" s="541" t="s">
        <v>1810</v>
      </c>
      <c r="E1045" s="541" t="s">
        <v>1811</v>
      </c>
      <c r="F1045" s="582"/>
      <c r="G1045" s="582"/>
      <c r="H1045" s="582"/>
      <c r="I1045" s="582"/>
      <c r="J1045" s="582"/>
      <c r="K1045" s="582"/>
      <c r="L1045" s="582"/>
      <c r="M1045" s="582"/>
      <c r="N1045" s="582">
        <v>1</v>
      </c>
      <c r="O1045" s="582">
        <v>112</v>
      </c>
      <c r="P1045" s="546"/>
      <c r="Q1045" s="583">
        <v>112</v>
      </c>
    </row>
    <row r="1046" spans="1:17" ht="14.45" customHeight="1" x14ac:dyDescent="0.2">
      <c r="A1046" s="540" t="s">
        <v>2005</v>
      </c>
      <c r="B1046" s="541" t="s">
        <v>1755</v>
      </c>
      <c r="C1046" s="541" t="s">
        <v>1743</v>
      </c>
      <c r="D1046" s="541" t="s">
        <v>1812</v>
      </c>
      <c r="E1046" s="541" t="s">
        <v>1813</v>
      </c>
      <c r="F1046" s="582"/>
      <c r="G1046" s="582"/>
      <c r="H1046" s="582"/>
      <c r="I1046" s="582"/>
      <c r="J1046" s="582"/>
      <c r="K1046" s="582"/>
      <c r="L1046" s="582"/>
      <c r="M1046" s="582"/>
      <c r="N1046" s="582">
        <v>2</v>
      </c>
      <c r="O1046" s="582">
        <v>628</v>
      </c>
      <c r="P1046" s="546"/>
      <c r="Q1046" s="583">
        <v>314</v>
      </c>
    </row>
    <row r="1047" spans="1:17" ht="14.45" customHeight="1" x14ac:dyDescent="0.2">
      <c r="A1047" s="540" t="s">
        <v>2005</v>
      </c>
      <c r="B1047" s="541" t="s">
        <v>1755</v>
      </c>
      <c r="C1047" s="541" t="s">
        <v>1743</v>
      </c>
      <c r="D1047" s="541" t="s">
        <v>1814</v>
      </c>
      <c r="E1047" s="541" t="s">
        <v>1815</v>
      </c>
      <c r="F1047" s="582"/>
      <c r="G1047" s="582"/>
      <c r="H1047" s="582"/>
      <c r="I1047" s="582"/>
      <c r="J1047" s="582"/>
      <c r="K1047" s="582"/>
      <c r="L1047" s="582"/>
      <c r="M1047" s="582"/>
      <c r="N1047" s="582">
        <v>4</v>
      </c>
      <c r="O1047" s="582">
        <v>76</v>
      </c>
      <c r="P1047" s="546"/>
      <c r="Q1047" s="583">
        <v>19</v>
      </c>
    </row>
    <row r="1048" spans="1:17" ht="14.45" customHeight="1" x14ac:dyDescent="0.2">
      <c r="A1048" s="540" t="s">
        <v>2005</v>
      </c>
      <c r="B1048" s="541" t="s">
        <v>1755</v>
      </c>
      <c r="C1048" s="541" t="s">
        <v>1743</v>
      </c>
      <c r="D1048" s="541" t="s">
        <v>1818</v>
      </c>
      <c r="E1048" s="541" t="s">
        <v>1819</v>
      </c>
      <c r="F1048" s="582">
        <v>24</v>
      </c>
      <c r="G1048" s="582">
        <v>8424</v>
      </c>
      <c r="H1048" s="582"/>
      <c r="I1048" s="582">
        <v>351</v>
      </c>
      <c r="J1048" s="582">
        <v>60</v>
      </c>
      <c r="K1048" s="582">
        <v>21120</v>
      </c>
      <c r="L1048" s="582"/>
      <c r="M1048" s="582">
        <v>352</v>
      </c>
      <c r="N1048" s="582">
        <v>71</v>
      </c>
      <c r="O1048" s="582">
        <v>25134</v>
      </c>
      <c r="P1048" s="546"/>
      <c r="Q1048" s="583">
        <v>354</v>
      </c>
    </row>
    <row r="1049" spans="1:17" ht="14.45" customHeight="1" x14ac:dyDescent="0.2">
      <c r="A1049" s="540" t="s">
        <v>2005</v>
      </c>
      <c r="B1049" s="541" t="s">
        <v>1755</v>
      </c>
      <c r="C1049" s="541" t="s">
        <v>1743</v>
      </c>
      <c r="D1049" s="541" t="s">
        <v>1820</v>
      </c>
      <c r="E1049" s="541" t="s">
        <v>1821</v>
      </c>
      <c r="F1049" s="582"/>
      <c r="G1049" s="582"/>
      <c r="H1049" s="582"/>
      <c r="I1049" s="582"/>
      <c r="J1049" s="582"/>
      <c r="K1049" s="582"/>
      <c r="L1049" s="582"/>
      <c r="M1049" s="582"/>
      <c r="N1049" s="582">
        <v>1</v>
      </c>
      <c r="O1049" s="582">
        <v>151</v>
      </c>
      <c r="P1049" s="546"/>
      <c r="Q1049" s="583">
        <v>151</v>
      </c>
    </row>
    <row r="1050" spans="1:17" ht="14.45" customHeight="1" x14ac:dyDescent="0.2">
      <c r="A1050" s="540" t="s">
        <v>2005</v>
      </c>
      <c r="B1050" s="541" t="s">
        <v>1755</v>
      </c>
      <c r="C1050" s="541" t="s">
        <v>1743</v>
      </c>
      <c r="D1050" s="541" t="s">
        <v>1826</v>
      </c>
      <c r="E1050" s="541" t="s">
        <v>1827</v>
      </c>
      <c r="F1050" s="582">
        <v>1</v>
      </c>
      <c r="G1050" s="582">
        <v>211</v>
      </c>
      <c r="H1050" s="582"/>
      <c r="I1050" s="582">
        <v>211</v>
      </c>
      <c r="J1050" s="582">
        <v>2</v>
      </c>
      <c r="K1050" s="582">
        <v>426</v>
      </c>
      <c r="L1050" s="582"/>
      <c r="M1050" s="582">
        <v>213</v>
      </c>
      <c r="N1050" s="582">
        <v>1</v>
      </c>
      <c r="O1050" s="582">
        <v>217</v>
      </c>
      <c r="P1050" s="546"/>
      <c r="Q1050" s="583">
        <v>217</v>
      </c>
    </row>
    <row r="1051" spans="1:17" ht="14.45" customHeight="1" x14ac:dyDescent="0.2">
      <c r="A1051" s="540" t="s">
        <v>2005</v>
      </c>
      <c r="B1051" s="541" t="s">
        <v>1755</v>
      </c>
      <c r="C1051" s="541" t="s">
        <v>1743</v>
      </c>
      <c r="D1051" s="541" t="s">
        <v>1828</v>
      </c>
      <c r="E1051" s="541" t="s">
        <v>1829</v>
      </c>
      <c r="F1051" s="582">
        <v>5</v>
      </c>
      <c r="G1051" s="582">
        <v>200</v>
      </c>
      <c r="H1051" s="582"/>
      <c r="I1051" s="582">
        <v>40</v>
      </c>
      <c r="J1051" s="582">
        <v>3</v>
      </c>
      <c r="K1051" s="582">
        <v>120</v>
      </c>
      <c r="L1051" s="582"/>
      <c r="M1051" s="582">
        <v>40</v>
      </c>
      <c r="N1051" s="582">
        <v>6</v>
      </c>
      <c r="O1051" s="582">
        <v>252</v>
      </c>
      <c r="P1051" s="546"/>
      <c r="Q1051" s="583">
        <v>42</v>
      </c>
    </row>
    <row r="1052" spans="1:17" ht="14.45" customHeight="1" x14ac:dyDescent="0.2">
      <c r="A1052" s="540" t="s">
        <v>2005</v>
      </c>
      <c r="B1052" s="541" t="s">
        <v>1755</v>
      </c>
      <c r="C1052" s="541" t="s">
        <v>1743</v>
      </c>
      <c r="D1052" s="541" t="s">
        <v>1830</v>
      </c>
      <c r="E1052" s="541" t="s">
        <v>1831</v>
      </c>
      <c r="F1052" s="582">
        <v>1</v>
      </c>
      <c r="G1052" s="582">
        <v>5030</v>
      </c>
      <c r="H1052" s="582"/>
      <c r="I1052" s="582">
        <v>5030</v>
      </c>
      <c r="J1052" s="582"/>
      <c r="K1052" s="582"/>
      <c r="L1052" s="582"/>
      <c r="M1052" s="582"/>
      <c r="N1052" s="582"/>
      <c r="O1052" s="582"/>
      <c r="P1052" s="546"/>
      <c r="Q1052" s="583"/>
    </row>
    <row r="1053" spans="1:17" ht="14.45" customHeight="1" x14ac:dyDescent="0.2">
      <c r="A1053" s="540" t="s">
        <v>2005</v>
      </c>
      <c r="B1053" s="541" t="s">
        <v>1755</v>
      </c>
      <c r="C1053" s="541" t="s">
        <v>1743</v>
      </c>
      <c r="D1053" s="541" t="s">
        <v>1832</v>
      </c>
      <c r="E1053" s="541" t="s">
        <v>1833</v>
      </c>
      <c r="F1053" s="582">
        <v>8</v>
      </c>
      <c r="G1053" s="582">
        <v>1368</v>
      </c>
      <c r="H1053" s="582"/>
      <c r="I1053" s="582">
        <v>171</v>
      </c>
      <c r="J1053" s="582">
        <v>23</v>
      </c>
      <c r="K1053" s="582">
        <v>3933</v>
      </c>
      <c r="L1053" s="582"/>
      <c r="M1053" s="582">
        <v>171</v>
      </c>
      <c r="N1053" s="582">
        <v>27</v>
      </c>
      <c r="O1053" s="582">
        <v>4644</v>
      </c>
      <c r="P1053" s="546"/>
      <c r="Q1053" s="583">
        <v>172</v>
      </c>
    </row>
    <row r="1054" spans="1:17" ht="14.45" customHeight="1" x14ac:dyDescent="0.2">
      <c r="A1054" s="540" t="s">
        <v>2005</v>
      </c>
      <c r="B1054" s="541" t="s">
        <v>1755</v>
      </c>
      <c r="C1054" s="541" t="s">
        <v>1743</v>
      </c>
      <c r="D1054" s="541" t="s">
        <v>1838</v>
      </c>
      <c r="E1054" s="541" t="s">
        <v>1839</v>
      </c>
      <c r="F1054" s="582"/>
      <c r="G1054" s="582"/>
      <c r="H1054" s="582"/>
      <c r="I1054" s="582"/>
      <c r="J1054" s="582">
        <v>1</v>
      </c>
      <c r="K1054" s="582">
        <v>351</v>
      </c>
      <c r="L1054" s="582"/>
      <c r="M1054" s="582">
        <v>351</v>
      </c>
      <c r="N1054" s="582">
        <v>7</v>
      </c>
      <c r="O1054" s="582">
        <v>2478</v>
      </c>
      <c r="P1054" s="546"/>
      <c r="Q1054" s="583">
        <v>354</v>
      </c>
    </row>
    <row r="1055" spans="1:17" ht="14.45" customHeight="1" x14ac:dyDescent="0.2">
      <c r="A1055" s="540" t="s">
        <v>2005</v>
      </c>
      <c r="B1055" s="541" t="s">
        <v>1755</v>
      </c>
      <c r="C1055" s="541" t="s">
        <v>1743</v>
      </c>
      <c r="D1055" s="541" t="s">
        <v>1840</v>
      </c>
      <c r="E1055" s="541" t="s">
        <v>1841</v>
      </c>
      <c r="F1055" s="582">
        <v>8</v>
      </c>
      <c r="G1055" s="582">
        <v>1392</v>
      </c>
      <c r="H1055" s="582"/>
      <c r="I1055" s="582">
        <v>174</v>
      </c>
      <c r="J1055" s="582">
        <v>23</v>
      </c>
      <c r="K1055" s="582">
        <v>4002</v>
      </c>
      <c r="L1055" s="582"/>
      <c r="M1055" s="582">
        <v>174</v>
      </c>
      <c r="N1055" s="582">
        <v>27</v>
      </c>
      <c r="O1055" s="582">
        <v>4725</v>
      </c>
      <c r="P1055" s="546"/>
      <c r="Q1055" s="583">
        <v>175</v>
      </c>
    </row>
    <row r="1056" spans="1:17" ht="14.45" customHeight="1" x14ac:dyDescent="0.2">
      <c r="A1056" s="540" t="s">
        <v>2005</v>
      </c>
      <c r="B1056" s="541" t="s">
        <v>1755</v>
      </c>
      <c r="C1056" s="541" t="s">
        <v>1743</v>
      </c>
      <c r="D1056" s="541" t="s">
        <v>1842</v>
      </c>
      <c r="E1056" s="541" t="s">
        <v>1843</v>
      </c>
      <c r="F1056" s="582"/>
      <c r="G1056" s="582"/>
      <c r="H1056" s="582"/>
      <c r="I1056" s="582"/>
      <c r="J1056" s="582"/>
      <c r="K1056" s="582"/>
      <c r="L1056" s="582"/>
      <c r="M1056" s="582"/>
      <c r="N1056" s="582">
        <v>12</v>
      </c>
      <c r="O1056" s="582">
        <v>4836</v>
      </c>
      <c r="P1056" s="546"/>
      <c r="Q1056" s="583">
        <v>403</v>
      </c>
    </row>
    <row r="1057" spans="1:17" ht="14.45" customHeight="1" x14ac:dyDescent="0.2">
      <c r="A1057" s="540" t="s">
        <v>2005</v>
      </c>
      <c r="B1057" s="541" t="s">
        <v>1755</v>
      </c>
      <c r="C1057" s="541" t="s">
        <v>1743</v>
      </c>
      <c r="D1057" s="541" t="s">
        <v>1844</v>
      </c>
      <c r="E1057" s="541" t="s">
        <v>1845</v>
      </c>
      <c r="F1057" s="582"/>
      <c r="G1057" s="582"/>
      <c r="H1057" s="582"/>
      <c r="I1057" s="582"/>
      <c r="J1057" s="582"/>
      <c r="K1057" s="582"/>
      <c r="L1057" s="582"/>
      <c r="M1057" s="582"/>
      <c r="N1057" s="582">
        <v>1</v>
      </c>
      <c r="O1057" s="582">
        <v>660</v>
      </c>
      <c r="P1057" s="546"/>
      <c r="Q1057" s="583">
        <v>660</v>
      </c>
    </row>
    <row r="1058" spans="1:17" ht="14.45" customHeight="1" x14ac:dyDescent="0.2">
      <c r="A1058" s="540" t="s">
        <v>2005</v>
      </c>
      <c r="B1058" s="541" t="s">
        <v>1755</v>
      </c>
      <c r="C1058" s="541" t="s">
        <v>1743</v>
      </c>
      <c r="D1058" s="541" t="s">
        <v>1846</v>
      </c>
      <c r="E1058" s="541" t="s">
        <v>1847</v>
      </c>
      <c r="F1058" s="582"/>
      <c r="G1058" s="582"/>
      <c r="H1058" s="582"/>
      <c r="I1058" s="582"/>
      <c r="J1058" s="582"/>
      <c r="K1058" s="582"/>
      <c r="L1058" s="582"/>
      <c r="M1058" s="582"/>
      <c r="N1058" s="582">
        <v>1</v>
      </c>
      <c r="O1058" s="582">
        <v>660</v>
      </c>
      <c r="P1058" s="546"/>
      <c r="Q1058" s="583">
        <v>660</v>
      </c>
    </row>
    <row r="1059" spans="1:17" ht="14.45" customHeight="1" x14ac:dyDescent="0.2">
      <c r="A1059" s="540" t="s">
        <v>2005</v>
      </c>
      <c r="B1059" s="541" t="s">
        <v>1755</v>
      </c>
      <c r="C1059" s="541" t="s">
        <v>1743</v>
      </c>
      <c r="D1059" s="541" t="s">
        <v>1850</v>
      </c>
      <c r="E1059" s="541" t="s">
        <v>1851</v>
      </c>
      <c r="F1059" s="582">
        <v>1</v>
      </c>
      <c r="G1059" s="582">
        <v>679</v>
      </c>
      <c r="H1059" s="582"/>
      <c r="I1059" s="582">
        <v>679</v>
      </c>
      <c r="J1059" s="582">
        <v>1</v>
      </c>
      <c r="K1059" s="582">
        <v>680</v>
      </c>
      <c r="L1059" s="582"/>
      <c r="M1059" s="582">
        <v>680</v>
      </c>
      <c r="N1059" s="582">
        <v>1</v>
      </c>
      <c r="O1059" s="582">
        <v>683</v>
      </c>
      <c r="P1059" s="546"/>
      <c r="Q1059" s="583">
        <v>683</v>
      </c>
    </row>
    <row r="1060" spans="1:17" ht="14.45" customHeight="1" x14ac:dyDescent="0.2">
      <c r="A1060" s="540" t="s">
        <v>2005</v>
      </c>
      <c r="B1060" s="541" t="s">
        <v>1755</v>
      </c>
      <c r="C1060" s="541" t="s">
        <v>1743</v>
      </c>
      <c r="D1060" s="541" t="s">
        <v>1852</v>
      </c>
      <c r="E1060" s="541" t="s">
        <v>1853</v>
      </c>
      <c r="F1060" s="582"/>
      <c r="G1060" s="582"/>
      <c r="H1060" s="582"/>
      <c r="I1060" s="582"/>
      <c r="J1060" s="582"/>
      <c r="K1060" s="582"/>
      <c r="L1060" s="582"/>
      <c r="M1060" s="582"/>
      <c r="N1060" s="582">
        <v>1</v>
      </c>
      <c r="O1060" s="582">
        <v>482</v>
      </c>
      <c r="P1060" s="546"/>
      <c r="Q1060" s="583">
        <v>482</v>
      </c>
    </row>
    <row r="1061" spans="1:17" ht="14.45" customHeight="1" x14ac:dyDescent="0.2">
      <c r="A1061" s="540" t="s">
        <v>2005</v>
      </c>
      <c r="B1061" s="541" t="s">
        <v>1755</v>
      </c>
      <c r="C1061" s="541" t="s">
        <v>1743</v>
      </c>
      <c r="D1061" s="541" t="s">
        <v>1854</v>
      </c>
      <c r="E1061" s="541" t="s">
        <v>1855</v>
      </c>
      <c r="F1061" s="582"/>
      <c r="G1061" s="582"/>
      <c r="H1061" s="582"/>
      <c r="I1061" s="582"/>
      <c r="J1061" s="582">
        <v>2</v>
      </c>
      <c r="K1061" s="582">
        <v>588</v>
      </c>
      <c r="L1061" s="582"/>
      <c r="M1061" s="582">
        <v>294</v>
      </c>
      <c r="N1061" s="582"/>
      <c r="O1061" s="582"/>
      <c r="P1061" s="546"/>
      <c r="Q1061" s="583"/>
    </row>
    <row r="1062" spans="1:17" ht="14.45" customHeight="1" x14ac:dyDescent="0.2">
      <c r="A1062" s="540" t="s">
        <v>2005</v>
      </c>
      <c r="B1062" s="541" t="s">
        <v>1755</v>
      </c>
      <c r="C1062" s="541" t="s">
        <v>1743</v>
      </c>
      <c r="D1062" s="541" t="s">
        <v>1856</v>
      </c>
      <c r="E1062" s="541" t="s">
        <v>1857</v>
      </c>
      <c r="F1062" s="582"/>
      <c r="G1062" s="582"/>
      <c r="H1062" s="582"/>
      <c r="I1062" s="582"/>
      <c r="J1062" s="582">
        <v>1</v>
      </c>
      <c r="K1062" s="582">
        <v>808</v>
      </c>
      <c r="L1062" s="582"/>
      <c r="M1062" s="582">
        <v>808</v>
      </c>
      <c r="N1062" s="582">
        <v>2</v>
      </c>
      <c r="O1062" s="582">
        <v>1622</v>
      </c>
      <c r="P1062" s="546"/>
      <c r="Q1062" s="583">
        <v>811</v>
      </c>
    </row>
    <row r="1063" spans="1:17" ht="14.45" customHeight="1" x14ac:dyDescent="0.2">
      <c r="A1063" s="540" t="s">
        <v>2005</v>
      </c>
      <c r="B1063" s="541" t="s">
        <v>1755</v>
      </c>
      <c r="C1063" s="541" t="s">
        <v>1743</v>
      </c>
      <c r="D1063" s="541" t="s">
        <v>1858</v>
      </c>
      <c r="E1063" s="541" t="s">
        <v>1859</v>
      </c>
      <c r="F1063" s="582">
        <v>9</v>
      </c>
      <c r="G1063" s="582">
        <v>1512</v>
      </c>
      <c r="H1063" s="582"/>
      <c r="I1063" s="582">
        <v>168</v>
      </c>
      <c r="J1063" s="582">
        <v>20</v>
      </c>
      <c r="K1063" s="582">
        <v>3360</v>
      </c>
      <c r="L1063" s="582"/>
      <c r="M1063" s="582">
        <v>168</v>
      </c>
      <c r="N1063" s="582">
        <v>25</v>
      </c>
      <c r="O1063" s="582">
        <v>4225</v>
      </c>
      <c r="P1063" s="546"/>
      <c r="Q1063" s="583">
        <v>169</v>
      </c>
    </row>
    <row r="1064" spans="1:17" ht="14.45" customHeight="1" x14ac:dyDescent="0.2">
      <c r="A1064" s="540" t="s">
        <v>2005</v>
      </c>
      <c r="B1064" s="541" t="s">
        <v>1755</v>
      </c>
      <c r="C1064" s="541" t="s">
        <v>1743</v>
      </c>
      <c r="D1064" s="541" t="s">
        <v>1862</v>
      </c>
      <c r="E1064" s="541" t="s">
        <v>1863</v>
      </c>
      <c r="F1064" s="582"/>
      <c r="G1064" s="582"/>
      <c r="H1064" s="582"/>
      <c r="I1064" s="582"/>
      <c r="J1064" s="582"/>
      <c r="K1064" s="582"/>
      <c r="L1064" s="582"/>
      <c r="M1064" s="582"/>
      <c r="N1064" s="582">
        <v>1</v>
      </c>
      <c r="O1064" s="582">
        <v>576</v>
      </c>
      <c r="P1064" s="546"/>
      <c r="Q1064" s="583">
        <v>576</v>
      </c>
    </row>
    <row r="1065" spans="1:17" ht="14.45" customHeight="1" x14ac:dyDescent="0.2">
      <c r="A1065" s="540" t="s">
        <v>2005</v>
      </c>
      <c r="B1065" s="541" t="s">
        <v>1755</v>
      </c>
      <c r="C1065" s="541" t="s">
        <v>1743</v>
      </c>
      <c r="D1065" s="541" t="s">
        <v>1868</v>
      </c>
      <c r="E1065" s="541" t="s">
        <v>1869</v>
      </c>
      <c r="F1065" s="582"/>
      <c r="G1065" s="582"/>
      <c r="H1065" s="582"/>
      <c r="I1065" s="582"/>
      <c r="J1065" s="582"/>
      <c r="K1065" s="582"/>
      <c r="L1065" s="582"/>
      <c r="M1065" s="582"/>
      <c r="N1065" s="582">
        <v>1</v>
      </c>
      <c r="O1065" s="582">
        <v>1404</v>
      </c>
      <c r="P1065" s="546"/>
      <c r="Q1065" s="583">
        <v>1404</v>
      </c>
    </row>
    <row r="1066" spans="1:17" ht="14.45" customHeight="1" x14ac:dyDescent="0.2">
      <c r="A1066" s="540" t="s">
        <v>2005</v>
      </c>
      <c r="B1066" s="541" t="s">
        <v>1755</v>
      </c>
      <c r="C1066" s="541" t="s">
        <v>1743</v>
      </c>
      <c r="D1066" s="541" t="s">
        <v>1874</v>
      </c>
      <c r="E1066" s="541" t="s">
        <v>1875</v>
      </c>
      <c r="F1066" s="582"/>
      <c r="G1066" s="582"/>
      <c r="H1066" s="582"/>
      <c r="I1066" s="582"/>
      <c r="J1066" s="582">
        <v>1</v>
      </c>
      <c r="K1066" s="582">
        <v>808</v>
      </c>
      <c r="L1066" s="582"/>
      <c r="M1066" s="582">
        <v>808</v>
      </c>
      <c r="N1066" s="582">
        <v>2</v>
      </c>
      <c r="O1066" s="582">
        <v>1622</v>
      </c>
      <c r="P1066" s="546"/>
      <c r="Q1066" s="583">
        <v>811</v>
      </c>
    </row>
    <row r="1067" spans="1:17" ht="14.45" customHeight="1" x14ac:dyDescent="0.2">
      <c r="A1067" s="540" t="s">
        <v>2005</v>
      </c>
      <c r="B1067" s="541" t="s">
        <v>1755</v>
      </c>
      <c r="C1067" s="541" t="s">
        <v>1743</v>
      </c>
      <c r="D1067" s="541" t="s">
        <v>1876</v>
      </c>
      <c r="E1067" s="541" t="s">
        <v>1877</v>
      </c>
      <c r="F1067" s="582"/>
      <c r="G1067" s="582"/>
      <c r="H1067" s="582"/>
      <c r="I1067" s="582"/>
      <c r="J1067" s="582">
        <v>1</v>
      </c>
      <c r="K1067" s="582">
        <v>350</v>
      </c>
      <c r="L1067" s="582"/>
      <c r="M1067" s="582">
        <v>350</v>
      </c>
      <c r="N1067" s="582">
        <v>3</v>
      </c>
      <c r="O1067" s="582">
        <v>1098</v>
      </c>
      <c r="P1067" s="546"/>
      <c r="Q1067" s="583">
        <v>366</v>
      </c>
    </row>
    <row r="1068" spans="1:17" ht="14.45" customHeight="1" x14ac:dyDescent="0.2">
      <c r="A1068" s="540" t="s">
        <v>2005</v>
      </c>
      <c r="B1068" s="541" t="s">
        <v>1755</v>
      </c>
      <c r="C1068" s="541" t="s">
        <v>1743</v>
      </c>
      <c r="D1068" s="541" t="s">
        <v>1880</v>
      </c>
      <c r="E1068" s="541" t="s">
        <v>1881</v>
      </c>
      <c r="F1068" s="582">
        <v>2</v>
      </c>
      <c r="G1068" s="582">
        <v>8204</v>
      </c>
      <c r="H1068" s="582"/>
      <c r="I1068" s="582">
        <v>4102</v>
      </c>
      <c r="J1068" s="582"/>
      <c r="K1068" s="582"/>
      <c r="L1068" s="582"/>
      <c r="M1068" s="582"/>
      <c r="N1068" s="582"/>
      <c r="O1068" s="582"/>
      <c r="P1068" s="546"/>
      <c r="Q1068" s="583"/>
    </row>
    <row r="1069" spans="1:17" ht="14.45" customHeight="1" thickBot="1" x14ac:dyDescent="0.25">
      <c r="A1069" s="548" t="s">
        <v>2005</v>
      </c>
      <c r="B1069" s="549" t="s">
        <v>1755</v>
      </c>
      <c r="C1069" s="549" t="s">
        <v>1743</v>
      </c>
      <c r="D1069" s="549" t="s">
        <v>1898</v>
      </c>
      <c r="E1069" s="549" t="s">
        <v>1899</v>
      </c>
      <c r="F1069" s="563"/>
      <c r="G1069" s="563"/>
      <c r="H1069" s="563"/>
      <c r="I1069" s="563"/>
      <c r="J1069" s="563">
        <v>1</v>
      </c>
      <c r="K1069" s="563">
        <v>697</v>
      </c>
      <c r="L1069" s="563"/>
      <c r="M1069" s="563">
        <v>697</v>
      </c>
      <c r="N1069" s="563"/>
      <c r="O1069" s="563"/>
      <c r="P1069" s="554"/>
      <c r="Q1069" s="56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5AD623C-69B0-4CD0-BEAC-BD9717D0848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18.984580000000001</v>
      </c>
      <c r="C5" s="29">
        <v>31.606750000000002</v>
      </c>
      <c r="D5" s="8"/>
      <c r="E5" s="117">
        <v>27.019550000000002</v>
      </c>
      <c r="F5" s="28">
        <v>0</v>
      </c>
      <c r="G5" s="116">
        <f>E5-F5</f>
        <v>27.019550000000002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25132.872390000022</v>
      </c>
      <c r="C6" s="31">
        <v>29584.996939999986</v>
      </c>
      <c r="D6" s="8"/>
      <c r="E6" s="118">
        <v>25166.657830000018</v>
      </c>
      <c r="F6" s="30">
        <v>0</v>
      </c>
      <c r="G6" s="119">
        <f>E6-F6</f>
        <v>25166.657830000018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20114.919170000001</v>
      </c>
      <c r="C7" s="31">
        <v>28769.3249</v>
      </c>
      <c r="D7" s="8"/>
      <c r="E7" s="118">
        <v>22720.117130000002</v>
      </c>
      <c r="F7" s="30">
        <v>0</v>
      </c>
      <c r="G7" s="119">
        <f>E7-F7</f>
        <v>22720.117130000002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3567.5188500000004</v>
      </c>
      <c r="C8" s="33">
        <v>4337.6048399999891</v>
      </c>
      <c r="D8" s="8"/>
      <c r="E8" s="120">
        <v>3707.1507499999934</v>
      </c>
      <c r="F8" s="32">
        <v>0</v>
      </c>
      <c r="G8" s="121">
        <f>E8-F8</f>
        <v>3707.1507499999934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48834.294990000024</v>
      </c>
      <c r="C9" s="35">
        <v>62723.533429999967</v>
      </c>
      <c r="D9" s="8"/>
      <c r="E9" s="3">
        <v>51620.945260000015</v>
      </c>
      <c r="F9" s="34">
        <v>0</v>
      </c>
      <c r="G9" s="34">
        <f>E9-F9</f>
        <v>51620.945260000015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72198.104000000007</v>
      </c>
      <c r="C11" s="29">
        <f>IF(ISERROR(VLOOKUP("Celkem:",'ZV Vykáz.-A'!A:H,5,0)),0,VLOOKUP("Celkem:",'ZV Vykáz.-A'!A:H,5,0)/1000)</f>
        <v>65268.959999999999</v>
      </c>
      <c r="D11" s="8"/>
      <c r="E11" s="117">
        <f>IF(ISERROR(VLOOKUP("Celkem:",'ZV Vykáz.-A'!A:H,8,0)),0,VLOOKUP("Celkem:",'ZV Vykáz.-A'!A:H,8,0)/1000)</f>
        <v>120553.41705999998</v>
      </c>
      <c r="F11" s="28"/>
      <c r="G11" s="116">
        <f>E11-F11</f>
        <v>120553.41705999998</v>
      </c>
      <c r="H11" s="122" t="str">
        <f>IF(F11&lt;0.00000001,"",E11/F11)</f>
        <v/>
      </c>
      <c r="I11" s="116">
        <f>E11-B11</f>
        <v>48355.313059999971</v>
      </c>
      <c r="J11" s="122">
        <f>IF(B11&lt;0.00000001,"",E11/B11)</f>
        <v>1.6697587662412847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72198.104000000007</v>
      </c>
      <c r="C13" s="37">
        <f>SUM(C11:C12)</f>
        <v>65268.959999999999</v>
      </c>
      <c r="D13" s="8"/>
      <c r="E13" s="5">
        <f>SUM(E11:E12)</f>
        <v>120553.41705999998</v>
      </c>
      <c r="F13" s="36"/>
      <c r="G13" s="36">
        <f>E13-F13</f>
        <v>120553.41705999998</v>
      </c>
      <c r="H13" s="126" t="str">
        <f>IF(F13&lt;0.00000001,"",E13/F13)</f>
        <v/>
      </c>
      <c r="I13" s="36">
        <f>SUM(I11:I12)</f>
        <v>48355.313059999971</v>
      </c>
      <c r="J13" s="126">
        <f>IF(B13&lt;0.00000001,"",E13/B13)</f>
        <v>1.6697587662412847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1.478430353397838</v>
      </c>
      <c r="C15" s="39">
        <f>IF(C9=0,"",C13/C9)</f>
        <v>1.0405816833141384</v>
      </c>
      <c r="D15" s="8"/>
      <c r="E15" s="6">
        <f>IF(E9=0,"",E13/E9)</f>
        <v>2.3353585730134681</v>
      </c>
      <c r="F15" s="38"/>
      <c r="G15" s="38">
        <f>IF(ISERROR(F15-E15),"",E15-F15)</f>
        <v>2.3353585730134681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65034A74-F005-4CBC-9E74-6F684DDEC6A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3.5699439247605311</v>
      </c>
      <c r="C4" s="200">
        <f t="shared" ref="C4:M4" si="0">(C10+C8)/C6</f>
        <v>2.8783944198960629</v>
      </c>
      <c r="D4" s="200">
        <f t="shared" si="0"/>
        <v>2.8894716839467045</v>
      </c>
      <c r="E4" s="200">
        <f t="shared" si="0"/>
        <v>2.4644604785758792</v>
      </c>
      <c r="F4" s="200">
        <f t="shared" si="0"/>
        <v>2.2451116411225507</v>
      </c>
      <c r="G4" s="200">
        <f t="shared" si="0"/>
        <v>2.1793882723480738</v>
      </c>
      <c r="H4" s="200">
        <f t="shared" si="0"/>
        <v>2.1836480554819122</v>
      </c>
      <c r="I4" s="200">
        <f t="shared" si="0"/>
        <v>2.0961564644121884</v>
      </c>
      <c r="J4" s="200">
        <f t="shared" si="0"/>
        <v>2.0445960452000622</v>
      </c>
      <c r="K4" s="200">
        <f t="shared" si="0"/>
        <v>2.0428409206184028</v>
      </c>
      <c r="L4" s="200">
        <f t="shared" si="0"/>
        <v>1.9219806415169298</v>
      </c>
      <c r="M4" s="200">
        <f t="shared" si="0"/>
        <v>1.9219806415169298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4281.0445799999998</v>
      </c>
      <c r="C5" s="200">
        <f>IF(ISERROR(VLOOKUP($A5,'Man Tab'!$A:$Q,COLUMN()+2,0)),0,VLOOKUP($A5,'Man Tab'!$A:$Q,COLUMN()+2,0))</f>
        <v>5099.9677799999999</v>
      </c>
      <c r="D5" s="200">
        <f>IF(ISERROR(VLOOKUP($A5,'Man Tab'!$A:$Q,COLUMN()+2,0)),0,VLOOKUP($A5,'Man Tab'!$A:$Q,COLUMN()+2,0))</f>
        <v>5225.0083199999999</v>
      </c>
      <c r="E5" s="200">
        <f>IF(ISERROR(VLOOKUP($A5,'Man Tab'!$A:$Q,COLUMN()+2,0)),0,VLOOKUP($A5,'Man Tab'!$A:$Q,COLUMN()+2,0))</f>
        <v>7708.5677900000001</v>
      </c>
      <c r="F5" s="200">
        <f>IF(ISERROR(VLOOKUP($A5,'Man Tab'!$A:$Q,COLUMN()+2,0)),0,VLOOKUP($A5,'Man Tab'!$A:$Q,COLUMN()+2,0))</f>
        <v>6453.69625</v>
      </c>
      <c r="G5" s="200">
        <f>IF(ISERROR(VLOOKUP($A5,'Man Tab'!$A:$Q,COLUMN()+2,0)),0,VLOOKUP($A5,'Man Tab'!$A:$Q,COLUMN()+2,0))</f>
        <v>6562.29864</v>
      </c>
      <c r="H5" s="200">
        <f>IF(ISERROR(VLOOKUP($A5,'Man Tab'!$A:$Q,COLUMN()+2,0)),0,VLOOKUP($A5,'Man Tab'!$A:$Q,COLUMN()+2,0))</f>
        <v>6052.8265000000001</v>
      </c>
      <c r="I5" s="200">
        <f>IF(ISERROR(VLOOKUP($A5,'Man Tab'!$A:$Q,COLUMN()+2,0)),0,VLOOKUP($A5,'Man Tab'!$A:$Q,COLUMN()+2,0))</f>
        <v>5266.9494000000004</v>
      </c>
      <c r="J5" s="200">
        <f>IF(ISERROR(VLOOKUP($A5,'Man Tab'!$A:$Q,COLUMN()+2,0)),0,VLOOKUP($A5,'Man Tab'!$A:$Q,COLUMN()+2,0))</f>
        <v>5435.4218799999999</v>
      </c>
      <c r="K5" s="200">
        <f>IF(ISERROR(VLOOKUP($A5,'Man Tab'!$A:$Q,COLUMN()+2,0)),0,VLOOKUP($A5,'Man Tab'!$A:$Q,COLUMN()+2,0))</f>
        <v>4455.6221500000001</v>
      </c>
      <c r="L5" s="200">
        <f>IF(ISERROR(VLOOKUP($A5,'Man Tab'!$A:$Q,COLUMN()+2,0)),0,VLOOKUP($A5,'Man Tab'!$A:$Q,COLUMN()+2,0))</f>
        <v>6182.1301399999993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4281.0445799999998</v>
      </c>
      <c r="C6" s="202">
        <f t="shared" ref="C6:M6" si="1">C5+B6</f>
        <v>9381.0123600000006</v>
      </c>
      <c r="D6" s="202">
        <f t="shared" si="1"/>
        <v>14606.020680000001</v>
      </c>
      <c r="E6" s="202">
        <f t="shared" si="1"/>
        <v>22314.588470000002</v>
      </c>
      <c r="F6" s="202">
        <f t="shared" si="1"/>
        <v>28768.284720000003</v>
      </c>
      <c r="G6" s="202">
        <f t="shared" si="1"/>
        <v>35330.583360000004</v>
      </c>
      <c r="H6" s="202">
        <f t="shared" si="1"/>
        <v>41383.409860000007</v>
      </c>
      <c r="I6" s="202">
        <f t="shared" si="1"/>
        <v>46650.359260000005</v>
      </c>
      <c r="J6" s="202">
        <f t="shared" si="1"/>
        <v>52085.781140000006</v>
      </c>
      <c r="K6" s="202">
        <f t="shared" si="1"/>
        <v>56541.403290000009</v>
      </c>
      <c r="L6" s="202">
        <f t="shared" si="1"/>
        <v>62723.53343000001</v>
      </c>
      <c r="M6" s="202">
        <f t="shared" si="1"/>
        <v>62723.53343000001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15283089.09</v>
      </c>
      <c r="C9" s="201">
        <v>11719164.539999999</v>
      </c>
      <c r="D9" s="201">
        <v>15201429.539999999</v>
      </c>
      <c r="E9" s="201">
        <v>12789738.210000001</v>
      </c>
      <c r="F9" s="201">
        <v>9594589.5399999991</v>
      </c>
      <c r="G9" s="201">
        <v>12411048.109999999</v>
      </c>
      <c r="H9" s="201">
        <v>13367743.439999999</v>
      </c>
      <c r="I9" s="201">
        <v>7419649.6600000001</v>
      </c>
      <c r="J9" s="201">
        <v>8707930</v>
      </c>
      <c r="K9" s="201">
        <v>9010710.2199999988</v>
      </c>
      <c r="L9" s="201">
        <v>5048324.67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15283.089089999999</v>
      </c>
      <c r="C10" s="202">
        <f t="shared" ref="C10:M10" si="3">C9/1000+B10</f>
        <v>27002.253629999999</v>
      </c>
      <c r="D10" s="202">
        <f t="shared" si="3"/>
        <v>42203.683169999997</v>
      </c>
      <c r="E10" s="202">
        <f t="shared" si="3"/>
        <v>54993.42138</v>
      </c>
      <c r="F10" s="202">
        <f t="shared" si="3"/>
        <v>64588.010920000001</v>
      </c>
      <c r="G10" s="202">
        <f t="shared" si="3"/>
        <v>76999.059030000004</v>
      </c>
      <c r="H10" s="202">
        <f t="shared" si="3"/>
        <v>90366.80247000001</v>
      </c>
      <c r="I10" s="202">
        <f t="shared" si="3"/>
        <v>97786.452130000005</v>
      </c>
      <c r="J10" s="202">
        <f t="shared" si="3"/>
        <v>106494.38213000001</v>
      </c>
      <c r="K10" s="202">
        <f t="shared" si="3"/>
        <v>115505.09235000001</v>
      </c>
      <c r="L10" s="202">
        <f t="shared" si="3"/>
        <v>120553.41702000001</v>
      </c>
      <c r="M10" s="202">
        <f t="shared" si="3"/>
        <v>120553.41702000001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11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32576158-0ACC-4406-8099-B61FC52789F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30.000000100000001</v>
      </c>
      <c r="C7" s="52">
        <v>2.5000000083333336</v>
      </c>
      <c r="D7" s="52">
        <v>3.2838400000000001</v>
      </c>
      <c r="E7" s="52">
        <v>2.8261799999999999</v>
      </c>
      <c r="F7" s="52">
        <v>1.92398</v>
      </c>
      <c r="G7" s="52">
        <v>3.7423200000000003</v>
      </c>
      <c r="H7" s="52">
        <v>3.1358000000000001</v>
      </c>
      <c r="I7" s="52">
        <v>4.0935100000000002</v>
      </c>
      <c r="J7" s="52">
        <v>2.4890400000000001</v>
      </c>
      <c r="K7" s="52">
        <v>2.2441599999999999</v>
      </c>
      <c r="L7" s="52">
        <v>2.3868800000000001</v>
      </c>
      <c r="M7" s="52">
        <v>3.2462399999999998</v>
      </c>
      <c r="N7" s="52">
        <v>2.2348000000000003</v>
      </c>
      <c r="O7" s="52">
        <v>0</v>
      </c>
      <c r="P7" s="53">
        <v>31.606750000000005</v>
      </c>
      <c r="Q7" s="95">
        <v>1.1493363598052424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28937.004000100002</v>
      </c>
      <c r="C9" s="52">
        <v>2411.4170000083336</v>
      </c>
      <c r="D9" s="52">
        <v>1851.8584699999999</v>
      </c>
      <c r="E9" s="52">
        <v>2512.13564</v>
      </c>
      <c r="F9" s="52">
        <v>2536.2999399999999</v>
      </c>
      <c r="G9" s="52">
        <v>2512.6271200000001</v>
      </c>
      <c r="H9" s="52">
        <v>3812.4463900000001</v>
      </c>
      <c r="I9" s="52">
        <v>3903.0904999999998</v>
      </c>
      <c r="J9" s="52">
        <v>2121.6067499999999</v>
      </c>
      <c r="K9" s="52">
        <v>2454.1972099999998</v>
      </c>
      <c r="L9" s="52">
        <v>3112.6092799999997</v>
      </c>
      <c r="M9" s="52">
        <v>1993.75522</v>
      </c>
      <c r="N9" s="52">
        <v>2774.3704199999997</v>
      </c>
      <c r="O9" s="52">
        <v>0</v>
      </c>
      <c r="P9" s="53">
        <v>29584.996939999994</v>
      </c>
      <c r="Q9" s="95">
        <v>1.1153380673497537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278.29298139999997</v>
      </c>
      <c r="C11" s="52">
        <v>23.191081783333331</v>
      </c>
      <c r="D11" s="52">
        <v>16.254200000000001</v>
      </c>
      <c r="E11" s="52">
        <v>23.890720000000002</v>
      </c>
      <c r="F11" s="52">
        <v>23.940169999999998</v>
      </c>
      <c r="G11" s="52">
        <v>15.325839999999999</v>
      </c>
      <c r="H11" s="52">
        <v>42.705010000000001</v>
      </c>
      <c r="I11" s="52">
        <v>54.448149999999998</v>
      </c>
      <c r="J11" s="52">
        <v>11.5801</v>
      </c>
      <c r="K11" s="52">
        <v>17.712439999999997</v>
      </c>
      <c r="L11" s="52">
        <v>17.46565</v>
      </c>
      <c r="M11" s="52">
        <v>30.470970000000001</v>
      </c>
      <c r="N11" s="52">
        <v>36.664199999999994</v>
      </c>
      <c r="O11" s="52">
        <v>0</v>
      </c>
      <c r="P11" s="53">
        <v>290.45744999999999</v>
      </c>
      <c r="Q11" s="95">
        <v>1.1385938342147237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266</v>
      </c>
    </row>
    <row r="13" spans="1:17" ht="14.45" customHeight="1" x14ac:dyDescent="0.2">
      <c r="A13" s="15" t="s">
        <v>41</v>
      </c>
      <c r="B13" s="51">
        <v>42.000000099999994</v>
      </c>
      <c r="C13" s="52">
        <v>3.5000000083333327</v>
      </c>
      <c r="D13" s="52">
        <v>5.5201799999999999</v>
      </c>
      <c r="E13" s="52">
        <v>6.5120699999999996</v>
      </c>
      <c r="F13" s="52">
        <v>5.4012200000000004</v>
      </c>
      <c r="G13" s="52">
        <v>7.4456699999999998</v>
      </c>
      <c r="H13" s="52">
        <v>6.4349999999999996</v>
      </c>
      <c r="I13" s="52">
        <v>3.9466799999999997</v>
      </c>
      <c r="J13" s="52">
        <v>1.93218</v>
      </c>
      <c r="K13" s="52">
        <v>0</v>
      </c>
      <c r="L13" s="52">
        <v>0.86417999999999995</v>
      </c>
      <c r="M13" s="52">
        <v>3.7147600000000001</v>
      </c>
      <c r="N13" s="52">
        <v>0.96599999999999997</v>
      </c>
      <c r="O13" s="52">
        <v>0</v>
      </c>
      <c r="P13" s="53">
        <v>42.737939999999995</v>
      </c>
      <c r="Q13" s="95">
        <v>1.1100763609933249</v>
      </c>
    </row>
    <row r="14" spans="1:17" ht="14.45" customHeight="1" x14ac:dyDescent="0.2">
      <c r="A14" s="15" t="s">
        <v>42</v>
      </c>
      <c r="B14" s="51">
        <v>632.04390960000001</v>
      </c>
      <c r="C14" s="52">
        <v>52.670325800000001</v>
      </c>
      <c r="D14" s="52">
        <v>70.781000000000006</v>
      </c>
      <c r="E14" s="52">
        <v>64.459000000000003</v>
      </c>
      <c r="F14" s="52">
        <v>63.695999999999998</v>
      </c>
      <c r="G14" s="52">
        <v>51.938000000000002</v>
      </c>
      <c r="H14" s="52">
        <v>44.151000000000003</v>
      </c>
      <c r="I14" s="52">
        <v>37.244</v>
      </c>
      <c r="J14" s="52">
        <v>34.387999999999998</v>
      </c>
      <c r="K14" s="52">
        <v>37.112000000000002</v>
      </c>
      <c r="L14" s="52">
        <v>36.917000000000002</v>
      </c>
      <c r="M14" s="52">
        <v>50.045999999999999</v>
      </c>
      <c r="N14" s="52">
        <v>53.407470000000004</v>
      </c>
      <c r="O14" s="52">
        <v>0</v>
      </c>
      <c r="P14" s="53">
        <v>544.13947000000007</v>
      </c>
      <c r="Q14" s="95">
        <v>0.93918584694713525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191.2532296</v>
      </c>
      <c r="C17" s="52">
        <v>15.937769133333333</v>
      </c>
      <c r="D17" s="52">
        <v>2.6015000000000001</v>
      </c>
      <c r="E17" s="52">
        <v>6.2546299999999997</v>
      </c>
      <c r="F17" s="52">
        <v>4.1745000000000001</v>
      </c>
      <c r="G17" s="52">
        <v>3.63</v>
      </c>
      <c r="H17" s="52">
        <v>-1.0950499999999999</v>
      </c>
      <c r="I17" s="52">
        <v>6.1649500000000002</v>
      </c>
      <c r="J17" s="52">
        <v>10.0793</v>
      </c>
      <c r="K17" s="52">
        <v>0</v>
      </c>
      <c r="L17" s="52">
        <v>3.9079999999999999</v>
      </c>
      <c r="M17" s="52">
        <v>0</v>
      </c>
      <c r="N17" s="52">
        <v>3.0859999999999999</v>
      </c>
      <c r="O17" s="52">
        <v>0</v>
      </c>
      <c r="P17" s="53">
        <v>38.803829999999998</v>
      </c>
      <c r="Q17" s="95">
        <v>0.22133718210994807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0.51500000000000001</v>
      </c>
      <c r="E18" s="52">
        <v>1.2529999999999999</v>
      </c>
      <c r="F18" s="52">
        <v>0</v>
      </c>
      <c r="G18" s="52">
        <v>0</v>
      </c>
      <c r="H18" s="52">
        <v>9.0999999999999998E-2</v>
      </c>
      <c r="I18" s="52">
        <v>9.7330000000000005</v>
      </c>
      <c r="J18" s="52">
        <v>0.22900000000000001</v>
      </c>
      <c r="K18" s="52">
        <v>0</v>
      </c>
      <c r="L18" s="52">
        <v>6.88</v>
      </c>
      <c r="M18" s="52">
        <v>8.7550000000000008</v>
      </c>
      <c r="N18" s="52">
        <v>1.1339999999999999</v>
      </c>
      <c r="O18" s="52">
        <v>0</v>
      </c>
      <c r="P18" s="53">
        <v>28.590000000000003</v>
      </c>
      <c r="Q18" s="95" t="s">
        <v>266</v>
      </c>
    </row>
    <row r="19" spans="1:17" ht="14.45" customHeight="1" x14ac:dyDescent="0.2">
      <c r="A19" s="15" t="s">
        <v>47</v>
      </c>
      <c r="B19" s="51">
        <v>1440.7609814</v>
      </c>
      <c r="C19" s="52">
        <v>120.06341511666666</v>
      </c>
      <c r="D19" s="52">
        <v>26.990590000000001</v>
      </c>
      <c r="E19" s="52">
        <v>211.86779000000001</v>
      </c>
      <c r="F19" s="52">
        <v>261.34640000000002</v>
      </c>
      <c r="G19" s="52">
        <v>36.78369</v>
      </c>
      <c r="H19" s="52">
        <v>79.696110000000004</v>
      </c>
      <c r="I19" s="52">
        <v>79.768699999999995</v>
      </c>
      <c r="J19" s="52">
        <v>158.74588</v>
      </c>
      <c r="K19" s="52">
        <v>125.54841</v>
      </c>
      <c r="L19" s="52">
        <v>110.06610999999999</v>
      </c>
      <c r="M19" s="52">
        <v>149.86156</v>
      </c>
      <c r="N19" s="52">
        <v>48.598579999999998</v>
      </c>
      <c r="O19" s="52">
        <v>0</v>
      </c>
      <c r="P19" s="53">
        <v>1289.2738200000001</v>
      </c>
      <c r="Q19" s="95">
        <v>0.97620670539148113</v>
      </c>
    </row>
    <row r="20" spans="1:17" ht="14.45" customHeight="1" x14ac:dyDescent="0.2">
      <c r="A20" s="15" t="s">
        <v>48</v>
      </c>
      <c r="B20" s="51">
        <v>26007.379085499997</v>
      </c>
      <c r="C20" s="52">
        <v>2167.2815904583331</v>
      </c>
      <c r="D20" s="52">
        <v>2125.9818100000002</v>
      </c>
      <c r="E20" s="52">
        <v>2105.1408799999999</v>
      </c>
      <c r="F20" s="52">
        <v>2157.5422100000001</v>
      </c>
      <c r="G20" s="52">
        <v>4911.7349599999998</v>
      </c>
      <c r="H20" s="52">
        <v>2280.1607999999997</v>
      </c>
      <c r="I20" s="52">
        <v>2262.5198700000001</v>
      </c>
      <c r="J20" s="52">
        <v>3534.8080599999998</v>
      </c>
      <c r="K20" s="52">
        <v>2441.30699</v>
      </c>
      <c r="L20" s="52">
        <v>1933.6417900000001</v>
      </c>
      <c r="M20" s="52">
        <v>1953.24218</v>
      </c>
      <c r="N20" s="52">
        <v>3063.2453500000001</v>
      </c>
      <c r="O20" s="52">
        <v>0</v>
      </c>
      <c r="P20" s="53">
        <v>28769.324900000003</v>
      </c>
      <c r="Q20" s="95">
        <v>1.2067620489380773</v>
      </c>
    </row>
    <row r="21" spans="1:17" ht="14.45" customHeight="1" x14ac:dyDescent="0.2">
      <c r="A21" s="16" t="s">
        <v>49</v>
      </c>
      <c r="B21" s="51">
        <v>1980.6623964</v>
      </c>
      <c r="C21" s="52">
        <v>165.0551997</v>
      </c>
      <c r="D21" s="52">
        <v>164.47187</v>
      </c>
      <c r="E21" s="52">
        <v>165.36386999999999</v>
      </c>
      <c r="F21" s="52">
        <v>165.36386999999999</v>
      </c>
      <c r="G21" s="52">
        <v>165.34019000000001</v>
      </c>
      <c r="H21" s="52">
        <v>176.97019</v>
      </c>
      <c r="I21" s="52">
        <v>176.96919</v>
      </c>
      <c r="J21" s="52">
        <v>176.96818999999999</v>
      </c>
      <c r="K21" s="52">
        <v>176.96818999999999</v>
      </c>
      <c r="L21" s="52">
        <v>176.96818999999999</v>
      </c>
      <c r="M21" s="52">
        <v>176.03398000000001</v>
      </c>
      <c r="N21" s="52">
        <v>175.98198000000002</v>
      </c>
      <c r="O21" s="52">
        <v>0</v>
      </c>
      <c r="P21" s="53">
        <v>1897.3997100000001</v>
      </c>
      <c r="Q21" s="95">
        <v>1.0450496745378979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8.4361200000000007</v>
      </c>
      <c r="E22" s="52">
        <v>0</v>
      </c>
      <c r="F22" s="52">
        <v>0</v>
      </c>
      <c r="G22" s="52">
        <v>0</v>
      </c>
      <c r="H22" s="52">
        <v>0</v>
      </c>
      <c r="I22" s="52">
        <v>12.74009</v>
      </c>
      <c r="J22" s="52">
        <v>0</v>
      </c>
      <c r="K22" s="52">
        <v>0</v>
      </c>
      <c r="L22" s="52">
        <v>15.4148</v>
      </c>
      <c r="M22" s="52">
        <v>65.19601999999999</v>
      </c>
      <c r="N22" s="52">
        <v>0</v>
      </c>
      <c r="O22" s="52">
        <v>0</v>
      </c>
      <c r="P22" s="53">
        <v>101.78702999999999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21.593369999995048</v>
      </c>
      <c r="C24" s="52">
        <v>1.7994474999995873</v>
      </c>
      <c r="D24" s="52">
        <v>4.3499999999985448</v>
      </c>
      <c r="E24" s="52">
        <v>0.26400000000012369</v>
      </c>
      <c r="F24" s="52">
        <v>5.3200299999998606</v>
      </c>
      <c r="G24" s="52">
        <v>0</v>
      </c>
      <c r="H24" s="52">
        <v>9.0000000000009095</v>
      </c>
      <c r="I24" s="52">
        <v>11.579999999999927</v>
      </c>
      <c r="J24" s="52">
        <v>0</v>
      </c>
      <c r="K24" s="52">
        <v>11.860000000001492</v>
      </c>
      <c r="L24" s="52">
        <v>18.300000000000182</v>
      </c>
      <c r="M24" s="52">
        <v>21.300220000000081</v>
      </c>
      <c r="N24" s="52">
        <v>22.4413399999994</v>
      </c>
      <c r="O24" s="52">
        <v>0</v>
      </c>
      <c r="P24" s="53">
        <v>104.41559000000052</v>
      </c>
      <c r="Q24" s="95">
        <v>5.2751338194854744</v>
      </c>
    </row>
    <row r="25" spans="1:17" ht="14.45" customHeight="1" x14ac:dyDescent="0.2">
      <c r="A25" s="17" t="s">
        <v>53</v>
      </c>
      <c r="B25" s="54">
        <v>59560.989954199998</v>
      </c>
      <c r="C25" s="55">
        <v>4963.4158295166662</v>
      </c>
      <c r="D25" s="55">
        <v>4281.0445799999998</v>
      </c>
      <c r="E25" s="55">
        <v>5099.9677799999999</v>
      </c>
      <c r="F25" s="55">
        <v>5225.0083199999999</v>
      </c>
      <c r="G25" s="55">
        <v>7708.5677900000001</v>
      </c>
      <c r="H25" s="55">
        <v>6453.69625</v>
      </c>
      <c r="I25" s="55">
        <v>6562.29864</v>
      </c>
      <c r="J25" s="55">
        <v>6052.8265000000001</v>
      </c>
      <c r="K25" s="55">
        <v>5266.9494000000004</v>
      </c>
      <c r="L25" s="55">
        <v>5435.4218799999999</v>
      </c>
      <c r="M25" s="55">
        <v>4455.6221500000001</v>
      </c>
      <c r="N25" s="55">
        <v>6182.1301399999993</v>
      </c>
      <c r="O25" s="55">
        <v>0</v>
      </c>
      <c r="P25" s="56">
        <v>62723.53343000001</v>
      </c>
      <c r="Q25" s="96">
        <v>1.1488337061782197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263.35521</v>
      </c>
      <c r="E26" s="52">
        <v>223.25154000000001</v>
      </c>
      <c r="F26" s="52">
        <v>259.30119000000002</v>
      </c>
      <c r="G26" s="52">
        <v>347.18333000000001</v>
      </c>
      <c r="H26" s="52">
        <v>237.69614999999999</v>
      </c>
      <c r="I26" s="52">
        <v>313.62157000000002</v>
      </c>
      <c r="J26" s="52">
        <v>1173.50208</v>
      </c>
      <c r="K26" s="52">
        <v>246.33001000000002</v>
      </c>
      <c r="L26" s="52">
        <v>245.93388000000002</v>
      </c>
      <c r="M26" s="52">
        <v>401.47272999999996</v>
      </c>
      <c r="N26" s="52">
        <v>300.78005999999999</v>
      </c>
      <c r="O26" s="52">
        <v>0</v>
      </c>
      <c r="P26" s="53">
        <v>4012.4277500000003</v>
      </c>
      <c r="Q26" s="95" t="s">
        <v>266</v>
      </c>
    </row>
    <row r="27" spans="1:17" ht="14.45" customHeight="1" x14ac:dyDescent="0.2">
      <c r="A27" s="18" t="s">
        <v>55</v>
      </c>
      <c r="B27" s="54">
        <v>59560.989954199998</v>
      </c>
      <c r="C27" s="55">
        <v>4963.4158295166662</v>
      </c>
      <c r="D27" s="55">
        <v>4544.3997899999995</v>
      </c>
      <c r="E27" s="55">
        <v>5323.2193200000002</v>
      </c>
      <c r="F27" s="55">
        <v>5484.30951</v>
      </c>
      <c r="G27" s="55">
        <v>8055.7511199999999</v>
      </c>
      <c r="H27" s="55">
        <v>6691.3923999999997</v>
      </c>
      <c r="I27" s="55">
        <v>6875.9202100000002</v>
      </c>
      <c r="J27" s="55">
        <v>7226.3285800000003</v>
      </c>
      <c r="K27" s="55">
        <v>5513.2794100000001</v>
      </c>
      <c r="L27" s="55">
        <v>5681.3557599999995</v>
      </c>
      <c r="M27" s="55">
        <v>4857.0948800000006</v>
      </c>
      <c r="N27" s="55">
        <v>6482.9101999999993</v>
      </c>
      <c r="O27" s="55">
        <v>0</v>
      </c>
      <c r="P27" s="56">
        <v>66735.961179999998</v>
      </c>
      <c r="Q27" s="96">
        <v>1.2223246591065839</v>
      </c>
    </row>
    <row r="28" spans="1:17" ht="14.45" customHeight="1" x14ac:dyDescent="0.2">
      <c r="A28" s="16" t="s">
        <v>56</v>
      </c>
      <c r="B28" s="51">
        <v>1574.0473030000001</v>
      </c>
      <c r="C28" s="52">
        <v>131.17060858333335</v>
      </c>
      <c r="D28" s="52">
        <v>1315.75918</v>
      </c>
      <c r="E28" s="52">
        <v>2292.5880099999999</v>
      </c>
      <c r="F28" s="52">
        <v>2627.44427</v>
      </c>
      <c r="G28" s="52">
        <v>2171.1341699999998</v>
      </c>
      <c r="H28" s="52">
        <v>2710.9050999999999</v>
      </c>
      <c r="I28" s="52">
        <v>1580.1590000000001</v>
      </c>
      <c r="J28" s="52">
        <v>240.91605999999999</v>
      </c>
      <c r="K28" s="52">
        <v>406.45400000000001</v>
      </c>
      <c r="L28" s="52">
        <v>1120.66947</v>
      </c>
      <c r="M28" s="52">
        <v>454.19603999999998</v>
      </c>
      <c r="N28" s="52">
        <v>735.572</v>
      </c>
      <c r="O28" s="52">
        <v>0</v>
      </c>
      <c r="P28" s="53">
        <v>15655.7973</v>
      </c>
      <c r="Q28" s="95">
        <v>10.850405554806887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E12FB28D-9F9A-4757-998D-B63F69A70EA2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13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-58168.670668899904</v>
      </c>
      <c r="C6" s="461">
        <v>78095.096390000006</v>
      </c>
      <c r="D6" s="461">
        <v>136263.76705889992</v>
      </c>
      <c r="E6" s="462">
        <v>-1.3425628519950661</v>
      </c>
      <c r="F6" s="460">
        <v>86792.867049299995</v>
      </c>
      <c r="G6" s="461">
        <v>79560.128128524986</v>
      </c>
      <c r="H6" s="461">
        <v>10428.924560000001</v>
      </c>
      <c r="I6" s="461">
        <v>166949.23471000002</v>
      </c>
      <c r="J6" s="461">
        <v>87389.106581475033</v>
      </c>
      <c r="K6" s="463">
        <v>1.9235363502299063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59221.8043129</v>
      </c>
      <c r="C7" s="461">
        <v>57676.692600000002</v>
      </c>
      <c r="D7" s="461">
        <v>-1545.1117128999977</v>
      </c>
      <c r="E7" s="462">
        <v>0.97390974944403319</v>
      </c>
      <c r="F7" s="460">
        <v>59560.989954199998</v>
      </c>
      <c r="G7" s="461">
        <v>54597.574124683328</v>
      </c>
      <c r="H7" s="461">
        <v>6182.1301399999993</v>
      </c>
      <c r="I7" s="461">
        <v>62723.533430000003</v>
      </c>
      <c r="J7" s="461">
        <v>8125.9593053166755</v>
      </c>
      <c r="K7" s="463">
        <v>1.0530975639967011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29222.806950599999</v>
      </c>
      <c r="C8" s="461">
        <v>29523.776109999999</v>
      </c>
      <c r="D8" s="461">
        <v>300.96915939999963</v>
      </c>
      <c r="E8" s="462">
        <v>1.0102991187639427</v>
      </c>
      <c r="F8" s="460">
        <v>29919.340891299998</v>
      </c>
      <c r="G8" s="461">
        <v>27426.062483691665</v>
      </c>
      <c r="H8" s="461">
        <v>2867.6425199999999</v>
      </c>
      <c r="I8" s="461">
        <v>30494.202399999998</v>
      </c>
      <c r="J8" s="461">
        <v>3068.1399163083333</v>
      </c>
      <c r="K8" s="463">
        <v>1.0192137089780329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28592.9924966</v>
      </c>
      <c r="C9" s="461">
        <v>28909.917109999999</v>
      </c>
      <c r="D9" s="461">
        <v>316.92461339999863</v>
      </c>
      <c r="E9" s="462">
        <v>1.0110839959629159</v>
      </c>
      <c r="F9" s="460">
        <v>29287.296981700001</v>
      </c>
      <c r="G9" s="461">
        <v>26846.688899891666</v>
      </c>
      <c r="H9" s="461">
        <v>2814.2350499999998</v>
      </c>
      <c r="I9" s="461">
        <v>29950.06293</v>
      </c>
      <c r="J9" s="461">
        <v>3103.3740301083344</v>
      </c>
      <c r="K9" s="463">
        <v>1.0226298093919055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2.2000000000000001E-4</v>
      </c>
      <c r="D10" s="461">
        <v>2.2000000000000001E-4</v>
      </c>
      <c r="E10" s="462">
        <v>0</v>
      </c>
      <c r="F10" s="460">
        <v>0</v>
      </c>
      <c r="G10" s="461">
        <v>0</v>
      </c>
      <c r="H10" s="461">
        <v>-3.6999999999999999E-4</v>
      </c>
      <c r="I10" s="461">
        <v>-1.4999999999999999E-4</v>
      </c>
      <c r="J10" s="461">
        <v>-1.4999999999999999E-4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2.2000000000000001E-4</v>
      </c>
      <c r="D11" s="461">
        <v>2.2000000000000001E-4</v>
      </c>
      <c r="E11" s="462">
        <v>0</v>
      </c>
      <c r="F11" s="460">
        <v>0</v>
      </c>
      <c r="G11" s="461">
        <v>0</v>
      </c>
      <c r="H11" s="461">
        <v>-3.6999999999999999E-4</v>
      </c>
      <c r="I11" s="461">
        <v>-1.4999999999999999E-4</v>
      </c>
      <c r="J11" s="461">
        <v>-1.4999999999999999E-4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21.999999800000001</v>
      </c>
      <c r="C12" s="461">
        <v>30.501729999999998</v>
      </c>
      <c r="D12" s="461">
        <v>8.5017301999999972</v>
      </c>
      <c r="E12" s="462">
        <v>1.3864422853312934</v>
      </c>
      <c r="F12" s="460">
        <v>30.000000100000001</v>
      </c>
      <c r="G12" s="461">
        <v>27.500000091666671</v>
      </c>
      <c r="H12" s="461">
        <v>2.2348000000000003</v>
      </c>
      <c r="I12" s="461">
        <v>31.606750000000002</v>
      </c>
      <c r="J12" s="461">
        <v>4.106749908333331</v>
      </c>
      <c r="K12" s="463">
        <v>1.0535583298214724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15.999999799999999</v>
      </c>
      <c r="C13" s="461">
        <v>27.59571</v>
      </c>
      <c r="D13" s="461">
        <v>11.595710200000001</v>
      </c>
      <c r="E13" s="462">
        <v>1.7247318965591487</v>
      </c>
      <c r="F13" s="460">
        <v>27.000000100000001</v>
      </c>
      <c r="G13" s="461">
        <v>24.750000091666671</v>
      </c>
      <c r="H13" s="461">
        <v>2.2348000000000003</v>
      </c>
      <c r="I13" s="461">
        <v>27.359490000000001</v>
      </c>
      <c r="J13" s="461">
        <v>2.6094899083333303</v>
      </c>
      <c r="K13" s="463">
        <v>1.0133144406914281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6</v>
      </c>
      <c r="C14" s="461">
        <v>2.9060199999999998</v>
      </c>
      <c r="D14" s="461">
        <v>-3.0939800000000002</v>
      </c>
      <c r="E14" s="462">
        <v>0.48433666666666664</v>
      </c>
      <c r="F14" s="460">
        <v>3</v>
      </c>
      <c r="G14" s="461">
        <v>2.75</v>
      </c>
      <c r="H14" s="461">
        <v>0</v>
      </c>
      <c r="I14" s="461">
        <v>4.2472599999999998</v>
      </c>
      <c r="J14" s="461">
        <v>1.4972599999999998</v>
      </c>
      <c r="K14" s="463">
        <v>1.4157533333333332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28307.000000300002</v>
      </c>
      <c r="C15" s="461">
        <v>28525.399390000002</v>
      </c>
      <c r="D15" s="461">
        <v>218.39938970000003</v>
      </c>
      <c r="E15" s="462">
        <v>1.007715384523181</v>
      </c>
      <c r="F15" s="460">
        <v>28937.004000100002</v>
      </c>
      <c r="G15" s="461">
        <v>26525.587000091669</v>
      </c>
      <c r="H15" s="461">
        <v>2774.3704199999997</v>
      </c>
      <c r="I15" s="461">
        <v>29584.996940000001</v>
      </c>
      <c r="J15" s="461">
        <v>3059.4099399083316</v>
      </c>
      <c r="K15" s="463">
        <v>1.0223932284039412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27592.000000100001</v>
      </c>
      <c r="C16" s="461">
        <v>27425.43375</v>
      </c>
      <c r="D16" s="461">
        <v>-166.56625010000062</v>
      </c>
      <c r="E16" s="462">
        <v>0.99396324115325463</v>
      </c>
      <c r="F16" s="460">
        <v>27912.0039999</v>
      </c>
      <c r="G16" s="461">
        <v>25586.003666575001</v>
      </c>
      <c r="H16" s="461">
        <v>2646.5970600000001</v>
      </c>
      <c r="I16" s="461">
        <v>28551.114730000001</v>
      </c>
      <c r="J16" s="461">
        <v>2965.1110634249999</v>
      </c>
      <c r="K16" s="463">
        <v>1.0228973430249684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369.99999989999998</v>
      </c>
      <c r="C17" s="461">
        <v>755.59343000000001</v>
      </c>
      <c r="D17" s="461">
        <v>385.59343010000003</v>
      </c>
      <c r="E17" s="462">
        <v>2.0421444059573366</v>
      </c>
      <c r="F17" s="460">
        <v>700.00000009999997</v>
      </c>
      <c r="G17" s="461">
        <v>641.66666675833335</v>
      </c>
      <c r="H17" s="461">
        <v>50.515430000000002</v>
      </c>
      <c r="I17" s="461">
        <v>586.57285000000002</v>
      </c>
      <c r="J17" s="461">
        <v>-55.093816758333332</v>
      </c>
      <c r="K17" s="463">
        <v>0.83796121416600555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20.000000199999999</v>
      </c>
      <c r="C18" s="461">
        <v>17.75029</v>
      </c>
      <c r="D18" s="461">
        <v>-2.2497101999999991</v>
      </c>
      <c r="E18" s="462">
        <v>0.88751449112485514</v>
      </c>
      <c r="F18" s="460">
        <v>20.000000199999999</v>
      </c>
      <c r="G18" s="461">
        <v>18.333333516666666</v>
      </c>
      <c r="H18" s="461">
        <v>1.37965</v>
      </c>
      <c r="I18" s="461">
        <v>12.16347</v>
      </c>
      <c r="J18" s="461">
        <v>-6.1698635166666662</v>
      </c>
      <c r="K18" s="463">
        <v>0.60817349391826514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290</v>
      </c>
      <c r="C19" s="461">
        <v>259.95846</v>
      </c>
      <c r="D19" s="461">
        <v>-30.041539999999998</v>
      </c>
      <c r="E19" s="462">
        <v>0.89640848275862073</v>
      </c>
      <c r="F19" s="460">
        <v>269.99999980000001</v>
      </c>
      <c r="G19" s="461">
        <v>247.4999998166667</v>
      </c>
      <c r="H19" s="461">
        <v>66.444879999999998</v>
      </c>
      <c r="I19" s="461">
        <v>300.98349000000002</v>
      </c>
      <c r="J19" s="461">
        <v>53.483490183333316</v>
      </c>
      <c r="K19" s="463">
        <v>1.1147536674924101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5</v>
      </c>
      <c r="C20" s="461">
        <v>0.36</v>
      </c>
      <c r="D20" s="461">
        <v>-4.6399999999999997</v>
      </c>
      <c r="E20" s="462">
        <v>7.1999999999999995E-2</v>
      </c>
      <c r="F20" s="460">
        <v>5</v>
      </c>
      <c r="G20" s="461">
        <v>4.5833333333333339</v>
      </c>
      <c r="H20" s="461">
        <v>0</v>
      </c>
      <c r="I20" s="461">
        <v>0.18</v>
      </c>
      <c r="J20" s="461">
        <v>-4.4033333333333342</v>
      </c>
      <c r="K20" s="463">
        <v>3.5999999999999997E-2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30.000000100000001</v>
      </c>
      <c r="C21" s="461">
        <v>66.303460000000001</v>
      </c>
      <c r="D21" s="461">
        <v>36.3034599</v>
      </c>
      <c r="E21" s="462">
        <v>2.210115325966282</v>
      </c>
      <c r="F21" s="460">
        <v>30.000000100000001</v>
      </c>
      <c r="G21" s="461">
        <v>27.500000091666671</v>
      </c>
      <c r="H21" s="461">
        <v>8.9537999999999993</v>
      </c>
      <c r="I21" s="461">
        <v>121.12780000000001</v>
      </c>
      <c r="J21" s="461">
        <v>93.627799908333344</v>
      </c>
      <c r="K21" s="463">
        <v>4.0375933198746887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0.47960000000000003</v>
      </c>
      <c r="I22" s="461">
        <v>12.8546</v>
      </c>
      <c r="J22" s="461">
        <v>12.8546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261.99249650000002</v>
      </c>
      <c r="C23" s="461">
        <v>265.27487000000002</v>
      </c>
      <c r="D23" s="461">
        <v>3.2823735000000056</v>
      </c>
      <c r="E23" s="462">
        <v>1.012528501937459</v>
      </c>
      <c r="F23" s="460">
        <v>278.29298139999997</v>
      </c>
      <c r="G23" s="461">
        <v>255.10189961666663</v>
      </c>
      <c r="H23" s="461">
        <v>36.664199999999994</v>
      </c>
      <c r="I23" s="461">
        <v>290.45744999999999</v>
      </c>
      <c r="J23" s="461">
        <v>35.355550383333366</v>
      </c>
      <c r="K23" s="463">
        <v>1.04371101469683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5.6870000000000003</v>
      </c>
      <c r="D24" s="461">
        <v>5.6870000000000003</v>
      </c>
      <c r="E24" s="462">
        <v>0</v>
      </c>
      <c r="F24" s="460">
        <v>0</v>
      </c>
      <c r="G24" s="461">
        <v>0</v>
      </c>
      <c r="H24" s="461">
        <v>0</v>
      </c>
      <c r="I24" s="461">
        <v>-7.6230000000000006E-2</v>
      </c>
      <c r="J24" s="461">
        <v>-7.6230000000000006E-2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9.9999999000000006</v>
      </c>
      <c r="C25" s="461">
        <v>4.24472</v>
      </c>
      <c r="D25" s="461">
        <v>-5.7552799000000006</v>
      </c>
      <c r="E25" s="462">
        <v>0.42447200424472004</v>
      </c>
      <c r="F25" s="460">
        <v>4.9999998999999997</v>
      </c>
      <c r="G25" s="461">
        <v>4.5833332416666668</v>
      </c>
      <c r="H25" s="461">
        <v>0.56810000000000005</v>
      </c>
      <c r="I25" s="461">
        <v>14.266719999999999</v>
      </c>
      <c r="J25" s="461">
        <v>9.6833867583333326</v>
      </c>
      <c r="K25" s="463">
        <v>2.8533440570668813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85</v>
      </c>
      <c r="C26" s="461">
        <v>83.605380000000011</v>
      </c>
      <c r="D26" s="461">
        <v>-1.3946199999999891</v>
      </c>
      <c r="E26" s="462">
        <v>0.98359270588235304</v>
      </c>
      <c r="F26" s="460">
        <v>85</v>
      </c>
      <c r="G26" s="461">
        <v>77.916666666666657</v>
      </c>
      <c r="H26" s="461">
        <v>13.64677</v>
      </c>
      <c r="I26" s="461">
        <v>74.70886999999999</v>
      </c>
      <c r="J26" s="461">
        <v>-3.2077966666666669</v>
      </c>
      <c r="K26" s="463">
        <v>0.87892788235294106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84.999999899999992</v>
      </c>
      <c r="C27" s="461">
        <v>91.245639999999995</v>
      </c>
      <c r="D27" s="461">
        <v>6.2456401000000028</v>
      </c>
      <c r="E27" s="462">
        <v>1.0734781189099742</v>
      </c>
      <c r="F27" s="460">
        <v>90.000000100000008</v>
      </c>
      <c r="G27" s="461">
        <v>82.500000091666678</v>
      </c>
      <c r="H27" s="461">
        <v>8.2849500000000003</v>
      </c>
      <c r="I27" s="461">
        <v>104.43503999999999</v>
      </c>
      <c r="J27" s="461">
        <v>21.935039908333309</v>
      </c>
      <c r="K27" s="463">
        <v>1.1603893320440115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2.3214086000000003</v>
      </c>
      <c r="C28" s="461">
        <v>0</v>
      </c>
      <c r="D28" s="461">
        <v>-2.3214086000000003</v>
      </c>
      <c r="E28" s="462">
        <v>0</v>
      </c>
      <c r="F28" s="460">
        <v>2.5644641000000004</v>
      </c>
      <c r="G28" s="461">
        <v>2.3507587583333334</v>
      </c>
      <c r="H28" s="461">
        <v>0</v>
      </c>
      <c r="I28" s="461">
        <v>8.2159999999999997E-2</v>
      </c>
      <c r="J28" s="461">
        <v>-2.2685987583333334</v>
      </c>
      <c r="K28" s="463">
        <v>3.2037882690578508E-2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0.16116</v>
      </c>
      <c r="D29" s="461">
        <v>0.16116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0</v>
      </c>
      <c r="C30" s="461">
        <v>0.70422000000000007</v>
      </c>
      <c r="D30" s="461">
        <v>0.70422000000000007</v>
      </c>
      <c r="E30" s="462">
        <v>0</v>
      </c>
      <c r="F30" s="460">
        <v>0</v>
      </c>
      <c r="G30" s="461">
        <v>0</v>
      </c>
      <c r="H30" s="461">
        <v>0.23474</v>
      </c>
      <c r="I30" s="461">
        <v>0.93896000000000002</v>
      </c>
      <c r="J30" s="461">
        <v>0.93896000000000002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0</v>
      </c>
      <c r="I31" s="461">
        <v>3.0351599999999999</v>
      </c>
      <c r="J31" s="461">
        <v>3.0351599999999999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34.671088300000001</v>
      </c>
      <c r="C32" s="461">
        <v>17.32094</v>
      </c>
      <c r="D32" s="461">
        <v>-17.350148300000001</v>
      </c>
      <c r="E32" s="462">
        <v>0.49957878016768226</v>
      </c>
      <c r="F32" s="460">
        <v>50.728517500000002</v>
      </c>
      <c r="G32" s="461">
        <v>46.501141041666671</v>
      </c>
      <c r="H32" s="461">
        <v>6.1857799999999994</v>
      </c>
      <c r="I32" s="461">
        <v>32.815750000000001</v>
      </c>
      <c r="J32" s="461">
        <v>-13.685391041666669</v>
      </c>
      <c r="K32" s="463">
        <v>0.64688959222985376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0</v>
      </c>
      <c r="C33" s="461">
        <v>1.75</v>
      </c>
      <c r="D33" s="461">
        <v>1.75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44.999999799999998</v>
      </c>
      <c r="C34" s="461">
        <v>50.936309999999999</v>
      </c>
      <c r="D34" s="461">
        <v>5.9363102000000012</v>
      </c>
      <c r="E34" s="462">
        <v>1.1319180050307467</v>
      </c>
      <c r="F34" s="460">
        <v>44.999999799999998</v>
      </c>
      <c r="G34" s="461">
        <v>41.249999816666666</v>
      </c>
      <c r="H34" s="461">
        <v>7.7438599999999997</v>
      </c>
      <c r="I34" s="461">
        <v>60.251019999999997</v>
      </c>
      <c r="J34" s="461">
        <v>19.001020183333331</v>
      </c>
      <c r="K34" s="463">
        <v>1.3389115615062737</v>
      </c>
      <c r="L34" s="150"/>
      <c r="M34" s="459" t="str">
        <f t="shared" si="0"/>
        <v/>
      </c>
    </row>
    <row r="35" spans="1:13" ht="14.45" customHeight="1" x14ac:dyDescent="0.2">
      <c r="A35" s="464" t="s">
        <v>296</v>
      </c>
      <c r="B35" s="460">
        <v>0</v>
      </c>
      <c r="C35" s="461">
        <v>9.6195000000000004</v>
      </c>
      <c r="D35" s="461">
        <v>9.6195000000000004</v>
      </c>
      <c r="E35" s="462">
        <v>0</v>
      </c>
      <c r="F35" s="460">
        <v>0</v>
      </c>
      <c r="G35" s="461">
        <v>0</v>
      </c>
      <c r="H35" s="461">
        <v>0</v>
      </c>
      <c r="I35" s="461">
        <v>0</v>
      </c>
      <c r="J35" s="461">
        <v>0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0</v>
      </c>
      <c r="C36" s="461">
        <v>3.7869000000000002</v>
      </c>
      <c r="D36" s="461">
        <v>3.7869000000000002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>X</v>
      </c>
    </row>
    <row r="37" spans="1:13" ht="14.45" customHeight="1" x14ac:dyDescent="0.2">
      <c r="A37" s="464" t="s">
        <v>298</v>
      </c>
      <c r="B37" s="460">
        <v>0</v>
      </c>
      <c r="C37" s="461">
        <v>3.6179000000000001</v>
      </c>
      <c r="D37" s="461">
        <v>3.6179000000000001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0</v>
      </c>
      <c r="C38" s="461">
        <v>0.16900000000000001</v>
      </c>
      <c r="D38" s="461">
        <v>0.16900000000000001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84.69</v>
      </c>
      <c r="D39" s="461">
        <v>82.69</v>
      </c>
      <c r="E39" s="462">
        <v>42.344999999999999</v>
      </c>
      <c r="F39" s="460">
        <v>42.000000099999994</v>
      </c>
      <c r="G39" s="461">
        <v>38.500000091666656</v>
      </c>
      <c r="H39" s="461">
        <v>0.96599999999999997</v>
      </c>
      <c r="I39" s="461">
        <v>42.737940000000002</v>
      </c>
      <c r="J39" s="461">
        <v>4.2379399083333453</v>
      </c>
      <c r="K39" s="463">
        <v>1.0175699975772146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7.5974599999999999</v>
      </c>
      <c r="D40" s="461">
        <v>7.5974599999999999</v>
      </c>
      <c r="E40" s="462">
        <v>0</v>
      </c>
      <c r="F40" s="460">
        <v>0</v>
      </c>
      <c r="G40" s="461">
        <v>0</v>
      </c>
      <c r="H40" s="461">
        <v>0</v>
      </c>
      <c r="I40" s="461">
        <v>4.0583400000000003</v>
      </c>
      <c r="J40" s="461">
        <v>4.0583400000000003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0</v>
      </c>
      <c r="C41" s="461">
        <v>35.010269999999998</v>
      </c>
      <c r="D41" s="461">
        <v>35.010269999999998</v>
      </c>
      <c r="E41" s="462">
        <v>0</v>
      </c>
      <c r="F41" s="460">
        <v>36</v>
      </c>
      <c r="G41" s="461">
        <v>33</v>
      </c>
      <c r="H41" s="461">
        <v>0.96599999999999997</v>
      </c>
      <c r="I41" s="461">
        <v>33.772440000000003</v>
      </c>
      <c r="J41" s="461">
        <v>0.77244000000000312</v>
      </c>
      <c r="K41" s="463">
        <v>0.93812333333333342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0.25264999999999999</v>
      </c>
      <c r="D42" s="461">
        <v>0.25264999999999999</v>
      </c>
      <c r="E42" s="462">
        <v>0</v>
      </c>
      <c r="F42" s="460">
        <v>1</v>
      </c>
      <c r="G42" s="461">
        <v>0.91666666666666663</v>
      </c>
      <c r="H42" s="461">
        <v>0</v>
      </c>
      <c r="I42" s="461">
        <v>0</v>
      </c>
      <c r="J42" s="461">
        <v>-0.91666666666666663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2</v>
      </c>
      <c r="C43" s="461">
        <v>4.5617000000000001</v>
      </c>
      <c r="D43" s="461">
        <v>2.5617000000000001</v>
      </c>
      <c r="E43" s="462">
        <v>2.28085</v>
      </c>
      <c r="F43" s="460">
        <v>5.0000001000000003</v>
      </c>
      <c r="G43" s="461">
        <v>4.5833334250000002</v>
      </c>
      <c r="H43" s="461">
        <v>0</v>
      </c>
      <c r="I43" s="461">
        <v>4.9071600000000002</v>
      </c>
      <c r="J43" s="461">
        <v>0.32382657500000001</v>
      </c>
      <c r="K43" s="463">
        <v>0.98143198037136037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28.0962</v>
      </c>
      <c r="D44" s="461">
        <v>28.0962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5.5300200000000004</v>
      </c>
      <c r="D45" s="461">
        <v>5.5300200000000004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1.6452</v>
      </c>
      <c r="D46" s="461">
        <v>1.6452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1.9964999999999999</v>
      </c>
      <c r="D47" s="461">
        <v>1.9964999999999999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0.26400000000000001</v>
      </c>
      <c r="J48" s="461">
        <v>0.26400000000000001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311</v>
      </c>
      <c r="B50" s="460">
        <v>629.81445400000007</v>
      </c>
      <c r="C50" s="461">
        <v>613.85900000000004</v>
      </c>
      <c r="D50" s="461">
        <v>-15.955454000000032</v>
      </c>
      <c r="E50" s="462">
        <v>0.97466642135844028</v>
      </c>
      <c r="F50" s="460">
        <v>632.04390960000001</v>
      </c>
      <c r="G50" s="461">
        <v>579.37358380000001</v>
      </c>
      <c r="H50" s="461">
        <v>53.407470000000004</v>
      </c>
      <c r="I50" s="461">
        <v>544.13946999999996</v>
      </c>
      <c r="J50" s="461">
        <v>-35.234113800000046</v>
      </c>
      <c r="K50" s="463">
        <v>0.86092035970154046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629.81445400000007</v>
      </c>
      <c r="C51" s="461">
        <v>613.85900000000004</v>
      </c>
      <c r="D51" s="461">
        <v>-15.955454000000032</v>
      </c>
      <c r="E51" s="462">
        <v>0.97466642135844028</v>
      </c>
      <c r="F51" s="460">
        <v>632.04390960000001</v>
      </c>
      <c r="G51" s="461">
        <v>579.37358380000001</v>
      </c>
      <c r="H51" s="461">
        <v>53.407470000000004</v>
      </c>
      <c r="I51" s="461">
        <v>544.13946999999996</v>
      </c>
      <c r="J51" s="461">
        <v>-35.234113800000046</v>
      </c>
      <c r="K51" s="463">
        <v>0.86092035970154046</v>
      </c>
      <c r="L51" s="150"/>
      <c r="M51" s="459" t="str">
        <f t="shared" si="0"/>
        <v>X</v>
      </c>
    </row>
    <row r="52" spans="1:13" ht="14.45" customHeight="1" x14ac:dyDescent="0.2">
      <c r="A52" s="464" t="s">
        <v>313</v>
      </c>
      <c r="B52" s="460">
        <v>262.16545130000003</v>
      </c>
      <c r="C52" s="461">
        <v>253.72300000000001</v>
      </c>
      <c r="D52" s="461">
        <v>-8.4424513000000161</v>
      </c>
      <c r="E52" s="462">
        <v>0.96779723926956651</v>
      </c>
      <c r="F52" s="460">
        <v>252.96012349999998</v>
      </c>
      <c r="G52" s="461">
        <v>231.88011320833331</v>
      </c>
      <c r="H52" s="461">
        <v>16.68347</v>
      </c>
      <c r="I52" s="461">
        <v>214.29247000000001</v>
      </c>
      <c r="J52" s="461">
        <v>-17.587643208333304</v>
      </c>
      <c r="K52" s="463">
        <v>0.84713933182436962</v>
      </c>
      <c r="L52" s="150"/>
      <c r="M52" s="459" t="str">
        <f t="shared" si="0"/>
        <v/>
      </c>
    </row>
    <row r="53" spans="1:13" ht="14.45" customHeight="1" x14ac:dyDescent="0.2">
      <c r="A53" s="464" t="s">
        <v>314</v>
      </c>
      <c r="B53" s="460">
        <v>78.365251399999991</v>
      </c>
      <c r="C53" s="461">
        <v>69.308000000000007</v>
      </c>
      <c r="D53" s="461">
        <v>-9.0572513999999842</v>
      </c>
      <c r="E53" s="462">
        <v>0.88442260774780102</v>
      </c>
      <c r="F53" s="460">
        <v>80.264014599999996</v>
      </c>
      <c r="G53" s="461">
        <v>73.575346716666672</v>
      </c>
      <c r="H53" s="461">
        <v>6.5750000000000002</v>
      </c>
      <c r="I53" s="461">
        <v>71.730999999999995</v>
      </c>
      <c r="J53" s="461">
        <v>-1.8443467166666778</v>
      </c>
      <c r="K53" s="463">
        <v>0.89368816595426059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289.28375130000001</v>
      </c>
      <c r="C54" s="461">
        <v>290.82799999999997</v>
      </c>
      <c r="D54" s="461">
        <v>1.5442486999999687</v>
      </c>
      <c r="E54" s="462">
        <v>1.0053381798772325</v>
      </c>
      <c r="F54" s="460">
        <v>298.8197715</v>
      </c>
      <c r="G54" s="461">
        <v>273.91812387499999</v>
      </c>
      <c r="H54" s="461">
        <v>30.149000000000001</v>
      </c>
      <c r="I54" s="461">
        <v>258.11599999999999</v>
      </c>
      <c r="J54" s="461">
        <v>-15.802123875000007</v>
      </c>
      <c r="K54" s="463">
        <v>0.86378487843800522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1302.1537774000001</v>
      </c>
      <c r="C55" s="461">
        <v>1315.5100199999999</v>
      </c>
      <c r="D55" s="461">
        <v>13.35624259999986</v>
      </c>
      <c r="E55" s="462">
        <v>1.0102570394002681</v>
      </c>
      <c r="F55" s="460">
        <v>1632.0142109999999</v>
      </c>
      <c r="G55" s="461">
        <v>1496.0130267499999</v>
      </c>
      <c r="H55" s="461">
        <v>52.818580000000004</v>
      </c>
      <c r="I55" s="461">
        <v>1356.6676499999999</v>
      </c>
      <c r="J55" s="461">
        <v>-139.34537675000001</v>
      </c>
      <c r="K55" s="463">
        <v>0.83128421361522076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154.0049932</v>
      </c>
      <c r="C56" s="461">
        <v>55.90164</v>
      </c>
      <c r="D56" s="461">
        <v>-98.103353200000001</v>
      </c>
      <c r="E56" s="462">
        <v>0.3629858931093411</v>
      </c>
      <c r="F56" s="460">
        <v>191.2532296</v>
      </c>
      <c r="G56" s="461">
        <v>175.31546046666665</v>
      </c>
      <c r="H56" s="461">
        <v>3.0859999999999999</v>
      </c>
      <c r="I56" s="461">
        <v>38.803830000000005</v>
      </c>
      <c r="J56" s="461">
        <v>-136.51163046666665</v>
      </c>
      <c r="K56" s="463">
        <v>0.20289241693411908</v>
      </c>
      <c r="L56" s="150"/>
      <c r="M56" s="459" t="str">
        <f t="shared" si="0"/>
        <v/>
      </c>
    </row>
    <row r="57" spans="1:13" ht="14.45" customHeight="1" x14ac:dyDescent="0.2">
      <c r="A57" s="464" t="s">
        <v>318</v>
      </c>
      <c r="B57" s="460">
        <v>154.0049932</v>
      </c>
      <c r="C57" s="461">
        <v>55.90164</v>
      </c>
      <c r="D57" s="461">
        <v>-98.103353200000001</v>
      </c>
      <c r="E57" s="462">
        <v>0.3629858931093411</v>
      </c>
      <c r="F57" s="460">
        <v>191.2532296</v>
      </c>
      <c r="G57" s="461">
        <v>175.31546046666665</v>
      </c>
      <c r="H57" s="461">
        <v>3.0859999999999999</v>
      </c>
      <c r="I57" s="461">
        <v>38.803830000000005</v>
      </c>
      <c r="J57" s="461">
        <v>-136.51163046666665</v>
      </c>
      <c r="K57" s="463">
        <v>0.20289241693411908</v>
      </c>
      <c r="L57" s="150"/>
      <c r="M57" s="459" t="str">
        <f t="shared" si="0"/>
        <v>X</v>
      </c>
    </row>
    <row r="58" spans="1:13" ht="14.45" customHeight="1" x14ac:dyDescent="0.2">
      <c r="A58" s="464" t="s">
        <v>319</v>
      </c>
      <c r="B58" s="460">
        <v>109.3943726</v>
      </c>
      <c r="C58" s="461">
        <v>49.397040000000004</v>
      </c>
      <c r="D58" s="461">
        <v>-59.997332599999993</v>
      </c>
      <c r="E58" s="462">
        <v>0.45155010103325921</v>
      </c>
      <c r="F58" s="460">
        <v>109.3943728</v>
      </c>
      <c r="G58" s="461">
        <v>100.27817506666666</v>
      </c>
      <c r="H58" s="461">
        <v>3.0859999999999999</v>
      </c>
      <c r="I58" s="461">
        <v>31.485199999999999</v>
      </c>
      <c r="J58" s="461">
        <v>-68.792975066666656</v>
      </c>
      <c r="K58" s="463">
        <v>0.28781370736100603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3.2766980999999999</v>
      </c>
      <c r="C59" s="461">
        <v>0</v>
      </c>
      <c r="D59" s="461">
        <v>-3.2766980999999999</v>
      </c>
      <c r="E59" s="462">
        <v>0</v>
      </c>
      <c r="F59" s="460">
        <v>3.2766980999999999</v>
      </c>
      <c r="G59" s="461">
        <v>3.0036399250000003</v>
      </c>
      <c r="H59" s="461">
        <v>0</v>
      </c>
      <c r="I59" s="461">
        <v>0</v>
      </c>
      <c r="J59" s="461">
        <v>-3.0036399250000003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6.0901418999999999</v>
      </c>
      <c r="C60" s="461">
        <v>0.624</v>
      </c>
      <c r="D60" s="461">
        <v>-5.4661419000000002</v>
      </c>
      <c r="E60" s="462">
        <v>0.10246066680318237</v>
      </c>
      <c r="F60" s="460">
        <v>12.026267900000001</v>
      </c>
      <c r="G60" s="461">
        <v>11.024078908333333</v>
      </c>
      <c r="H60" s="461">
        <v>0</v>
      </c>
      <c r="I60" s="461">
        <v>0</v>
      </c>
      <c r="J60" s="461">
        <v>-11.024078908333333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</v>
      </c>
      <c r="C61" s="461">
        <v>0</v>
      </c>
      <c r="D61" s="461">
        <v>0</v>
      </c>
      <c r="E61" s="462">
        <v>0</v>
      </c>
      <c r="F61" s="460">
        <v>32.1901358</v>
      </c>
      <c r="G61" s="461">
        <v>29.507624483333331</v>
      </c>
      <c r="H61" s="461">
        <v>0</v>
      </c>
      <c r="I61" s="461">
        <v>0</v>
      </c>
      <c r="J61" s="461">
        <v>-29.507624483333331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5.2437806</v>
      </c>
      <c r="C62" s="461">
        <v>0</v>
      </c>
      <c r="D62" s="461">
        <v>-5.2437806</v>
      </c>
      <c r="E62" s="462">
        <v>0</v>
      </c>
      <c r="F62" s="460">
        <v>6.2127720000000002</v>
      </c>
      <c r="G62" s="461">
        <v>5.6950410000000007</v>
      </c>
      <c r="H62" s="461">
        <v>0</v>
      </c>
      <c r="I62" s="461">
        <v>6.2546299999999997</v>
      </c>
      <c r="J62" s="461">
        <v>0.559588999999999</v>
      </c>
      <c r="K62" s="463">
        <v>1.0067374112553944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30</v>
      </c>
      <c r="C63" s="461">
        <v>5.8806000000000003</v>
      </c>
      <c r="D63" s="461">
        <v>-24.119399999999999</v>
      </c>
      <c r="E63" s="462">
        <v>0.19602</v>
      </c>
      <c r="F63" s="460">
        <v>28.152982999999999</v>
      </c>
      <c r="G63" s="461">
        <v>25.806901083333329</v>
      </c>
      <c r="H63" s="461">
        <v>0</v>
      </c>
      <c r="I63" s="461">
        <v>1.0640000000000001</v>
      </c>
      <c r="J63" s="461">
        <v>-24.742901083333329</v>
      </c>
      <c r="K63" s="463">
        <v>3.7793508417917919E-2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16.018999999999998</v>
      </c>
      <c r="D64" s="461">
        <v>16.018999999999998</v>
      </c>
      <c r="E64" s="462">
        <v>0</v>
      </c>
      <c r="F64" s="460">
        <v>0</v>
      </c>
      <c r="G64" s="461">
        <v>0</v>
      </c>
      <c r="H64" s="461">
        <v>1.1339999999999999</v>
      </c>
      <c r="I64" s="461">
        <v>28.59</v>
      </c>
      <c r="J64" s="461">
        <v>28.59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326</v>
      </c>
      <c r="B65" s="460">
        <v>0</v>
      </c>
      <c r="C65" s="461">
        <v>16.018999999999998</v>
      </c>
      <c r="D65" s="461">
        <v>16.018999999999998</v>
      </c>
      <c r="E65" s="462">
        <v>0</v>
      </c>
      <c r="F65" s="460">
        <v>0</v>
      </c>
      <c r="G65" s="461">
        <v>0</v>
      </c>
      <c r="H65" s="461">
        <v>1.1339999999999999</v>
      </c>
      <c r="I65" s="461">
        <v>28.59</v>
      </c>
      <c r="J65" s="461">
        <v>28.59</v>
      </c>
      <c r="K65" s="463">
        <v>0</v>
      </c>
      <c r="L65" s="150"/>
      <c r="M65" s="459" t="str">
        <f t="shared" si="0"/>
        <v>X</v>
      </c>
    </row>
    <row r="66" spans="1:13" ht="14.45" customHeight="1" x14ac:dyDescent="0.2">
      <c r="A66" s="464" t="s">
        <v>327</v>
      </c>
      <c r="B66" s="460">
        <v>0</v>
      </c>
      <c r="C66" s="461">
        <v>10.769</v>
      </c>
      <c r="D66" s="461">
        <v>10.769</v>
      </c>
      <c r="E66" s="462">
        <v>0</v>
      </c>
      <c r="F66" s="460">
        <v>0</v>
      </c>
      <c r="G66" s="461">
        <v>0</v>
      </c>
      <c r="H66" s="461">
        <v>1.1339999999999999</v>
      </c>
      <c r="I66" s="461">
        <v>21.29</v>
      </c>
      <c r="J66" s="461">
        <v>21.29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0</v>
      </c>
      <c r="C67" s="461">
        <v>5.25</v>
      </c>
      <c r="D67" s="461">
        <v>5.25</v>
      </c>
      <c r="E67" s="462">
        <v>0</v>
      </c>
      <c r="F67" s="460">
        <v>0</v>
      </c>
      <c r="G67" s="461">
        <v>0</v>
      </c>
      <c r="H67" s="461">
        <v>0</v>
      </c>
      <c r="I67" s="461">
        <v>7.3</v>
      </c>
      <c r="J67" s="461">
        <v>7.3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1148.1487842000001</v>
      </c>
      <c r="C68" s="461">
        <v>1243.5893799999999</v>
      </c>
      <c r="D68" s="461">
        <v>95.440595799999755</v>
      </c>
      <c r="E68" s="462">
        <v>1.0831256341629105</v>
      </c>
      <c r="F68" s="460">
        <v>1440.7609814</v>
      </c>
      <c r="G68" s="461">
        <v>1320.6975662833333</v>
      </c>
      <c r="H68" s="461">
        <v>48.598579999999998</v>
      </c>
      <c r="I68" s="461">
        <v>1289.2738200000001</v>
      </c>
      <c r="J68" s="461">
        <v>-31.42374628333323</v>
      </c>
      <c r="K68" s="463">
        <v>0.89485614660885771</v>
      </c>
      <c r="L68" s="150"/>
      <c r="M68" s="459" t="str">
        <f t="shared" si="0"/>
        <v/>
      </c>
    </row>
    <row r="69" spans="1:13" ht="14.45" customHeight="1" x14ac:dyDescent="0.2">
      <c r="A69" s="464" t="s">
        <v>330</v>
      </c>
      <c r="B69" s="460">
        <v>29.645448300000002</v>
      </c>
      <c r="C69" s="461">
        <v>29.65569</v>
      </c>
      <c r="D69" s="461">
        <v>1.0241699999998133E-2</v>
      </c>
      <c r="E69" s="462">
        <v>1.0003454729338668</v>
      </c>
      <c r="F69" s="460">
        <v>18.427393599999998</v>
      </c>
      <c r="G69" s="461">
        <v>16.891777466666664</v>
      </c>
      <c r="H69" s="461">
        <v>2.46041</v>
      </c>
      <c r="I69" s="461">
        <v>28.985109999999999</v>
      </c>
      <c r="J69" s="461">
        <v>12.093332533333335</v>
      </c>
      <c r="K69" s="463">
        <v>1.5729359576928992</v>
      </c>
      <c r="L69" s="150"/>
      <c r="M69" s="459" t="str">
        <f t="shared" si="0"/>
        <v>X</v>
      </c>
    </row>
    <row r="70" spans="1:13" ht="14.45" customHeight="1" x14ac:dyDescent="0.2">
      <c r="A70" s="464" t="s">
        <v>331</v>
      </c>
      <c r="B70" s="460">
        <v>12.6595437</v>
      </c>
      <c r="C70" s="461">
        <v>12.0703</v>
      </c>
      <c r="D70" s="461">
        <v>-0.58924370000000081</v>
      </c>
      <c r="E70" s="462">
        <v>0.95345458620281864</v>
      </c>
      <c r="F70" s="460">
        <v>0</v>
      </c>
      <c r="G70" s="461">
        <v>0</v>
      </c>
      <c r="H70" s="461">
        <v>0.89119999999999999</v>
      </c>
      <c r="I70" s="461">
        <v>11.1045</v>
      </c>
      <c r="J70" s="461">
        <v>11.1045</v>
      </c>
      <c r="K70" s="463">
        <v>0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332</v>
      </c>
      <c r="B71" s="460">
        <v>16.985904600000001</v>
      </c>
      <c r="C71" s="461">
        <v>17.58539</v>
      </c>
      <c r="D71" s="461">
        <v>0.59948539999999895</v>
      </c>
      <c r="E71" s="462">
        <v>1.0352931100295948</v>
      </c>
      <c r="F71" s="460">
        <v>18.427393599999998</v>
      </c>
      <c r="G71" s="461">
        <v>16.891777466666664</v>
      </c>
      <c r="H71" s="461">
        <v>1.56921</v>
      </c>
      <c r="I71" s="461">
        <v>17.880610000000001</v>
      </c>
      <c r="J71" s="461">
        <v>0.98883253333333698</v>
      </c>
      <c r="K71" s="463">
        <v>0.97032767564046618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3.24</v>
      </c>
      <c r="C72" s="461">
        <v>3.24</v>
      </c>
      <c r="D72" s="461">
        <v>0</v>
      </c>
      <c r="E72" s="462">
        <v>1</v>
      </c>
      <c r="F72" s="460">
        <v>3.24</v>
      </c>
      <c r="G72" s="461">
        <v>2.97</v>
      </c>
      <c r="H72" s="461">
        <v>0</v>
      </c>
      <c r="I72" s="461">
        <v>3.24</v>
      </c>
      <c r="J72" s="461">
        <v>0.27</v>
      </c>
      <c r="K72" s="463">
        <v>1</v>
      </c>
      <c r="L72" s="150"/>
      <c r="M72" s="459" t="str">
        <f t="shared" si="1"/>
        <v>X</v>
      </c>
    </row>
    <row r="73" spans="1:13" ht="14.45" customHeight="1" x14ac:dyDescent="0.2">
      <c r="A73" s="464" t="s">
        <v>334</v>
      </c>
      <c r="B73" s="460">
        <v>3.24</v>
      </c>
      <c r="C73" s="461">
        <v>3.24</v>
      </c>
      <c r="D73" s="461">
        <v>0</v>
      </c>
      <c r="E73" s="462">
        <v>1</v>
      </c>
      <c r="F73" s="460">
        <v>3.24</v>
      </c>
      <c r="G73" s="461">
        <v>2.97</v>
      </c>
      <c r="H73" s="461">
        <v>0</v>
      </c>
      <c r="I73" s="461">
        <v>3.24</v>
      </c>
      <c r="J73" s="461">
        <v>0.27</v>
      </c>
      <c r="K73" s="463">
        <v>1</v>
      </c>
      <c r="L73" s="150"/>
      <c r="M73" s="459" t="str">
        <f t="shared" si="1"/>
        <v/>
      </c>
    </row>
    <row r="74" spans="1:13" ht="14.45" customHeight="1" x14ac:dyDescent="0.2">
      <c r="A74" s="464" t="s">
        <v>335</v>
      </c>
      <c r="B74" s="460">
        <v>87.064107099999987</v>
      </c>
      <c r="C74" s="461">
        <v>220.57392000000002</v>
      </c>
      <c r="D74" s="461">
        <v>133.50981290000004</v>
      </c>
      <c r="E74" s="462">
        <v>2.5334655961802204</v>
      </c>
      <c r="F74" s="460">
        <v>237.6116323</v>
      </c>
      <c r="G74" s="461">
        <v>217.81066294166666</v>
      </c>
      <c r="H74" s="461">
        <v>24.723770000000002</v>
      </c>
      <c r="I74" s="461">
        <v>214.05295999999998</v>
      </c>
      <c r="J74" s="461">
        <v>-3.757702941666679</v>
      </c>
      <c r="K74" s="463">
        <v>0.90085219283264861</v>
      </c>
      <c r="L74" s="150"/>
      <c r="M74" s="459" t="str">
        <f t="shared" si="1"/>
        <v>X</v>
      </c>
    </row>
    <row r="75" spans="1:13" ht="14.45" customHeight="1" x14ac:dyDescent="0.2">
      <c r="A75" s="464" t="s">
        <v>336</v>
      </c>
      <c r="B75" s="460">
        <v>0</v>
      </c>
      <c r="C75" s="461">
        <v>0</v>
      </c>
      <c r="D75" s="461">
        <v>0</v>
      </c>
      <c r="E75" s="462">
        <v>0</v>
      </c>
      <c r="F75" s="460">
        <v>6.2068005999999993</v>
      </c>
      <c r="G75" s="461">
        <v>5.6895672166666653</v>
      </c>
      <c r="H75" s="461">
        <v>0</v>
      </c>
      <c r="I75" s="461">
        <v>0</v>
      </c>
      <c r="J75" s="461">
        <v>-5.6895672166666653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0</v>
      </c>
      <c r="C76" s="461">
        <v>0</v>
      </c>
      <c r="D76" s="461">
        <v>0</v>
      </c>
      <c r="E76" s="462">
        <v>0</v>
      </c>
      <c r="F76" s="460">
        <v>0</v>
      </c>
      <c r="G76" s="461">
        <v>0</v>
      </c>
      <c r="H76" s="461">
        <v>3.5695000000000001</v>
      </c>
      <c r="I76" s="461">
        <v>10.53003</v>
      </c>
      <c r="J76" s="461">
        <v>10.53003</v>
      </c>
      <c r="K76" s="463">
        <v>0</v>
      </c>
      <c r="L76" s="150"/>
      <c r="M76" s="459" t="str">
        <f t="shared" si="1"/>
        <v/>
      </c>
    </row>
    <row r="77" spans="1:13" ht="14.45" customHeight="1" x14ac:dyDescent="0.2">
      <c r="A77" s="464" t="s">
        <v>338</v>
      </c>
      <c r="B77" s="460">
        <v>58.321392000000003</v>
      </c>
      <c r="C77" s="461">
        <v>58.150400000000005</v>
      </c>
      <c r="D77" s="461">
        <v>-0.17099199999999826</v>
      </c>
      <c r="E77" s="462">
        <v>0.99706810838808513</v>
      </c>
      <c r="F77" s="460">
        <v>61.772831599999996</v>
      </c>
      <c r="G77" s="461">
        <v>56.625095633333331</v>
      </c>
      <c r="H77" s="461">
        <v>5.9871999999999996</v>
      </c>
      <c r="I77" s="461">
        <v>60.560279999999999</v>
      </c>
      <c r="J77" s="461">
        <v>3.9351843666666682</v>
      </c>
      <c r="K77" s="463">
        <v>0.98037079459378385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28.742715100000002</v>
      </c>
      <c r="C78" s="461">
        <v>162.42352</v>
      </c>
      <c r="D78" s="461">
        <v>133.6808049</v>
      </c>
      <c r="E78" s="462">
        <v>5.6509456199564108</v>
      </c>
      <c r="F78" s="460">
        <v>169.6320001</v>
      </c>
      <c r="G78" s="461">
        <v>155.49600009166667</v>
      </c>
      <c r="H78" s="461">
        <v>15.167069999999999</v>
      </c>
      <c r="I78" s="461">
        <v>142.96265</v>
      </c>
      <c r="J78" s="461">
        <v>-12.533350091666676</v>
      </c>
      <c r="K78" s="463">
        <v>0.84278113749600247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735.63879310000004</v>
      </c>
      <c r="C79" s="461">
        <v>853.69857999999999</v>
      </c>
      <c r="D79" s="461">
        <v>118.05978689999995</v>
      </c>
      <c r="E79" s="462">
        <v>1.1604860809508062</v>
      </c>
      <c r="F79" s="460">
        <v>801.21932059999995</v>
      </c>
      <c r="G79" s="461">
        <v>734.45104388333334</v>
      </c>
      <c r="H79" s="461">
        <v>5.3836199999999996</v>
      </c>
      <c r="I79" s="461">
        <v>750.48562000000004</v>
      </c>
      <c r="J79" s="461">
        <v>16.034576116666699</v>
      </c>
      <c r="K79" s="463">
        <v>0.93667938441373633</v>
      </c>
      <c r="L79" s="150"/>
      <c r="M79" s="459" t="str">
        <f t="shared" si="1"/>
        <v>X</v>
      </c>
    </row>
    <row r="80" spans="1:13" ht="14.45" customHeight="1" x14ac:dyDescent="0.2">
      <c r="A80" s="464" t="s">
        <v>341</v>
      </c>
      <c r="B80" s="460">
        <v>16.635554899999999</v>
      </c>
      <c r="C80" s="461">
        <v>0</v>
      </c>
      <c r="D80" s="461">
        <v>-16.635554899999999</v>
      </c>
      <c r="E80" s="462">
        <v>0</v>
      </c>
      <c r="F80" s="460">
        <v>18.0536879</v>
      </c>
      <c r="G80" s="461">
        <v>16.549213908333336</v>
      </c>
      <c r="H80" s="461">
        <v>0</v>
      </c>
      <c r="I80" s="461">
        <v>8.5030000000000001</v>
      </c>
      <c r="J80" s="461">
        <v>-8.0462139083333355</v>
      </c>
      <c r="K80" s="463">
        <v>0.47098410292115439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295</v>
      </c>
      <c r="C81" s="461">
        <v>455.40088000000003</v>
      </c>
      <c r="D81" s="461">
        <v>160.40088000000003</v>
      </c>
      <c r="E81" s="462">
        <v>1.5437317966101696</v>
      </c>
      <c r="F81" s="460">
        <v>320.58553080000002</v>
      </c>
      <c r="G81" s="461">
        <v>293.87006989999998</v>
      </c>
      <c r="H81" s="461">
        <v>3.1828000000000003</v>
      </c>
      <c r="I81" s="461">
        <v>337.32547</v>
      </c>
      <c r="J81" s="461">
        <v>43.45540010000002</v>
      </c>
      <c r="K81" s="463">
        <v>1.0522167646126341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424.0032382</v>
      </c>
      <c r="C82" s="461">
        <v>390.77974999999998</v>
      </c>
      <c r="D82" s="461">
        <v>-33.22348820000002</v>
      </c>
      <c r="E82" s="462">
        <v>0.92164331494013574</v>
      </c>
      <c r="F82" s="460">
        <v>450.68875650000001</v>
      </c>
      <c r="G82" s="461">
        <v>413.13136012500001</v>
      </c>
      <c r="H82" s="461">
        <v>0</v>
      </c>
      <c r="I82" s="461">
        <v>318.44433000000004</v>
      </c>
      <c r="J82" s="461">
        <v>-94.687030124999978</v>
      </c>
      <c r="K82" s="463">
        <v>0.70657260783029996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0</v>
      </c>
      <c r="C83" s="461">
        <v>3.4848000000000003</v>
      </c>
      <c r="D83" s="461">
        <v>3.4848000000000003</v>
      </c>
      <c r="E83" s="462">
        <v>0</v>
      </c>
      <c r="F83" s="460">
        <v>11.891345400000001</v>
      </c>
      <c r="G83" s="461">
        <v>10.900399950000001</v>
      </c>
      <c r="H83" s="461">
        <v>0</v>
      </c>
      <c r="I83" s="461">
        <v>0</v>
      </c>
      <c r="J83" s="461">
        <v>-10.900399950000001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0</v>
      </c>
      <c r="C84" s="461">
        <v>4.03315</v>
      </c>
      <c r="D84" s="461">
        <v>4.03315</v>
      </c>
      <c r="E84" s="462">
        <v>0</v>
      </c>
      <c r="F84" s="460">
        <v>0</v>
      </c>
      <c r="G84" s="461">
        <v>0</v>
      </c>
      <c r="H84" s="461">
        <v>2.2008200000000002</v>
      </c>
      <c r="I84" s="461">
        <v>86.212820000000008</v>
      </c>
      <c r="J84" s="461">
        <v>86.212820000000008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346</v>
      </c>
      <c r="B85" s="460">
        <v>292.56043569999997</v>
      </c>
      <c r="C85" s="461">
        <v>136.42119</v>
      </c>
      <c r="D85" s="461">
        <v>-156.13924569999998</v>
      </c>
      <c r="E85" s="462">
        <v>0.46630088471665482</v>
      </c>
      <c r="F85" s="460">
        <v>380.26263490000002</v>
      </c>
      <c r="G85" s="461">
        <v>348.57408199166667</v>
      </c>
      <c r="H85" s="461">
        <v>16.03078</v>
      </c>
      <c r="I85" s="461">
        <v>292.51013</v>
      </c>
      <c r="J85" s="461">
        <v>-56.06395199166667</v>
      </c>
      <c r="K85" s="463">
        <v>0.76923184965812685</v>
      </c>
      <c r="L85" s="150"/>
      <c r="M85" s="459" t="str">
        <f t="shared" si="1"/>
        <v>X</v>
      </c>
    </row>
    <row r="86" spans="1:13" ht="14.45" customHeight="1" x14ac:dyDescent="0.2">
      <c r="A86" s="464" t="s">
        <v>347</v>
      </c>
      <c r="B86" s="460">
        <v>0</v>
      </c>
      <c r="C86" s="461">
        <v>0</v>
      </c>
      <c r="D86" s="461">
        <v>0</v>
      </c>
      <c r="E86" s="462">
        <v>0</v>
      </c>
      <c r="F86" s="460">
        <v>0</v>
      </c>
      <c r="G86" s="461">
        <v>0</v>
      </c>
      <c r="H86" s="461">
        <v>0.4</v>
      </c>
      <c r="I86" s="461">
        <v>2.3958000000000004</v>
      </c>
      <c r="J86" s="461">
        <v>2.3958000000000004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0</v>
      </c>
      <c r="G87" s="461">
        <v>0</v>
      </c>
      <c r="H87" s="461">
        <v>0</v>
      </c>
      <c r="I87" s="461">
        <v>4.3283800000000001</v>
      </c>
      <c r="J87" s="461">
        <v>4.3283800000000001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128.78275120000001</v>
      </c>
      <c r="C88" s="461">
        <v>91.778190000000009</v>
      </c>
      <c r="D88" s="461">
        <v>-37.004561199999998</v>
      </c>
      <c r="E88" s="462">
        <v>0.71265902572207207</v>
      </c>
      <c r="F88" s="460">
        <v>125.7227042</v>
      </c>
      <c r="G88" s="461">
        <v>115.24581218333333</v>
      </c>
      <c r="H88" s="461">
        <v>15.630780000000001</v>
      </c>
      <c r="I88" s="461">
        <v>97.705600000000004</v>
      </c>
      <c r="J88" s="461">
        <v>-17.540212183333324</v>
      </c>
      <c r="K88" s="463">
        <v>0.7771515942305034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163.77768449999999</v>
      </c>
      <c r="C89" s="461">
        <v>44.643000000000001</v>
      </c>
      <c r="D89" s="461">
        <v>-119.13468449999999</v>
      </c>
      <c r="E89" s="462">
        <v>0.27258292322480604</v>
      </c>
      <c r="F89" s="460">
        <v>254.53993069999999</v>
      </c>
      <c r="G89" s="461">
        <v>233.32826980833332</v>
      </c>
      <c r="H89" s="461">
        <v>0</v>
      </c>
      <c r="I89" s="461">
        <v>188.08035000000001</v>
      </c>
      <c r="J89" s="461">
        <v>-45.247919808333307</v>
      </c>
      <c r="K89" s="463">
        <v>0.73890312409046321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26986.052965899999</v>
      </c>
      <c r="C90" s="461">
        <v>24909.258440000001</v>
      </c>
      <c r="D90" s="461">
        <v>-2076.7945258999971</v>
      </c>
      <c r="E90" s="462">
        <v>0.92304193101064957</v>
      </c>
      <c r="F90" s="460">
        <v>26007.379085499997</v>
      </c>
      <c r="G90" s="461">
        <v>23840.097495041664</v>
      </c>
      <c r="H90" s="461">
        <v>3063.2453500000001</v>
      </c>
      <c r="I90" s="461">
        <v>28769.3249</v>
      </c>
      <c r="J90" s="461">
        <v>4929.2274049583357</v>
      </c>
      <c r="K90" s="463">
        <v>1.1061985448599041</v>
      </c>
      <c r="L90" s="150"/>
      <c r="M90" s="459" t="str">
        <f t="shared" si="1"/>
        <v/>
      </c>
    </row>
    <row r="91" spans="1:13" ht="14.45" customHeight="1" x14ac:dyDescent="0.2">
      <c r="A91" s="464" t="s">
        <v>352</v>
      </c>
      <c r="B91" s="460">
        <v>19850.655990699997</v>
      </c>
      <c r="C91" s="461">
        <v>18397.041000000001</v>
      </c>
      <c r="D91" s="461">
        <v>-1453.6149906999963</v>
      </c>
      <c r="E91" s="462">
        <v>0.92677244563701</v>
      </c>
      <c r="F91" s="460">
        <v>19177.0223343</v>
      </c>
      <c r="G91" s="461">
        <v>17578.937139775</v>
      </c>
      <c r="H91" s="461">
        <v>2253.6669999999999</v>
      </c>
      <c r="I91" s="461">
        <v>21227.714</v>
      </c>
      <c r="J91" s="461">
        <v>3648.7768602249998</v>
      </c>
      <c r="K91" s="463">
        <v>1.1069348322149124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19539.579171900001</v>
      </c>
      <c r="C92" s="461">
        <v>16589.448</v>
      </c>
      <c r="D92" s="461">
        <v>-2950.1311719000005</v>
      </c>
      <c r="E92" s="462">
        <v>0.84901767095667013</v>
      </c>
      <c r="F92" s="460">
        <v>18902.696962900001</v>
      </c>
      <c r="G92" s="461">
        <v>17327.472215991667</v>
      </c>
      <c r="H92" s="461">
        <v>2226.5219999999999</v>
      </c>
      <c r="I92" s="461">
        <v>18280.129000000001</v>
      </c>
      <c r="J92" s="461">
        <v>952.65678400833349</v>
      </c>
      <c r="K92" s="463">
        <v>0.96706459590809168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19539.579171900001</v>
      </c>
      <c r="C93" s="461">
        <v>16589.448</v>
      </c>
      <c r="D93" s="461">
        <v>-2950.1311719000005</v>
      </c>
      <c r="E93" s="462">
        <v>0.84901767095667013</v>
      </c>
      <c r="F93" s="460">
        <v>18902.696962900001</v>
      </c>
      <c r="G93" s="461">
        <v>17327.472215991667</v>
      </c>
      <c r="H93" s="461">
        <v>2226.5219999999999</v>
      </c>
      <c r="I93" s="461">
        <v>18280.129000000001</v>
      </c>
      <c r="J93" s="461">
        <v>952.65678400833349</v>
      </c>
      <c r="K93" s="463">
        <v>0.96706459590809168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155.72727239999998</v>
      </c>
      <c r="C94" s="461">
        <v>7.9</v>
      </c>
      <c r="D94" s="461">
        <v>-147.82727239999997</v>
      </c>
      <c r="E94" s="462">
        <v>5.0729714058743131E-2</v>
      </c>
      <c r="F94" s="460">
        <v>20.5796487</v>
      </c>
      <c r="G94" s="461">
        <v>18.864677974999999</v>
      </c>
      <c r="H94" s="461">
        <v>0</v>
      </c>
      <c r="I94" s="461">
        <v>750.85500000000002</v>
      </c>
      <c r="J94" s="461">
        <v>731.99032202500007</v>
      </c>
      <c r="K94" s="463">
        <v>36.485316680843049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155.72727239999998</v>
      </c>
      <c r="C95" s="461">
        <v>7.9</v>
      </c>
      <c r="D95" s="461">
        <v>-147.82727239999997</v>
      </c>
      <c r="E95" s="462">
        <v>5.0729714058743131E-2</v>
      </c>
      <c r="F95" s="460">
        <v>20.5796487</v>
      </c>
      <c r="G95" s="461">
        <v>18.864677974999999</v>
      </c>
      <c r="H95" s="461">
        <v>0</v>
      </c>
      <c r="I95" s="461">
        <v>750.85500000000002</v>
      </c>
      <c r="J95" s="461">
        <v>731.99032202500007</v>
      </c>
      <c r="K95" s="463">
        <v>36.485316680843049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123.7667308</v>
      </c>
      <c r="C96" s="461">
        <v>112.72499999999999</v>
      </c>
      <c r="D96" s="461">
        <v>-11.041730800000011</v>
      </c>
      <c r="E96" s="462">
        <v>0.91078595412007113</v>
      </c>
      <c r="F96" s="460">
        <v>253.74572270000002</v>
      </c>
      <c r="G96" s="461">
        <v>232.60024580833334</v>
      </c>
      <c r="H96" s="461">
        <v>27.145</v>
      </c>
      <c r="I96" s="461">
        <v>120.542</v>
      </c>
      <c r="J96" s="461">
        <v>-112.05824580833334</v>
      </c>
      <c r="K96" s="463">
        <v>0.4750503721495834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123.7667308</v>
      </c>
      <c r="C97" s="461">
        <v>112.72499999999999</v>
      </c>
      <c r="D97" s="461">
        <v>-11.041730800000011</v>
      </c>
      <c r="E97" s="462">
        <v>0.91078595412007113</v>
      </c>
      <c r="F97" s="460">
        <v>253.74572270000002</v>
      </c>
      <c r="G97" s="461">
        <v>232.60024580833334</v>
      </c>
      <c r="H97" s="461">
        <v>27.145</v>
      </c>
      <c r="I97" s="461">
        <v>120.542</v>
      </c>
      <c r="J97" s="461">
        <v>-112.05824580833334</v>
      </c>
      <c r="K97" s="463">
        <v>0.4750503721495834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31.5828156</v>
      </c>
      <c r="C98" s="461">
        <v>18</v>
      </c>
      <c r="D98" s="461">
        <v>-13.5828156</v>
      </c>
      <c r="E98" s="462">
        <v>0.56993018697167708</v>
      </c>
      <c r="F98" s="460">
        <v>0</v>
      </c>
      <c r="G98" s="461">
        <v>0</v>
      </c>
      <c r="H98" s="461">
        <v>0</v>
      </c>
      <c r="I98" s="461">
        <v>38.5</v>
      </c>
      <c r="J98" s="461">
        <v>38.5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360</v>
      </c>
      <c r="B99" s="460">
        <v>31.5828156</v>
      </c>
      <c r="C99" s="461">
        <v>18</v>
      </c>
      <c r="D99" s="461">
        <v>-13.5828156</v>
      </c>
      <c r="E99" s="462">
        <v>0.56993018697167708</v>
      </c>
      <c r="F99" s="460">
        <v>0</v>
      </c>
      <c r="G99" s="461">
        <v>0</v>
      </c>
      <c r="H99" s="461">
        <v>0</v>
      </c>
      <c r="I99" s="461">
        <v>38.5</v>
      </c>
      <c r="J99" s="461">
        <v>38.5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361</v>
      </c>
      <c r="B100" s="460">
        <v>0</v>
      </c>
      <c r="C100" s="461">
        <v>1668.9680000000001</v>
      </c>
      <c r="D100" s="461">
        <v>1668.9680000000001</v>
      </c>
      <c r="E100" s="462">
        <v>0</v>
      </c>
      <c r="F100" s="460">
        <v>0</v>
      </c>
      <c r="G100" s="461">
        <v>0</v>
      </c>
      <c r="H100" s="461">
        <v>0</v>
      </c>
      <c r="I100" s="461">
        <v>2037.6880000000001</v>
      </c>
      <c r="J100" s="461">
        <v>2037.6880000000001</v>
      </c>
      <c r="K100" s="463">
        <v>0</v>
      </c>
      <c r="L100" s="150"/>
      <c r="M100" s="459" t="str">
        <f t="shared" si="1"/>
        <v>X</v>
      </c>
    </row>
    <row r="101" spans="1:13" ht="14.45" customHeight="1" x14ac:dyDescent="0.2">
      <c r="A101" s="464" t="s">
        <v>362</v>
      </c>
      <c r="B101" s="460">
        <v>0</v>
      </c>
      <c r="C101" s="461">
        <v>1668.9680000000001</v>
      </c>
      <c r="D101" s="461">
        <v>1668.9680000000001</v>
      </c>
      <c r="E101" s="462">
        <v>0</v>
      </c>
      <c r="F101" s="460">
        <v>0</v>
      </c>
      <c r="G101" s="461">
        <v>0</v>
      </c>
      <c r="H101" s="461">
        <v>0</v>
      </c>
      <c r="I101" s="461">
        <v>2037.6880000000001</v>
      </c>
      <c r="J101" s="461">
        <v>2037.6880000000001</v>
      </c>
      <c r="K101" s="463">
        <v>0</v>
      </c>
      <c r="L101" s="150"/>
      <c r="M101" s="459" t="str">
        <f t="shared" si="1"/>
        <v/>
      </c>
    </row>
    <row r="102" spans="1:13" ht="14.45" customHeight="1" x14ac:dyDescent="0.2">
      <c r="A102" s="464" t="s">
        <v>363</v>
      </c>
      <c r="B102" s="460">
        <v>6656.8859063</v>
      </c>
      <c r="C102" s="461">
        <v>6177.6090700000004</v>
      </c>
      <c r="D102" s="461">
        <v>-479.27683629999956</v>
      </c>
      <c r="E102" s="462">
        <v>0.92800284651920839</v>
      </c>
      <c r="F102" s="460">
        <v>6443.2036944000001</v>
      </c>
      <c r="G102" s="461">
        <v>5906.2700531999999</v>
      </c>
      <c r="H102" s="461">
        <v>755.58258999999998</v>
      </c>
      <c r="I102" s="461">
        <v>7150.1958099999993</v>
      </c>
      <c r="J102" s="461">
        <v>1243.9257567999994</v>
      </c>
      <c r="K102" s="463">
        <v>1.1097267988305988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1772.543584</v>
      </c>
      <c r="C103" s="461">
        <v>1494.71497</v>
      </c>
      <c r="D103" s="461">
        <v>-277.82861400000002</v>
      </c>
      <c r="E103" s="462">
        <v>0.84325992516751569</v>
      </c>
      <c r="F103" s="460">
        <v>1718.3006987000001</v>
      </c>
      <c r="G103" s="461">
        <v>1575.1089738083333</v>
      </c>
      <c r="H103" s="461">
        <v>201.19395</v>
      </c>
      <c r="I103" s="461">
        <v>1718.07745</v>
      </c>
      <c r="J103" s="461">
        <v>142.9684761916667</v>
      </c>
      <c r="K103" s="463">
        <v>0.999870075883593</v>
      </c>
      <c r="L103" s="150"/>
      <c r="M103" s="459" t="str">
        <f t="shared" si="1"/>
        <v>X</v>
      </c>
    </row>
    <row r="104" spans="1:13" ht="14.45" customHeight="1" x14ac:dyDescent="0.2">
      <c r="A104" s="464" t="s">
        <v>365</v>
      </c>
      <c r="B104" s="460">
        <v>1772.543584</v>
      </c>
      <c r="C104" s="461">
        <v>1494.71497</v>
      </c>
      <c r="D104" s="461">
        <v>-277.82861400000002</v>
      </c>
      <c r="E104" s="462">
        <v>0.84325992516751569</v>
      </c>
      <c r="F104" s="460">
        <v>1718.3006987000001</v>
      </c>
      <c r="G104" s="461">
        <v>1575.1089738083333</v>
      </c>
      <c r="H104" s="461">
        <v>201.19395</v>
      </c>
      <c r="I104" s="461">
        <v>1718.07745</v>
      </c>
      <c r="J104" s="461">
        <v>142.9684761916667</v>
      </c>
      <c r="K104" s="463">
        <v>0.999870075883593</v>
      </c>
      <c r="L104" s="150"/>
      <c r="M104" s="459" t="str">
        <f t="shared" si="1"/>
        <v/>
      </c>
    </row>
    <row r="105" spans="1:13" ht="14.45" customHeight="1" x14ac:dyDescent="0.2">
      <c r="A105" s="464" t="s">
        <v>366</v>
      </c>
      <c r="B105" s="460">
        <v>4884.3423223</v>
      </c>
      <c r="C105" s="461">
        <v>4118.7808700000005</v>
      </c>
      <c r="D105" s="461">
        <v>-765.56145229999947</v>
      </c>
      <c r="E105" s="462">
        <v>0.84326212173853077</v>
      </c>
      <c r="F105" s="460">
        <v>4724.9029957000002</v>
      </c>
      <c r="G105" s="461">
        <v>4331.161079391667</v>
      </c>
      <c r="H105" s="461">
        <v>554.38864000000001</v>
      </c>
      <c r="I105" s="461">
        <v>4734.2530399999996</v>
      </c>
      <c r="J105" s="461">
        <v>403.09196060833256</v>
      </c>
      <c r="K105" s="463">
        <v>1.0019788859810475</v>
      </c>
      <c r="L105" s="150"/>
      <c r="M105" s="459" t="str">
        <f t="shared" si="1"/>
        <v>X</v>
      </c>
    </row>
    <row r="106" spans="1:13" ht="14.45" customHeight="1" x14ac:dyDescent="0.2">
      <c r="A106" s="464" t="s">
        <v>367</v>
      </c>
      <c r="B106" s="460">
        <v>4884.3423223</v>
      </c>
      <c r="C106" s="461">
        <v>4118.7808700000005</v>
      </c>
      <c r="D106" s="461">
        <v>-765.56145229999947</v>
      </c>
      <c r="E106" s="462">
        <v>0.84326212173853077</v>
      </c>
      <c r="F106" s="460">
        <v>4724.9029957000002</v>
      </c>
      <c r="G106" s="461">
        <v>4331.161079391667</v>
      </c>
      <c r="H106" s="461">
        <v>554.38864000000001</v>
      </c>
      <c r="I106" s="461">
        <v>4734.2530399999996</v>
      </c>
      <c r="J106" s="461">
        <v>403.09196060833256</v>
      </c>
      <c r="K106" s="463">
        <v>1.0019788859810475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0</v>
      </c>
      <c r="C107" s="461">
        <v>150.20918</v>
      </c>
      <c r="D107" s="461">
        <v>150.20918</v>
      </c>
      <c r="E107" s="462">
        <v>0</v>
      </c>
      <c r="F107" s="460">
        <v>0</v>
      </c>
      <c r="G107" s="461">
        <v>0</v>
      </c>
      <c r="H107" s="461">
        <v>0</v>
      </c>
      <c r="I107" s="461">
        <v>185.8227</v>
      </c>
      <c r="J107" s="461">
        <v>185.8227</v>
      </c>
      <c r="K107" s="463">
        <v>0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0</v>
      </c>
      <c r="C108" s="461">
        <v>150.20918</v>
      </c>
      <c r="D108" s="461">
        <v>150.20918</v>
      </c>
      <c r="E108" s="462">
        <v>0</v>
      </c>
      <c r="F108" s="460">
        <v>0</v>
      </c>
      <c r="G108" s="461">
        <v>0</v>
      </c>
      <c r="H108" s="461">
        <v>0</v>
      </c>
      <c r="I108" s="461">
        <v>185.8227</v>
      </c>
      <c r="J108" s="461">
        <v>185.8227</v>
      </c>
      <c r="K108" s="463">
        <v>0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413.90404999999998</v>
      </c>
      <c r="D109" s="461">
        <v>413.90404999999998</v>
      </c>
      <c r="E109" s="462">
        <v>0</v>
      </c>
      <c r="F109" s="460">
        <v>0</v>
      </c>
      <c r="G109" s="461">
        <v>0</v>
      </c>
      <c r="H109" s="461">
        <v>0</v>
      </c>
      <c r="I109" s="461">
        <v>512.04261999999994</v>
      </c>
      <c r="J109" s="461">
        <v>512.04261999999994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371</v>
      </c>
      <c r="B110" s="460">
        <v>0</v>
      </c>
      <c r="C110" s="461">
        <v>413.90404999999998</v>
      </c>
      <c r="D110" s="461">
        <v>413.90404999999998</v>
      </c>
      <c r="E110" s="462">
        <v>0</v>
      </c>
      <c r="F110" s="460">
        <v>0</v>
      </c>
      <c r="G110" s="461">
        <v>0</v>
      </c>
      <c r="H110" s="461">
        <v>0</v>
      </c>
      <c r="I110" s="461">
        <v>512.04261999999994</v>
      </c>
      <c r="J110" s="461">
        <v>512.04261999999994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81.497951700000002</v>
      </c>
      <c r="C111" s="461">
        <v>0</v>
      </c>
      <c r="D111" s="461">
        <v>-81.497951700000002</v>
      </c>
      <c r="E111" s="462">
        <v>0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/>
      </c>
    </row>
    <row r="112" spans="1:13" ht="14.45" customHeight="1" x14ac:dyDescent="0.2">
      <c r="A112" s="464" t="s">
        <v>373</v>
      </c>
      <c r="B112" s="460">
        <v>81.497951700000002</v>
      </c>
      <c r="C112" s="461">
        <v>0</v>
      </c>
      <c r="D112" s="461">
        <v>-81.497951700000002</v>
      </c>
      <c r="E112" s="462">
        <v>0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374</v>
      </c>
      <c r="B113" s="460">
        <v>81.497951700000002</v>
      </c>
      <c r="C113" s="461">
        <v>0</v>
      </c>
      <c r="D113" s="461">
        <v>-81.497951700000002</v>
      </c>
      <c r="E113" s="462">
        <v>0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397.01311719999995</v>
      </c>
      <c r="C114" s="461">
        <v>334.06936999999999</v>
      </c>
      <c r="D114" s="461">
        <v>-62.943747199999962</v>
      </c>
      <c r="E114" s="462">
        <v>0.8414567567844583</v>
      </c>
      <c r="F114" s="460">
        <v>387.1530568</v>
      </c>
      <c r="G114" s="461">
        <v>354.89030206666666</v>
      </c>
      <c r="H114" s="461">
        <v>45.07976</v>
      </c>
      <c r="I114" s="461">
        <v>368.04909000000004</v>
      </c>
      <c r="J114" s="461">
        <v>13.158787933333372</v>
      </c>
      <c r="K114" s="463">
        <v>0.95065526033062187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397.01311719999995</v>
      </c>
      <c r="C115" s="461">
        <v>334.06936999999999</v>
      </c>
      <c r="D115" s="461">
        <v>-62.943747199999962</v>
      </c>
      <c r="E115" s="462">
        <v>0.8414567567844583</v>
      </c>
      <c r="F115" s="460">
        <v>387.1530568</v>
      </c>
      <c r="G115" s="461">
        <v>354.89030206666666</v>
      </c>
      <c r="H115" s="461">
        <v>45.07976</v>
      </c>
      <c r="I115" s="461">
        <v>368.04909000000004</v>
      </c>
      <c r="J115" s="461">
        <v>13.158787933333372</v>
      </c>
      <c r="K115" s="463">
        <v>0.95065526033062187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397.01311719999995</v>
      </c>
      <c r="C116" s="461">
        <v>334.06936999999999</v>
      </c>
      <c r="D116" s="461">
        <v>-62.943747199999962</v>
      </c>
      <c r="E116" s="462">
        <v>0.8414567567844583</v>
      </c>
      <c r="F116" s="460">
        <v>387.1530568</v>
      </c>
      <c r="G116" s="461">
        <v>354.89030206666666</v>
      </c>
      <c r="H116" s="461">
        <v>45.07976</v>
      </c>
      <c r="I116" s="461">
        <v>368.04909000000004</v>
      </c>
      <c r="J116" s="461">
        <v>13.158787933333372</v>
      </c>
      <c r="K116" s="463">
        <v>0.95065526033062187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0</v>
      </c>
      <c r="C117" s="461">
        <v>0.53900000000000003</v>
      </c>
      <c r="D117" s="461">
        <v>0.53900000000000003</v>
      </c>
      <c r="E117" s="462">
        <v>0</v>
      </c>
      <c r="F117" s="460">
        <v>0</v>
      </c>
      <c r="G117" s="461">
        <v>0</v>
      </c>
      <c r="H117" s="461">
        <v>8.9160000000000004</v>
      </c>
      <c r="I117" s="461">
        <v>23.366</v>
      </c>
      <c r="J117" s="461">
        <v>23.366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379</v>
      </c>
      <c r="B118" s="460">
        <v>0</v>
      </c>
      <c r="C118" s="461">
        <v>0.53900000000000003</v>
      </c>
      <c r="D118" s="461">
        <v>0.53900000000000003</v>
      </c>
      <c r="E118" s="462">
        <v>0</v>
      </c>
      <c r="F118" s="460">
        <v>0</v>
      </c>
      <c r="G118" s="461">
        <v>0</v>
      </c>
      <c r="H118" s="461">
        <v>8.9160000000000004</v>
      </c>
      <c r="I118" s="461">
        <v>23.366</v>
      </c>
      <c r="J118" s="461">
        <v>23.366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380</v>
      </c>
      <c r="B119" s="460">
        <v>0</v>
      </c>
      <c r="C119" s="461">
        <v>0.53900000000000003</v>
      </c>
      <c r="D119" s="461">
        <v>0.53900000000000003</v>
      </c>
      <c r="E119" s="462">
        <v>0</v>
      </c>
      <c r="F119" s="460">
        <v>0</v>
      </c>
      <c r="G119" s="461">
        <v>0</v>
      </c>
      <c r="H119" s="461">
        <v>8.9160000000000004</v>
      </c>
      <c r="I119" s="461">
        <v>23.366</v>
      </c>
      <c r="J119" s="461">
        <v>23.366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381</v>
      </c>
      <c r="B120" s="460">
        <v>109.817868</v>
      </c>
      <c r="C120" s="461">
        <v>70.335800000000006</v>
      </c>
      <c r="D120" s="461">
        <v>-39.482067999999998</v>
      </c>
      <c r="E120" s="462">
        <v>0.64047683023676993</v>
      </c>
      <c r="F120" s="460">
        <v>21.59337</v>
      </c>
      <c r="G120" s="461">
        <v>19.793922500000001</v>
      </c>
      <c r="H120" s="461">
        <v>22.440860000000001</v>
      </c>
      <c r="I120" s="461">
        <v>103.83086</v>
      </c>
      <c r="J120" s="461">
        <v>84.036937499999993</v>
      </c>
      <c r="K120" s="463">
        <v>4.8084601894007282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4.9408599999999998</v>
      </c>
      <c r="I121" s="461">
        <v>4.9408599999999998</v>
      </c>
      <c r="J121" s="461">
        <v>4.9408599999999998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0</v>
      </c>
      <c r="C122" s="461">
        <v>0</v>
      </c>
      <c r="D122" s="461">
        <v>0</v>
      </c>
      <c r="E122" s="462">
        <v>0</v>
      </c>
      <c r="F122" s="460">
        <v>0</v>
      </c>
      <c r="G122" s="461">
        <v>0</v>
      </c>
      <c r="H122" s="461">
        <v>4.9408599999999998</v>
      </c>
      <c r="I122" s="461">
        <v>4.9408599999999998</v>
      </c>
      <c r="J122" s="461">
        <v>4.9408599999999998</v>
      </c>
      <c r="K122" s="463">
        <v>0</v>
      </c>
      <c r="L122" s="150"/>
      <c r="M122" s="459" t="str">
        <f t="shared" si="1"/>
        <v>X</v>
      </c>
    </row>
    <row r="123" spans="1:13" ht="14.45" customHeight="1" x14ac:dyDescent="0.2">
      <c r="A123" s="464" t="s">
        <v>384</v>
      </c>
      <c r="B123" s="460">
        <v>0</v>
      </c>
      <c r="C123" s="461">
        <v>0</v>
      </c>
      <c r="D123" s="461">
        <v>0</v>
      </c>
      <c r="E123" s="462">
        <v>0</v>
      </c>
      <c r="F123" s="460">
        <v>0</v>
      </c>
      <c r="G123" s="461">
        <v>0</v>
      </c>
      <c r="H123" s="461">
        <v>4.9408599999999998</v>
      </c>
      <c r="I123" s="461">
        <v>4.9408599999999998</v>
      </c>
      <c r="J123" s="461">
        <v>4.9408599999999998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385</v>
      </c>
      <c r="B124" s="460">
        <v>109.817868</v>
      </c>
      <c r="C124" s="461">
        <v>70.335800000000006</v>
      </c>
      <c r="D124" s="461">
        <v>-39.482067999999998</v>
      </c>
      <c r="E124" s="462">
        <v>0.64047683023676993</v>
      </c>
      <c r="F124" s="460">
        <v>21.59337</v>
      </c>
      <c r="G124" s="461">
        <v>19.793922500000001</v>
      </c>
      <c r="H124" s="461">
        <v>17.5</v>
      </c>
      <c r="I124" s="461">
        <v>98.89</v>
      </c>
      <c r="J124" s="461">
        <v>79.096077500000007</v>
      </c>
      <c r="K124" s="463">
        <v>4.5796464377723352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86.193319200000005</v>
      </c>
      <c r="C125" s="461">
        <v>49.735800000000005</v>
      </c>
      <c r="D125" s="461">
        <v>-36.4575192</v>
      </c>
      <c r="E125" s="462">
        <v>0.57702616005069685</v>
      </c>
      <c r="F125" s="460">
        <v>0</v>
      </c>
      <c r="G125" s="461">
        <v>0</v>
      </c>
      <c r="H125" s="461">
        <v>12.5</v>
      </c>
      <c r="I125" s="461">
        <v>78.89</v>
      </c>
      <c r="J125" s="461">
        <v>78.89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387</v>
      </c>
      <c r="B126" s="460">
        <v>1.1939412</v>
      </c>
      <c r="C126" s="461">
        <v>0</v>
      </c>
      <c r="D126" s="461">
        <v>-1.1939412</v>
      </c>
      <c r="E126" s="462">
        <v>0</v>
      </c>
      <c r="F126" s="460">
        <v>0</v>
      </c>
      <c r="G126" s="461">
        <v>0</v>
      </c>
      <c r="H126" s="461">
        <v>0</v>
      </c>
      <c r="I126" s="461">
        <v>0</v>
      </c>
      <c r="J126" s="461">
        <v>0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0</v>
      </c>
      <c r="C127" s="461">
        <v>2.9</v>
      </c>
      <c r="D127" s="461">
        <v>2.9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84.999377999999993</v>
      </c>
      <c r="C128" s="461">
        <v>46.835800000000006</v>
      </c>
      <c r="D128" s="461">
        <v>-38.163577999999987</v>
      </c>
      <c r="E128" s="462">
        <v>0.551013443886613</v>
      </c>
      <c r="F128" s="460">
        <v>0</v>
      </c>
      <c r="G128" s="461">
        <v>0</v>
      </c>
      <c r="H128" s="461">
        <v>12.5</v>
      </c>
      <c r="I128" s="461">
        <v>78.89</v>
      </c>
      <c r="J128" s="461">
        <v>78.89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21.757786800000002</v>
      </c>
      <c r="C129" s="461">
        <v>20.6</v>
      </c>
      <c r="D129" s="461">
        <v>-1.1577868000000002</v>
      </c>
      <c r="E129" s="462">
        <v>0.9467874738068488</v>
      </c>
      <c r="F129" s="460">
        <v>21.59337</v>
      </c>
      <c r="G129" s="461">
        <v>19.793922500000001</v>
      </c>
      <c r="H129" s="461">
        <v>5</v>
      </c>
      <c r="I129" s="461">
        <v>20</v>
      </c>
      <c r="J129" s="461">
        <v>0.20607749999999925</v>
      </c>
      <c r="K129" s="463">
        <v>0.92621022100765182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21.757786800000002</v>
      </c>
      <c r="C130" s="461">
        <v>20.6</v>
      </c>
      <c r="D130" s="461">
        <v>-1.1577868000000002</v>
      </c>
      <c r="E130" s="462">
        <v>0.9467874738068488</v>
      </c>
      <c r="F130" s="460">
        <v>21.59337</v>
      </c>
      <c r="G130" s="461">
        <v>19.793922500000001</v>
      </c>
      <c r="H130" s="461">
        <v>5</v>
      </c>
      <c r="I130" s="461">
        <v>20</v>
      </c>
      <c r="J130" s="461">
        <v>0.20607749999999925</v>
      </c>
      <c r="K130" s="463">
        <v>0.92621022100765182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0.20087639999999998</v>
      </c>
      <c r="C131" s="461">
        <v>0</v>
      </c>
      <c r="D131" s="461">
        <v>-0.20087639999999998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0.20087639999999998</v>
      </c>
      <c r="C132" s="461">
        <v>0</v>
      </c>
      <c r="D132" s="461">
        <v>-0.20087639999999998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1.6658856</v>
      </c>
      <c r="C133" s="461">
        <v>0</v>
      </c>
      <c r="D133" s="461">
        <v>-1.6658856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1.6658856</v>
      </c>
      <c r="C134" s="461">
        <v>0</v>
      </c>
      <c r="D134" s="461">
        <v>-1.6658856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1599.9227605999999</v>
      </c>
      <c r="C135" s="461">
        <v>1857.7065299999999</v>
      </c>
      <c r="D135" s="461">
        <v>257.78376939999998</v>
      </c>
      <c r="E135" s="462">
        <v>1.1611226340097358</v>
      </c>
      <c r="F135" s="460">
        <v>1980.6623964</v>
      </c>
      <c r="G135" s="461">
        <v>1815.6071967</v>
      </c>
      <c r="H135" s="461">
        <v>175.98198000000002</v>
      </c>
      <c r="I135" s="461">
        <v>1999.1867400000001</v>
      </c>
      <c r="J135" s="461">
        <v>183.57954330000007</v>
      </c>
      <c r="K135" s="463">
        <v>1.009352600238016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1599.9227605999999</v>
      </c>
      <c r="C136" s="461">
        <v>1688.4546799999998</v>
      </c>
      <c r="D136" s="461">
        <v>88.531919399999879</v>
      </c>
      <c r="E136" s="462">
        <v>1.055335120907211</v>
      </c>
      <c r="F136" s="460">
        <v>1980.6623964</v>
      </c>
      <c r="G136" s="461">
        <v>1815.6071967</v>
      </c>
      <c r="H136" s="461">
        <v>175.98198000000002</v>
      </c>
      <c r="I136" s="461">
        <v>1897.3997099999999</v>
      </c>
      <c r="J136" s="461">
        <v>81.792513299999882</v>
      </c>
      <c r="K136" s="463">
        <v>0.95796220165973955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1599.9227605999999</v>
      </c>
      <c r="C137" s="461">
        <v>1687.38968</v>
      </c>
      <c r="D137" s="461">
        <v>87.466919400000052</v>
      </c>
      <c r="E137" s="462">
        <v>1.0546694637728626</v>
      </c>
      <c r="F137" s="460">
        <v>1980.6623964</v>
      </c>
      <c r="G137" s="461">
        <v>1815.6071967</v>
      </c>
      <c r="H137" s="461">
        <v>175.98198000000002</v>
      </c>
      <c r="I137" s="461">
        <v>1897.3997099999999</v>
      </c>
      <c r="J137" s="461">
        <v>81.792513299999882</v>
      </c>
      <c r="K137" s="463">
        <v>0.95796220165973955</v>
      </c>
      <c r="L137" s="150"/>
      <c r="M137" s="459" t="str">
        <f t="shared" si="2"/>
        <v>X</v>
      </c>
    </row>
    <row r="138" spans="1:13" ht="14.45" customHeight="1" x14ac:dyDescent="0.2">
      <c r="A138" s="464" t="s">
        <v>399</v>
      </c>
      <c r="B138" s="460">
        <v>11.824243200000002</v>
      </c>
      <c r="C138" s="461">
        <v>9.1114999999999995</v>
      </c>
      <c r="D138" s="461">
        <v>-2.712743200000002</v>
      </c>
      <c r="E138" s="462">
        <v>0.77057785820914093</v>
      </c>
      <c r="F138" s="460">
        <v>9.0560279999999995</v>
      </c>
      <c r="G138" s="461">
        <v>8.3013589999999997</v>
      </c>
      <c r="H138" s="461">
        <v>0.73551</v>
      </c>
      <c r="I138" s="461">
        <v>8.14968</v>
      </c>
      <c r="J138" s="461">
        <v>-0.15167899999999968</v>
      </c>
      <c r="K138" s="463">
        <v>0.89991771226855755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996.90337699999998</v>
      </c>
      <c r="C139" s="461">
        <v>1087.095</v>
      </c>
      <c r="D139" s="461">
        <v>90.19162300000005</v>
      </c>
      <c r="E139" s="462">
        <v>1.0904717799947827</v>
      </c>
      <c r="F139" s="460">
        <v>1067.7549996</v>
      </c>
      <c r="G139" s="461">
        <v>978.77541629999996</v>
      </c>
      <c r="H139" s="461">
        <v>99.930999999999997</v>
      </c>
      <c r="I139" s="461">
        <v>1060.7560000000001</v>
      </c>
      <c r="J139" s="461">
        <v>81.980583700000125</v>
      </c>
      <c r="K139" s="463">
        <v>0.99344512589252976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19.86</v>
      </c>
      <c r="C140" s="461">
        <v>19.86</v>
      </c>
      <c r="D140" s="461">
        <v>0</v>
      </c>
      <c r="E140" s="462">
        <v>1</v>
      </c>
      <c r="F140" s="460">
        <v>19.86</v>
      </c>
      <c r="G140" s="461">
        <v>18.205000000000002</v>
      </c>
      <c r="H140" s="461">
        <v>1.655</v>
      </c>
      <c r="I140" s="461">
        <v>18.204999999999998</v>
      </c>
      <c r="J140" s="461">
        <v>-3.5527136788005009E-15</v>
      </c>
      <c r="K140" s="463">
        <v>0.91666666666666663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1.6831404000000001</v>
      </c>
      <c r="C141" s="461">
        <v>1.67818</v>
      </c>
      <c r="D141" s="461">
        <v>-4.960400000000087E-3</v>
      </c>
      <c r="E141" s="462">
        <v>0.9970528899431087</v>
      </c>
      <c r="F141" s="460">
        <v>1.6673688</v>
      </c>
      <c r="G141" s="461">
        <v>1.5284214</v>
      </c>
      <c r="H141" s="461">
        <v>0.13547000000000001</v>
      </c>
      <c r="I141" s="461">
        <v>1.5010299999999999</v>
      </c>
      <c r="J141" s="461">
        <v>-2.7391400000000177E-2</v>
      </c>
      <c r="K141" s="463">
        <v>0.9002387474204866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560.43600000000004</v>
      </c>
      <c r="C142" s="461">
        <v>560.42899999999997</v>
      </c>
      <c r="D142" s="461">
        <v>-7.0000000000618456E-3</v>
      </c>
      <c r="E142" s="462">
        <v>0.99998750972457151</v>
      </c>
      <c r="F142" s="460">
        <v>873.10799999999995</v>
      </c>
      <c r="G142" s="461">
        <v>800.34900000000005</v>
      </c>
      <c r="H142" s="461">
        <v>72.757000000000005</v>
      </c>
      <c r="I142" s="461">
        <v>800.34</v>
      </c>
      <c r="J142" s="461">
        <v>-9.0000000000145519E-3</v>
      </c>
      <c r="K142" s="463">
        <v>0.91665635866353312</v>
      </c>
      <c r="L142" s="150"/>
      <c r="M142" s="459" t="str">
        <f t="shared" si="2"/>
        <v/>
      </c>
    </row>
    <row r="143" spans="1:13" ht="14.45" customHeight="1" x14ac:dyDescent="0.2">
      <c r="A143" s="464" t="s">
        <v>404</v>
      </c>
      <c r="B143" s="460">
        <v>9.2159999999999993</v>
      </c>
      <c r="C143" s="461">
        <v>9.2159999999999993</v>
      </c>
      <c r="D143" s="461">
        <v>0</v>
      </c>
      <c r="E143" s="462">
        <v>1</v>
      </c>
      <c r="F143" s="460">
        <v>9.2159999999999993</v>
      </c>
      <c r="G143" s="461">
        <v>8.4479999999999986</v>
      </c>
      <c r="H143" s="461">
        <v>0.76800000000000002</v>
      </c>
      <c r="I143" s="461">
        <v>8.4480000000000004</v>
      </c>
      <c r="J143" s="461">
        <v>1.7763568394002505E-15</v>
      </c>
      <c r="K143" s="463">
        <v>0.91666666666666674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1.0649999999999999</v>
      </c>
      <c r="D144" s="461">
        <v>1.0649999999999999</v>
      </c>
      <c r="E144" s="462">
        <v>0</v>
      </c>
      <c r="F144" s="460">
        <v>0</v>
      </c>
      <c r="G144" s="461">
        <v>0</v>
      </c>
      <c r="H144" s="461">
        <v>0</v>
      </c>
      <c r="I144" s="461">
        <v>0</v>
      </c>
      <c r="J144" s="461">
        <v>0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406</v>
      </c>
      <c r="B145" s="460">
        <v>0</v>
      </c>
      <c r="C145" s="461">
        <v>1.0649999999999999</v>
      </c>
      <c r="D145" s="461">
        <v>1.0649999999999999</v>
      </c>
      <c r="E145" s="462">
        <v>0</v>
      </c>
      <c r="F145" s="460">
        <v>0</v>
      </c>
      <c r="G145" s="461">
        <v>0</v>
      </c>
      <c r="H145" s="461">
        <v>0</v>
      </c>
      <c r="I145" s="461">
        <v>0</v>
      </c>
      <c r="J145" s="461">
        <v>0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0</v>
      </c>
      <c r="C146" s="461">
        <v>169.25185000000002</v>
      </c>
      <c r="D146" s="461">
        <v>169.25185000000002</v>
      </c>
      <c r="E146" s="462">
        <v>0</v>
      </c>
      <c r="F146" s="460">
        <v>0</v>
      </c>
      <c r="G146" s="461">
        <v>0</v>
      </c>
      <c r="H146" s="461">
        <v>0</v>
      </c>
      <c r="I146" s="461">
        <v>101.78703</v>
      </c>
      <c r="J146" s="461">
        <v>101.78703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0</v>
      </c>
      <c r="C147" s="461">
        <v>139.31585000000001</v>
      </c>
      <c r="D147" s="461">
        <v>139.31585000000001</v>
      </c>
      <c r="E147" s="462">
        <v>0</v>
      </c>
      <c r="F147" s="460">
        <v>0</v>
      </c>
      <c r="G147" s="461">
        <v>0</v>
      </c>
      <c r="H147" s="461">
        <v>0</v>
      </c>
      <c r="I147" s="461">
        <v>81.726439999999997</v>
      </c>
      <c r="J147" s="461">
        <v>81.726439999999997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0</v>
      </c>
      <c r="C148" s="461">
        <v>139.31585000000001</v>
      </c>
      <c r="D148" s="461">
        <v>139.31585000000001</v>
      </c>
      <c r="E148" s="462">
        <v>0</v>
      </c>
      <c r="F148" s="460">
        <v>0</v>
      </c>
      <c r="G148" s="461">
        <v>0</v>
      </c>
      <c r="H148" s="461">
        <v>0</v>
      </c>
      <c r="I148" s="461">
        <v>81.726439999999997</v>
      </c>
      <c r="J148" s="461">
        <v>81.726439999999997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0</v>
      </c>
      <c r="C149" s="461">
        <v>3.57</v>
      </c>
      <c r="D149" s="461">
        <v>3.57</v>
      </c>
      <c r="E149" s="462">
        <v>0</v>
      </c>
      <c r="F149" s="460">
        <v>0</v>
      </c>
      <c r="G149" s="461">
        <v>0</v>
      </c>
      <c r="H149" s="461">
        <v>0</v>
      </c>
      <c r="I149" s="461">
        <v>20.060590000000001</v>
      </c>
      <c r="J149" s="461">
        <v>20.060590000000001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411</v>
      </c>
      <c r="B150" s="460">
        <v>0</v>
      </c>
      <c r="C150" s="461">
        <v>9.4380000000000006</v>
      </c>
      <c r="D150" s="461">
        <v>9.4380000000000006</v>
      </c>
      <c r="E150" s="462">
        <v>0</v>
      </c>
      <c r="F150" s="460">
        <v>0</v>
      </c>
      <c r="G150" s="461">
        <v>0</v>
      </c>
      <c r="H150" s="461">
        <v>0</v>
      </c>
      <c r="I150" s="461">
        <v>7.3205</v>
      </c>
      <c r="J150" s="461">
        <v>7.3205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412</v>
      </c>
      <c r="B151" s="460">
        <v>0</v>
      </c>
      <c r="C151" s="461">
        <v>-5.8680000000000003</v>
      </c>
      <c r="D151" s="461">
        <v>-5.8680000000000003</v>
      </c>
      <c r="E151" s="462">
        <v>0</v>
      </c>
      <c r="F151" s="460">
        <v>0</v>
      </c>
      <c r="G151" s="461">
        <v>0</v>
      </c>
      <c r="H151" s="461">
        <v>0</v>
      </c>
      <c r="I151" s="461">
        <v>0</v>
      </c>
      <c r="J151" s="461">
        <v>0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12.74009</v>
      </c>
      <c r="J152" s="461">
        <v>12.74009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414</v>
      </c>
      <c r="B153" s="460">
        <v>0</v>
      </c>
      <c r="C153" s="461">
        <v>26.366</v>
      </c>
      <c r="D153" s="461">
        <v>26.366</v>
      </c>
      <c r="E153" s="462">
        <v>0</v>
      </c>
      <c r="F153" s="460">
        <v>0</v>
      </c>
      <c r="G153" s="461">
        <v>0</v>
      </c>
      <c r="H153" s="461">
        <v>0</v>
      </c>
      <c r="I153" s="461">
        <v>0</v>
      </c>
      <c r="J153" s="461">
        <v>0</v>
      </c>
      <c r="K153" s="463">
        <v>0</v>
      </c>
      <c r="L153" s="150"/>
      <c r="M153" s="459" t="str">
        <f t="shared" si="2"/>
        <v>X</v>
      </c>
    </row>
    <row r="154" spans="1:13" ht="14.45" customHeight="1" x14ac:dyDescent="0.2">
      <c r="A154" s="464" t="s">
        <v>415</v>
      </c>
      <c r="B154" s="460">
        <v>0</v>
      </c>
      <c r="C154" s="461">
        <v>26.366</v>
      </c>
      <c r="D154" s="461">
        <v>26.366</v>
      </c>
      <c r="E154" s="462">
        <v>0</v>
      </c>
      <c r="F154" s="460">
        <v>0</v>
      </c>
      <c r="G154" s="461">
        <v>0</v>
      </c>
      <c r="H154" s="461">
        <v>0</v>
      </c>
      <c r="I154" s="461">
        <v>0</v>
      </c>
      <c r="J154" s="461">
        <v>0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1.0499904</v>
      </c>
      <c r="C155" s="461">
        <v>0.1057</v>
      </c>
      <c r="D155" s="461">
        <v>-0.94429039999999997</v>
      </c>
      <c r="E155" s="462">
        <v>0.10066758705603404</v>
      </c>
      <c r="F155" s="460">
        <v>0</v>
      </c>
      <c r="G155" s="461">
        <v>0</v>
      </c>
      <c r="H155" s="461">
        <v>8.4999999999999995E-4</v>
      </c>
      <c r="I155" s="461">
        <v>0.32088</v>
      </c>
      <c r="J155" s="461">
        <v>0.32088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1.0499904</v>
      </c>
      <c r="C156" s="461">
        <v>0.1057</v>
      </c>
      <c r="D156" s="461">
        <v>-0.94429039999999997</v>
      </c>
      <c r="E156" s="462">
        <v>0.10066758705603404</v>
      </c>
      <c r="F156" s="460">
        <v>0</v>
      </c>
      <c r="G156" s="461">
        <v>0</v>
      </c>
      <c r="H156" s="461">
        <v>8.4999999999999995E-4</v>
      </c>
      <c r="I156" s="461">
        <v>0.32088</v>
      </c>
      <c r="J156" s="461">
        <v>0.32088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418</v>
      </c>
      <c r="B157" s="460">
        <v>1.0499904</v>
      </c>
      <c r="C157" s="461">
        <v>0.1057</v>
      </c>
      <c r="D157" s="461">
        <v>-0.94429039999999997</v>
      </c>
      <c r="E157" s="462">
        <v>0.10066758705603404</v>
      </c>
      <c r="F157" s="460">
        <v>0</v>
      </c>
      <c r="G157" s="461">
        <v>0</v>
      </c>
      <c r="H157" s="461">
        <v>8.4999999999999995E-4</v>
      </c>
      <c r="I157" s="461">
        <v>0.32088</v>
      </c>
      <c r="J157" s="461">
        <v>0.32088</v>
      </c>
      <c r="K157" s="463">
        <v>0</v>
      </c>
      <c r="L157" s="150"/>
      <c r="M157" s="459" t="str">
        <f t="shared" si="2"/>
        <v>X</v>
      </c>
    </row>
    <row r="158" spans="1:13" ht="14.45" customHeight="1" x14ac:dyDescent="0.2">
      <c r="A158" s="464" t="s">
        <v>419</v>
      </c>
      <c r="B158" s="460">
        <v>1.0499904</v>
      </c>
      <c r="C158" s="461">
        <v>0.1057</v>
      </c>
      <c r="D158" s="461">
        <v>-0.94429039999999997</v>
      </c>
      <c r="E158" s="462">
        <v>0.10066758705603404</v>
      </c>
      <c r="F158" s="460">
        <v>0</v>
      </c>
      <c r="G158" s="461">
        <v>0</v>
      </c>
      <c r="H158" s="461">
        <v>8.4999999999999995E-4</v>
      </c>
      <c r="I158" s="461">
        <v>0.32088</v>
      </c>
      <c r="J158" s="461">
        <v>0.32088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1053.133644</v>
      </c>
      <c r="C159" s="461">
        <v>139034.82100999999</v>
      </c>
      <c r="D159" s="461">
        <v>137981.687366</v>
      </c>
      <c r="E159" s="462">
        <v>132.0201114095259</v>
      </c>
      <c r="F159" s="460">
        <v>146353.85700350002</v>
      </c>
      <c r="G159" s="461">
        <v>134157.70225320835</v>
      </c>
      <c r="H159" s="461">
        <v>16911.834760000002</v>
      </c>
      <c r="I159" s="461">
        <v>233670.51447999998</v>
      </c>
      <c r="J159" s="461">
        <v>99512.812226791633</v>
      </c>
      <c r="K159" s="463">
        <v>1.5966132991931454</v>
      </c>
      <c r="L159" s="150"/>
      <c r="M159" s="459" t="str">
        <f t="shared" si="2"/>
        <v/>
      </c>
    </row>
    <row r="160" spans="1:13" ht="14.45" customHeight="1" x14ac:dyDescent="0.2">
      <c r="A160" s="464" t="s">
        <v>421</v>
      </c>
      <c r="B160" s="460">
        <v>972.20568759999992</v>
      </c>
      <c r="C160" s="461">
        <v>136663.78229</v>
      </c>
      <c r="D160" s="461">
        <v>135691.57660239999</v>
      </c>
      <c r="E160" s="462">
        <v>140.57085247811094</v>
      </c>
      <c r="F160" s="460">
        <v>146353.85700350002</v>
      </c>
      <c r="G160" s="461">
        <v>134157.70225320835</v>
      </c>
      <c r="H160" s="461">
        <v>16835.95001</v>
      </c>
      <c r="I160" s="461">
        <v>230743.58766999998</v>
      </c>
      <c r="J160" s="461">
        <v>96585.885416791629</v>
      </c>
      <c r="K160" s="463">
        <v>1.5766143263616332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972.20568759999992</v>
      </c>
      <c r="C161" s="461">
        <v>136663.78229</v>
      </c>
      <c r="D161" s="461">
        <v>135691.57660239999</v>
      </c>
      <c r="E161" s="462">
        <v>140.57085247811094</v>
      </c>
      <c r="F161" s="460">
        <v>146353.85700350002</v>
      </c>
      <c r="G161" s="461">
        <v>134157.70225320835</v>
      </c>
      <c r="H161" s="461">
        <v>16835.95001</v>
      </c>
      <c r="I161" s="461">
        <v>230743.58766999998</v>
      </c>
      <c r="J161" s="461">
        <v>96585.885416791629</v>
      </c>
      <c r="K161" s="463">
        <v>1.5766143263616332</v>
      </c>
      <c r="L161" s="150"/>
      <c r="M161" s="459" t="str">
        <f t="shared" si="2"/>
        <v/>
      </c>
    </row>
    <row r="162" spans="1:13" ht="14.45" customHeight="1" x14ac:dyDescent="0.2">
      <c r="A162" s="464" t="s">
        <v>423</v>
      </c>
      <c r="B162" s="460">
        <v>972.20568759999992</v>
      </c>
      <c r="C162" s="461">
        <v>917.34037999999998</v>
      </c>
      <c r="D162" s="461">
        <v>-54.865307599999937</v>
      </c>
      <c r="E162" s="462">
        <v>0.94356615241015385</v>
      </c>
      <c r="F162" s="460">
        <v>1574.0473030000001</v>
      </c>
      <c r="G162" s="461">
        <v>1442.8766944166669</v>
      </c>
      <c r="H162" s="461">
        <v>735.572</v>
      </c>
      <c r="I162" s="461">
        <v>15655.7973</v>
      </c>
      <c r="J162" s="461">
        <v>14212.920605583333</v>
      </c>
      <c r="K162" s="463">
        <v>9.9462050919063127</v>
      </c>
      <c r="L162" s="150"/>
      <c r="M162" s="459" t="str">
        <f t="shared" si="2"/>
        <v>X</v>
      </c>
    </row>
    <row r="163" spans="1:13" ht="14.45" customHeight="1" x14ac:dyDescent="0.2">
      <c r="A163" s="464" t="s">
        <v>424</v>
      </c>
      <c r="B163" s="460">
        <v>972.20568759999992</v>
      </c>
      <c r="C163" s="461">
        <v>845.428</v>
      </c>
      <c r="D163" s="461">
        <v>-126.77768759999992</v>
      </c>
      <c r="E163" s="462">
        <v>0.86959787500012986</v>
      </c>
      <c r="F163" s="460">
        <v>1574.0473030000001</v>
      </c>
      <c r="G163" s="461">
        <v>1442.8766944166669</v>
      </c>
      <c r="H163" s="461">
        <v>67.540000000000006</v>
      </c>
      <c r="I163" s="461">
        <v>5345.5523600000006</v>
      </c>
      <c r="J163" s="461">
        <v>3902.6756655833337</v>
      </c>
      <c r="K163" s="463">
        <v>3.3960557283201296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0</v>
      </c>
      <c r="D164" s="461">
        <v>0</v>
      </c>
      <c r="E164" s="462">
        <v>0</v>
      </c>
      <c r="F164" s="460">
        <v>0</v>
      </c>
      <c r="G164" s="461">
        <v>0</v>
      </c>
      <c r="H164" s="461">
        <v>0</v>
      </c>
      <c r="I164" s="461">
        <v>26.126000000000001</v>
      </c>
      <c r="J164" s="461">
        <v>26.126000000000001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5.3745399999999997</v>
      </c>
      <c r="D165" s="461">
        <v>5.3745399999999997</v>
      </c>
      <c r="E165" s="462">
        <v>0</v>
      </c>
      <c r="F165" s="460">
        <v>0</v>
      </c>
      <c r="G165" s="461">
        <v>0</v>
      </c>
      <c r="H165" s="461">
        <v>1.8420000000000001</v>
      </c>
      <c r="I165" s="461">
        <v>37.730470000000004</v>
      </c>
      <c r="J165" s="461">
        <v>37.730470000000004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66.537840000000003</v>
      </c>
      <c r="D166" s="461">
        <v>66.537840000000003</v>
      </c>
      <c r="E166" s="462">
        <v>0</v>
      </c>
      <c r="F166" s="460">
        <v>0</v>
      </c>
      <c r="G166" s="461">
        <v>0</v>
      </c>
      <c r="H166" s="461">
        <v>666.19</v>
      </c>
      <c r="I166" s="461">
        <v>10246.38847</v>
      </c>
      <c r="J166" s="461">
        <v>10246.38847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428</v>
      </c>
      <c r="B167" s="460">
        <v>0</v>
      </c>
      <c r="C167" s="461">
        <v>113.77158</v>
      </c>
      <c r="D167" s="461">
        <v>113.77158</v>
      </c>
      <c r="E167" s="462">
        <v>0</v>
      </c>
      <c r="F167" s="460">
        <v>177.26260879999998</v>
      </c>
      <c r="G167" s="461">
        <v>162.49072473333331</v>
      </c>
      <c r="H167" s="461">
        <v>7.0879899999999996</v>
      </c>
      <c r="I167" s="461">
        <v>200.27304999999998</v>
      </c>
      <c r="J167" s="461">
        <v>37.782325266666675</v>
      </c>
      <c r="K167" s="463">
        <v>1.1298098981831075</v>
      </c>
      <c r="L167" s="150"/>
      <c r="M167" s="459" t="str">
        <f t="shared" si="2"/>
        <v>X</v>
      </c>
    </row>
    <row r="168" spans="1:13" ht="14.45" customHeight="1" x14ac:dyDescent="0.2">
      <c r="A168" s="464" t="s">
        <v>429</v>
      </c>
      <c r="B168" s="460">
        <v>0</v>
      </c>
      <c r="C168" s="461">
        <v>10.797840000000001</v>
      </c>
      <c r="D168" s="461">
        <v>10.797840000000001</v>
      </c>
      <c r="E168" s="462">
        <v>0</v>
      </c>
      <c r="F168" s="460">
        <v>7.8059565000000006</v>
      </c>
      <c r="G168" s="461">
        <v>7.1554601250000003</v>
      </c>
      <c r="H168" s="461">
        <v>0</v>
      </c>
      <c r="I168" s="461">
        <v>7.9676800000000005</v>
      </c>
      <c r="J168" s="461">
        <v>0.81221987500000026</v>
      </c>
      <c r="K168" s="463">
        <v>1.0207179607009083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102.97374000000001</v>
      </c>
      <c r="D169" s="461">
        <v>102.97374000000001</v>
      </c>
      <c r="E169" s="462">
        <v>0</v>
      </c>
      <c r="F169" s="460">
        <v>169.45665229999997</v>
      </c>
      <c r="G169" s="461">
        <v>155.33526460833329</v>
      </c>
      <c r="H169" s="461">
        <v>7.0879899999999996</v>
      </c>
      <c r="I169" s="461">
        <v>192.30536999999998</v>
      </c>
      <c r="J169" s="461">
        <v>36.970105391666692</v>
      </c>
      <c r="K169" s="463">
        <v>1.1348351769604741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128554.91286</v>
      </c>
      <c r="D170" s="461">
        <v>128554.91286</v>
      </c>
      <c r="E170" s="462">
        <v>0</v>
      </c>
      <c r="F170" s="460">
        <v>144602.54709169999</v>
      </c>
      <c r="G170" s="461">
        <v>132552.33483405833</v>
      </c>
      <c r="H170" s="461">
        <v>15955.12479</v>
      </c>
      <c r="I170" s="461">
        <v>209631.45978</v>
      </c>
      <c r="J170" s="461">
        <v>77079.124945941672</v>
      </c>
      <c r="K170" s="463">
        <v>1.4497079338931824</v>
      </c>
      <c r="L170" s="150"/>
      <c r="M170" s="459" t="str">
        <f t="shared" si="2"/>
        <v>X</v>
      </c>
    </row>
    <row r="171" spans="1:13" ht="14.45" customHeight="1" x14ac:dyDescent="0.2">
      <c r="A171" s="464" t="s">
        <v>432</v>
      </c>
      <c r="B171" s="460">
        <v>0</v>
      </c>
      <c r="C171" s="461">
        <v>128554.91286</v>
      </c>
      <c r="D171" s="461">
        <v>128554.91286</v>
      </c>
      <c r="E171" s="462">
        <v>0</v>
      </c>
      <c r="F171" s="460">
        <v>144602.54709169999</v>
      </c>
      <c r="G171" s="461">
        <v>132552.33483405833</v>
      </c>
      <c r="H171" s="461">
        <v>15955.12479</v>
      </c>
      <c r="I171" s="461">
        <v>209631.45978</v>
      </c>
      <c r="J171" s="461">
        <v>77079.124945941672</v>
      </c>
      <c r="K171" s="463">
        <v>1.4497079338931824</v>
      </c>
      <c r="L171" s="150"/>
      <c r="M171" s="459" t="str">
        <f t="shared" si="2"/>
        <v/>
      </c>
    </row>
    <row r="172" spans="1:13" ht="14.45" customHeight="1" x14ac:dyDescent="0.2">
      <c r="A172" s="464" t="s">
        <v>433</v>
      </c>
      <c r="B172" s="460">
        <v>0</v>
      </c>
      <c r="C172" s="461">
        <v>7077.7574699999996</v>
      </c>
      <c r="D172" s="461">
        <v>7077.7574699999996</v>
      </c>
      <c r="E172" s="462">
        <v>0</v>
      </c>
      <c r="F172" s="460">
        <v>0</v>
      </c>
      <c r="G172" s="461">
        <v>0</v>
      </c>
      <c r="H172" s="461">
        <v>138.16523000000001</v>
      </c>
      <c r="I172" s="461">
        <v>5256.0575399999998</v>
      </c>
      <c r="J172" s="461">
        <v>5256.0575399999998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434</v>
      </c>
      <c r="B173" s="460">
        <v>0</v>
      </c>
      <c r="C173" s="461">
        <v>7077.7574699999996</v>
      </c>
      <c r="D173" s="461">
        <v>7077.7574699999996</v>
      </c>
      <c r="E173" s="462">
        <v>0</v>
      </c>
      <c r="F173" s="460">
        <v>0</v>
      </c>
      <c r="G173" s="461">
        <v>0</v>
      </c>
      <c r="H173" s="461">
        <v>138.16523000000001</v>
      </c>
      <c r="I173" s="461">
        <v>5256.0575399999998</v>
      </c>
      <c r="J173" s="461">
        <v>5256.0575399999998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435</v>
      </c>
      <c r="B174" s="460">
        <v>80.922927200000004</v>
      </c>
      <c r="C174" s="461">
        <v>137.23862</v>
      </c>
      <c r="D174" s="461">
        <v>56.315692799999994</v>
      </c>
      <c r="E174" s="462">
        <v>1.6959176434734802</v>
      </c>
      <c r="F174" s="460">
        <v>0</v>
      </c>
      <c r="G174" s="461">
        <v>0</v>
      </c>
      <c r="H174" s="461">
        <v>9.8000000000000004E-2</v>
      </c>
      <c r="I174" s="461">
        <v>172.18306000000001</v>
      </c>
      <c r="J174" s="461">
        <v>172.18306000000001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18</v>
      </c>
      <c r="D175" s="461">
        <v>18</v>
      </c>
      <c r="E175" s="462">
        <v>0</v>
      </c>
      <c r="F175" s="460">
        <v>0</v>
      </c>
      <c r="G175" s="461">
        <v>0</v>
      </c>
      <c r="H175" s="461">
        <v>0</v>
      </c>
      <c r="I175" s="461">
        <v>38.5</v>
      </c>
      <c r="J175" s="461">
        <v>38.5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18</v>
      </c>
      <c r="D176" s="461">
        <v>18</v>
      </c>
      <c r="E176" s="462">
        <v>0</v>
      </c>
      <c r="F176" s="460">
        <v>0</v>
      </c>
      <c r="G176" s="461">
        <v>0</v>
      </c>
      <c r="H176" s="461">
        <v>0</v>
      </c>
      <c r="I176" s="461">
        <v>38.5</v>
      </c>
      <c r="J176" s="461">
        <v>38.5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18</v>
      </c>
      <c r="D177" s="461">
        <v>18</v>
      </c>
      <c r="E177" s="462">
        <v>0</v>
      </c>
      <c r="F177" s="460">
        <v>0</v>
      </c>
      <c r="G177" s="461">
        <v>0</v>
      </c>
      <c r="H177" s="461">
        <v>0</v>
      </c>
      <c r="I177" s="461">
        <v>38.5</v>
      </c>
      <c r="J177" s="461">
        <v>38.5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80.922927200000004</v>
      </c>
      <c r="C178" s="461">
        <v>119.23862</v>
      </c>
      <c r="D178" s="461">
        <v>38.315692799999994</v>
      </c>
      <c r="E178" s="462">
        <v>1.4734837718524842</v>
      </c>
      <c r="F178" s="460">
        <v>0</v>
      </c>
      <c r="G178" s="461">
        <v>0</v>
      </c>
      <c r="H178" s="461">
        <v>9.8000000000000004E-2</v>
      </c>
      <c r="I178" s="461">
        <v>133.68306000000001</v>
      </c>
      <c r="J178" s="461">
        <v>133.68306000000001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440</v>
      </c>
      <c r="B179" s="460">
        <v>0</v>
      </c>
      <c r="C179" s="461">
        <v>4.4000000000000002E-4</v>
      </c>
      <c r="D179" s="461">
        <v>4.4000000000000002E-4</v>
      </c>
      <c r="E179" s="462">
        <v>0</v>
      </c>
      <c r="F179" s="460">
        <v>0</v>
      </c>
      <c r="G179" s="461">
        <v>0</v>
      </c>
      <c r="H179" s="461">
        <v>0</v>
      </c>
      <c r="I179" s="461">
        <v>2.9999999999999997E-5</v>
      </c>
      <c r="J179" s="461">
        <v>2.9999999999999997E-5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441</v>
      </c>
      <c r="B180" s="460">
        <v>0</v>
      </c>
      <c r="C180" s="461">
        <v>4.4000000000000002E-4</v>
      </c>
      <c r="D180" s="461">
        <v>4.4000000000000002E-4</v>
      </c>
      <c r="E180" s="462">
        <v>0</v>
      </c>
      <c r="F180" s="460">
        <v>0</v>
      </c>
      <c r="G180" s="461">
        <v>0</v>
      </c>
      <c r="H180" s="461">
        <v>0</v>
      </c>
      <c r="I180" s="461">
        <v>2.9999999999999997E-5</v>
      </c>
      <c r="J180" s="461">
        <v>2.9999999999999997E-5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442</v>
      </c>
      <c r="B181" s="460">
        <v>80.922927200000004</v>
      </c>
      <c r="C181" s="461">
        <v>92.872179999999986</v>
      </c>
      <c r="D181" s="461">
        <v>11.949252799999982</v>
      </c>
      <c r="E181" s="462">
        <v>1.1476621424045568</v>
      </c>
      <c r="F181" s="460">
        <v>0</v>
      </c>
      <c r="G181" s="461">
        <v>0</v>
      </c>
      <c r="H181" s="461">
        <v>9.8000000000000004E-2</v>
      </c>
      <c r="I181" s="461">
        <v>133.68303</v>
      </c>
      <c r="J181" s="461">
        <v>133.68303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443</v>
      </c>
      <c r="B182" s="460">
        <v>0</v>
      </c>
      <c r="C182" s="461">
        <v>0.17799999999999999</v>
      </c>
      <c r="D182" s="461">
        <v>0.17799999999999999</v>
      </c>
      <c r="E182" s="462">
        <v>0</v>
      </c>
      <c r="F182" s="460">
        <v>0</v>
      </c>
      <c r="G182" s="461">
        <v>0</v>
      </c>
      <c r="H182" s="461">
        <v>9.8000000000000004E-2</v>
      </c>
      <c r="I182" s="461">
        <v>9.8000000000000004E-2</v>
      </c>
      <c r="J182" s="461">
        <v>9.8000000000000004E-2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444</v>
      </c>
      <c r="B183" s="460">
        <v>0</v>
      </c>
      <c r="C183" s="461">
        <v>0</v>
      </c>
      <c r="D183" s="461">
        <v>0</v>
      </c>
      <c r="E183" s="462">
        <v>0</v>
      </c>
      <c r="F183" s="460">
        <v>0</v>
      </c>
      <c r="G183" s="461">
        <v>0</v>
      </c>
      <c r="H183" s="461">
        <v>0</v>
      </c>
      <c r="I183" s="461">
        <v>71.601579999999998</v>
      </c>
      <c r="J183" s="461">
        <v>71.601579999999998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80.922927200000004</v>
      </c>
      <c r="C184" s="461">
        <v>92.694179999999989</v>
      </c>
      <c r="D184" s="461">
        <v>11.771252799999985</v>
      </c>
      <c r="E184" s="462">
        <v>1.1454625185629714</v>
      </c>
      <c r="F184" s="460">
        <v>0</v>
      </c>
      <c r="G184" s="461">
        <v>0</v>
      </c>
      <c r="H184" s="461">
        <v>0</v>
      </c>
      <c r="I184" s="461">
        <v>61.983449999999998</v>
      </c>
      <c r="J184" s="461">
        <v>61.983449999999998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446</v>
      </c>
      <c r="B185" s="460">
        <v>0</v>
      </c>
      <c r="C185" s="461">
        <v>26.366</v>
      </c>
      <c r="D185" s="461">
        <v>26.366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447</v>
      </c>
      <c r="B186" s="460">
        <v>0</v>
      </c>
      <c r="C186" s="461">
        <v>26.366</v>
      </c>
      <c r="D186" s="461">
        <v>26.366</v>
      </c>
      <c r="E186" s="462">
        <v>0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5.0292000000000002E-3</v>
      </c>
      <c r="C187" s="461">
        <v>0.71887000000000001</v>
      </c>
      <c r="D187" s="461">
        <v>0.71384080000000005</v>
      </c>
      <c r="E187" s="462">
        <v>142.93923486836871</v>
      </c>
      <c r="F187" s="460">
        <v>0</v>
      </c>
      <c r="G187" s="461">
        <v>0</v>
      </c>
      <c r="H187" s="461">
        <v>0</v>
      </c>
      <c r="I187" s="461">
        <v>0.26068000000000002</v>
      </c>
      <c r="J187" s="461">
        <v>0.26068000000000002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5.0292000000000002E-3</v>
      </c>
      <c r="C188" s="461">
        <v>0.71887000000000001</v>
      </c>
      <c r="D188" s="461">
        <v>0.71384080000000005</v>
      </c>
      <c r="E188" s="462">
        <v>142.93923486836871</v>
      </c>
      <c r="F188" s="460">
        <v>0</v>
      </c>
      <c r="G188" s="461">
        <v>0</v>
      </c>
      <c r="H188" s="461">
        <v>0</v>
      </c>
      <c r="I188" s="461">
        <v>0.26068000000000002</v>
      </c>
      <c r="J188" s="461">
        <v>0.26068000000000002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5.0292000000000002E-3</v>
      </c>
      <c r="C189" s="461">
        <v>0.71887000000000001</v>
      </c>
      <c r="D189" s="461">
        <v>0.71384080000000005</v>
      </c>
      <c r="E189" s="462">
        <v>142.93923486836871</v>
      </c>
      <c r="F189" s="460">
        <v>0</v>
      </c>
      <c r="G189" s="461">
        <v>0</v>
      </c>
      <c r="H189" s="461">
        <v>0</v>
      </c>
      <c r="I189" s="461">
        <v>0.26068000000000002</v>
      </c>
      <c r="J189" s="461">
        <v>0.26068000000000002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5.0292000000000002E-3</v>
      </c>
      <c r="C190" s="461">
        <v>0.71887000000000001</v>
      </c>
      <c r="D190" s="461">
        <v>0.71384080000000005</v>
      </c>
      <c r="E190" s="462">
        <v>142.93923486836871</v>
      </c>
      <c r="F190" s="460">
        <v>0</v>
      </c>
      <c r="G190" s="461">
        <v>0</v>
      </c>
      <c r="H190" s="461">
        <v>0</v>
      </c>
      <c r="I190" s="461">
        <v>0.26068000000000002</v>
      </c>
      <c r="J190" s="461">
        <v>0.26068000000000002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452</v>
      </c>
      <c r="B191" s="460">
        <v>0</v>
      </c>
      <c r="C191" s="461">
        <v>2233.0812299999998</v>
      </c>
      <c r="D191" s="461">
        <v>2233.0812299999998</v>
      </c>
      <c r="E191" s="462">
        <v>0</v>
      </c>
      <c r="F191" s="460">
        <v>0</v>
      </c>
      <c r="G191" s="461">
        <v>0</v>
      </c>
      <c r="H191" s="461">
        <v>75.786749999999998</v>
      </c>
      <c r="I191" s="461">
        <v>2754.4830699999998</v>
      </c>
      <c r="J191" s="461">
        <v>2754.4830699999998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453</v>
      </c>
      <c r="B192" s="460">
        <v>0</v>
      </c>
      <c r="C192" s="461">
        <v>2233.0812299999998</v>
      </c>
      <c r="D192" s="461">
        <v>2233.0812299999998</v>
      </c>
      <c r="E192" s="462">
        <v>0</v>
      </c>
      <c r="F192" s="460">
        <v>0</v>
      </c>
      <c r="G192" s="461">
        <v>0</v>
      </c>
      <c r="H192" s="461">
        <v>75.786749999999998</v>
      </c>
      <c r="I192" s="461">
        <v>2754.4830699999998</v>
      </c>
      <c r="J192" s="461">
        <v>2754.4830699999998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454</v>
      </c>
      <c r="B193" s="460">
        <v>0</v>
      </c>
      <c r="C193" s="461">
        <v>2233.0812299999998</v>
      </c>
      <c r="D193" s="461">
        <v>2233.0812299999998</v>
      </c>
      <c r="E193" s="462">
        <v>0</v>
      </c>
      <c r="F193" s="460">
        <v>0</v>
      </c>
      <c r="G193" s="461">
        <v>0</v>
      </c>
      <c r="H193" s="461">
        <v>73.082499999999996</v>
      </c>
      <c r="I193" s="461">
        <v>2735.55332</v>
      </c>
      <c r="J193" s="461">
        <v>2735.55332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455</v>
      </c>
      <c r="B194" s="460">
        <v>0</v>
      </c>
      <c r="C194" s="461">
        <v>2233.0812299999998</v>
      </c>
      <c r="D194" s="461">
        <v>2233.0812299999998</v>
      </c>
      <c r="E194" s="462">
        <v>0</v>
      </c>
      <c r="F194" s="460">
        <v>0</v>
      </c>
      <c r="G194" s="461">
        <v>0</v>
      </c>
      <c r="H194" s="461">
        <v>73.082499999999996</v>
      </c>
      <c r="I194" s="461">
        <v>2735.55332</v>
      </c>
      <c r="J194" s="461">
        <v>2735.55332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456</v>
      </c>
      <c r="B195" s="460">
        <v>0</v>
      </c>
      <c r="C195" s="461">
        <v>0</v>
      </c>
      <c r="D195" s="461">
        <v>0</v>
      </c>
      <c r="E195" s="462">
        <v>0</v>
      </c>
      <c r="F195" s="460">
        <v>0</v>
      </c>
      <c r="G195" s="461">
        <v>0</v>
      </c>
      <c r="H195" s="461">
        <v>2.70425</v>
      </c>
      <c r="I195" s="461">
        <v>18.929749999999999</v>
      </c>
      <c r="J195" s="461">
        <v>18.929749999999999</v>
      </c>
      <c r="K195" s="463">
        <v>0</v>
      </c>
      <c r="L195" s="150"/>
      <c r="M195" s="459" t="str">
        <f t="shared" si="2"/>
        <v>X</v>
      </c>
    </row>
    <row r="196" spans="1:13" ht="14.45" customHeight="1" x14ac:dyDescent="0.2">
      <c r="A196" s="464" t="s">
        <v>457</v>
      </c>
      <c r="B196" s="460">
        <v>0</v>
      </c>
      <c r="C196" s="461">
        <v>0</v>
      </c>
      <c r="D196" s="461">
        <v>0</v>
      </c>
      <c r="E196" s="462">
        <v>0</v>
      </c>
      <c r="F196" s="460">
        <v>0</v>
      </c>
      <c r="G196" s="461">
        <v>0</v>
      </c>
      <c r="H196" s="461">
        <v>2.70425</v>
      </c>
      <c r="I196" s="461">
        <v>18.929749999999999</v>
      </c>
      <c r="J196" s="461">
        <v>18.929749999999999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458</v>
      </c>
      <c r="B197" s="460">
        <v>0</v>
      </c>
      <c r="C197" s="461">
        <v>3264.0607</v>
      </c>
      <c r="D197" s="461">
        <v>3264.0607</v>
      </c>
      <c r="E197" s="462">
        <v>0</v>
      </c>
      <c r="F197" s="460">
        <v>0</v>
      </c>
      <c r="G197" s="461">
        <v>0</v>
      </c>
      <c r="H197" s="461">
        <v>300.78005999999999</v>
      </c>
      <c r="I197" s="461">
        <v>4012.4277499999998</v>
      </c>
      <c r="J197" s="461">
        <v>4012.4277499999998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459</v>
      </c>
      <c r="B198" s="460">
        <v>0</v>
      </c>
      <c r="C198" s="461">
        <v>3264.0607</v>
      </c>
      <c r="D198" s="461">
        <v>3264.0607</v>
      </c>
      <c r="E198" s="462">
        <v>0</v>
      </c>
      <c r="F198" s="460">
        <v>0</v>
      </c>
      <c r="G198" s="461">
        <v>0</v>
      </c>
      <c r="H198" s="461">
        <v>300.78005999999999</v>
      </c>
      <c r="I198" s="461">
        <v>4012.4277499999998</v>
      </c>
      <c r="J198" s="461">
        <v>4012.4277499999998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460</v>
      </c>
      <c r="B199" s="460">
        <v>0</v>
      </c>
      <c r="C199" s="461">
        <v>3264.0607</v>
      </c>
      <c r="D199" s="461">
        <v>3264.0607</v>
      </c>
      <c r="E199" s="462">
        <v>0</v>
      </c>
      <c r="F199" s="460">
        <v>0</v>
      </c>
      <c r="G199" s="461">
        <v>0</v>
      </c>
      <c r="H199" s="461">
        <v>300.78005999999999</v>
      </c>
      <c r="I199" s="461">
        <v>4012.4277499999998</v>
      </c>
      <c r="J199" s="461">
        <v>4012.4277499999998</v>
      </c>
      <c r="K199" s="463">
        <v>0</v>
      </c>
      <c r="L199" s="150"/>
      <c r="M199" s="459" t="str">
        <f t="shared" si="3"/>
        <v/>
      </c>
    </row>
    <row r="200" spans="1:13" ht="14.45" customHeight="1" x14ac:dyDescent="0.2">
      <c r="A200" s="464" t="s">
        <v>461</v>
      </c>
      <c r="B200" s="460">
        <v>0</v>
      </c>
      <c r="C200" s="461">
        <v>0.39920999999999995</v>
      </c>
      <c r="D200" s="461">
        <v>0.39920999999999995</v>
      </c>
      <c r="E200" s="462">
        <v>0</v>
      </c>
      <c r="F200" s="460">
        <v>0</v>
      </c>
      <c r="G200" s="461">
        <v>0</v>
      </c>
      <c r="H200" s="461">
        <v>0</v>
      </c>
      <c r="I200" s="461">
        <v>0.43589</v>
      </c>
      <c r="J200" s="461">
        <v>0.43589</v>
      </c>
      <c r="K200" s="463">
        <v>0</v>
      </c>
      <c r="L200" s="150"/>
      <c r="M200" s="459" t="str">
        <f t="shared" si="3"/>
        <v>X</v>
      </c>
    </row>
    <row r="201" spans="1:13" ht="14.45" customHeight="1" x14ac:dyDescent="0.2">
      <c r="A201" s="464" t="s">
        <v>462</v>
      </c>
      <c r="B201" s="460">
        <v>0</v>
      </c>
      <c r="C201" s="461">
        <v>0.39920999999999995</v>
      </c>
      <c r="D201" s="461">
        <v>0.39920999999999995</v>
      </c>
      <c r="E201" s="462">
        <v>0</v>
      </c>
      <c r="F201" s="460">
        <v>0</v>
      </c>
      <c r="G201" s="461">
        <v>0</v>
      </c>
      <c r="H201" s="461">
        <v>0</v>
      </c>
      <c r="I201" s="461">
        <v>0.43589</v>
      </c>
      <c r="J201" s="461">
        <v>0.43589</v>
      </c>
      <c r="K201" s="463">
        <v>0</v>
      </c>
      <c r="L201" s="150"/>
      <c r="M201" s="459" t="str">
        <f t="shared" si="3"/>
        <v/>
      </c>
    </row>
    <row r="202" spans="1:13" ht="14.45" customHeight="1" x14ac:dyDescent="0.2">
      <c r="A202" s="464" t="s">
        <v>463</v>
      </c>
      <c r="B202" s="460">
        <v>0</v>
      </c>
      <c r="C202" s="461">
        <v>0.68</v>
      </c>
      <c r="D202" s="461">
        <v>0.68</v>
      </c>
      <c r="E202" s="462">
        <v>0</v>
      </c>
      <c r="F202" s="460">
        <v>0</v>
      </c>
      <c r="G202" s="461">
        <v>0</v>
      </c>
      <c r="H202" s="461">
        <v>0</v>
      </c>
      <c r="I202" s="461">
        <v>0</v>
      </c>
      <c r="J202" s="461">
        <v>0</v>
      </c>
      <c r="K202" s="463">
        <v>0</v>
      </c>
      <c r="L202" s="150"/>
      <c r="M202" s="459" t="str">
        <f t="shared" si="3"/>
        <v>X</v>
      </c>
    </row>
    <row r="203" spans="1:13" ht="14.45" customHeight="1" x14ac:dyDescent="0.2">
      <c r="A203" s="464" t="s">
        <v>464</v>
      </c>
      <c r="B203" s="460">
        <v>0</v>
      </c>
      <c r="C203" s="461">
        <v>0.68</v>
      </c>
      <c r="D203" s="461">
        <v>0.68</v>
      </c>
      <c r="E203" s="462">
        <v>0</v>
      </c>
      <c r="F203" s="460">
        <v>0</v>
      </c>
      <c r="G203" s="461">
        <v>0</v>
      </c>
      <c r="H203" s="461">
        <v>0</v>
      </c>
      <c r="I203" s="461">
        <v>0</v>
      </c>
      <c r="J203" s="461">
        <v>0</v>
      </c>
      <c r="K203" s="463">
        <v>0</v>
      </c>
      <c r="L203" s="150"/>
      <c r="M203" s="459" t="str">
        <f t="shared" si="3"/>
        <v/>
      </c>
    </row>
    <row r="204" spans="1:13" ht="14.45" customHeight="1" x14ac:dyDescent="0.2">
      <c r="A204" s="464" t="s">
        <v>465</v>
      </c>
      <c r="B204" s="460">
        <v>0</v>
      </c>
      <c r="C204" s="461">
        <v>32.58822</v>
      </c>
      <c r="D204" s="461">
        <v>32.58822</v>
      </c>
      <c r="E204" s="462">
        <v>0</v>
      </c>
      <c r="F204" s="460">
        <v>0</v>
      </c>
      <c r="G204" s="461">
        <v>0</v>
      </c>
      <c r="H204" s="461">
        <v>3.4045000000000001</v>
      </c>
      <c r="I204" s="461">
        <v>39.319400000000002</v>
      </c>
      <c r="J204" s="461">
        <v>39.319400000000002</v>
      </c>
      <c r="K204" s="463">
        <v>0</v>
      </c>
      <c r="L204" s="150"/>
      <c r="M204" s="459" t="str">
        <f t="shared" si="3"/>
        <v>X</v>
      </c>
    </row>
    <row r="205" spans="1:13" ht="14.45" customHeight="1" x14ac:dyDescent="0.2">
      <c r="A205" s="464" t="s">
        <v>466</v>
      </c>
      <c r="B205" s="460">
        <v>0</v>
      </c>
      <c r="C205" s="461">
        <v>1.452</v>
      </c>
      <c r="D205" s="461">
        <v>1.452</v>
      </c>
      <c r="E205" s="462">
        <v>0</v>
      </c>
      <c r="F205" s="460">
        <v>0</v>
      </c>
      <c r="G205" s="461">
        <v>0</v>
      </c>
      <c r="H205" s="461">
        <v>0</v>
      </c>
      <c r="I205" s="461">
        <v>0</v>
      </c>
      <c r="J205" s="461">
        <v>0</v>
      </c>
      <c r="K205" s="463">
        <v>0</v>
      </c>
      <c r="L205" s="150"/>
      <c r="M205" s="459" t="str">
        <f t="shared" si="3"/>
        <v/>
      </c>
    </row>
    <row r="206" spans="1:13" ht="14.45" customHeight="1" x14ac:dyDescent="0.2">
      <c r="A206" s="464" t="s">
        <v>467</v>
      </c>
      <c r="B206" s="460">
        <v>0</v>
      </c>
      <c r="C206" s="461">
        <v>19.551200000000001</v>
      </c>
      <c r="D206" s="461">
        <v>19.551200000000001</v>
      </c>
      <c r="E206" s="462">
        <v>0</v>
      </c>
      <c r="F206" s="460">
        <v>0</v>
      </c>
      <c r="G206" s="461">
        <v>0</v>
      </c>
      <c r="H206" s="461">
        <v>0</v>
      </c>
      <c r="I206" s="461">
        <v>17.863400000000002</v>
      </c>
      <c r="J206" s="461">
        <v>17.863400000000002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468</v>
      </c>
      <c r="B207" s="460">
        <v>0</v>
      </c>
      <c r="C207" s="461">
        <v>11.58502</v>
      </c>
      <c r="D207" s="461">
        <v>11.58502</v>
      </c>
      <c r="E207" s="462">
        <v>0</v>
      </c>
      <c r="F207" s="460">
        <v>0</v>
      </c>
      <c r="G207" s="461">
        <v>0</v>
      </c>
      <c r="H207" s="461">
        <v>3.4045000000000001</v>
      </c>
      <c r="I207" s="461">
        <v>21.456</v>
      </c>
      <c r="J207" s="461">
        <v>21.456</v>
      </c>
      <c r="K207" s="463">
        <v>0</v>
      </c>
      <c r="L207" s="150"/>
      <c r="M207" s="459" t="str">
        <f t="shared" si="3"/>
        <v/>
      </c>
    </row>
    <row r="208" spans="1:13" ht="14.45" customHeight="1" x14ac:dyDescent="0.2">
      <c r="A208" s="464" t="s">
        <v>469</v>
      </c>
      <c r="B208" s="460">
        <v>0</v>
      </c>
      <c r="C208" s="461">
        <v>8.6743500000000004</v>
      </c>
      <c r="D208" s="461">
        <v>8.6743500000000004</v>
      </c>
      <c r="E208" s="462">
        <v>0</v>
      </c>
      <c r="F208" s="460">
        <v>0</v>
      </c>
      <c r="G208" s="461">
        <v>0</v>
      </c>
      <c r="H208" s="461">
        <v>0.89399000000000006</v>
      </c>
      <c r="I208" s="461">
        <v>6.9091499999999995</v>
      </c>
      <c r="J208" s="461">
        <v>6.9091499999999995</v>
      </c>
      <c r="K208" s="463">
        <v>0</v>
      </c>
      <c r="L208" s="150"/>
      <c r="M208" s="459" t="str">
        <f t="shared" si="3"/>
        <v>X</v>
      </c>
    </row>
    <row r="209" spans="1:13" ht="14.45" customHeight="1" x14ac:dyDescent="0.2">
      <c r="A209" s="464" t="s">
        <v>470</v>
      </c>
      <c r="B209" s="460">
        <v>0</v>
      </c>
      <c r="C209" s="461">
        <v>8.6743500000000004</v>
      </c>
      <c r="D209" s="461">
        <v>8.6743500000000004</v>
      </c>
      <c r="E209" s="462">
        <v>0</v>
      </c>
      <c r="F209" s="460">
        <v>0</v>
      </c>
      <c r="G209" s="461">
        <v>0</v>
      </c>
      <c r="H209" s="461">
        <v>0.89399000000000006</v>
      </c>
      <c r="I209" s="461">
        <v>6.9091499999999995</v>
      </c>
      <c r="J209" s="461">
        <v>6.9091499999999995</v>
      </c>
      <c r="K209" s="463">
        <v>0</v>
      </c>
      <c r="L209" s="150"/>
      <c r="M209" s="459" t="str">
        <f t="shared" si="3"/>
        <v/>
      </c>
    </row>
    <row r="210" spans="1:13" ht="14.45" customHeight="1" x14ac:dyDescent="0.2">
      <c r="A210" s="464" t="s">
        <v>471</v>
      </c>
      <c r="B210" s="460">
        <v>0</v>
      </c>
      <c r="C210" s="461">
        <v>759.94336999999996</v>
      </c>
      <c r="D210" s="461">
        <v>759.94336999999996</v>
      </c>
      <c r="E210" s="462">
        <v>0</v>
      </c>
      <c r="F210" s="460">
        <v>0</v>
      </c>
      <c r="G210" s="461">
        <v>0</v>
      </c>
      <c r="H210" s="461">
        <v>43.61327</v>
      </c>
      <c r="I210" s="461">
        <v>628.28759000000002</v>
      </c>
      <c r="J210" s="461">
        <v>628.28759000000002</v>
      </c>
      <c r="K210" s="463">
        <v>0</v>
      </c>
      <c r="L210" s="150"/>
      <c r="M210" s="459" t="str">
        <f t="shared" si="3"/>
        <v>X</v>
      </c>
    </row>
    <row r="211" spans="1:13" ht="14.45" customHeight="1" x14ac:dyDescent="0.2">
      <c r="A211" s="464" t="s">
        <v>472</v>
      </c>
      <c r="B211" s="460">
        <v>0</v>
      </c>
      <c r="C211" s="461">
        <v>759.94336999999996</v>
      </c>
      <c r="D211" s="461">
        <v>759.94336999999996</v>
      </c>
      <c r="E211" s="462">
        <v>0</v>
      </c>
      <c r="F211" s="460">
        <v>0</v>
      </c>
      <c r="G211" s="461">
        <v>0</v>
      </c>
      <c r="H211" s="461">
        <v>43.61327</v>
      </c>
      <c r="I211" s="461">
        <v>628.28759000000002</v>
      </c>
      <c r="J211" s="461">
        <v>628.28759000000002</v>
      </c>
      <c r="K211" s="463">
        <v>0</v>
      </c>
      <c r="L211" s="150"/>
      <c r="M211" s="459" t="str">
        <f t="shared" si="3"/>
        <v/>
      </c>
    </row>
    <row r="212" spans="1:13" ht="14.45" customHeight="1" x14ac:dyDescent="0.2">
      <c r="A212" s="464" t="s">
        <v>473</v>
      </c>
      <c r="B212" s="460">
        <v>0</v>
      </c>
      <c r="C212" s="461">
        <v>2461.7755499999998</v>
      </c>
      <c r="D212" s="461">
        <v>2461.7755499999998</v>
      </c>
      <c r="E212" s="462">
        <v>0</v>
      </c>
      <c r="F212" s="460">
        <v>0</v>
      </c>
      <c r="G212" s="461">
        <v>0</v>
      </c>
      <c r="H212" s="461">
        <v>252.86829999999998</v>
      </c>
      <c r="I212" s="461">
        <v>3337.4757200000004</v>
      </c>
      <c r="J212" s="461">
        <v>3337.4757200000004</v>
      </c>
      <c r="K212" s="463">
        <v>0</v>
      </c>
      <c r="L212" s="150"/>
      <c r="M212" s="459" t="str">
        <f t="shared" si="3"/>
        <v>X</v>
      </c>
    </row>
    <row r="213" spans="1:13" ht="14.45" customHeight="1" x14ac:dyDescent="0.2">
      <c r="A213" s="464" t="s">
        <v>474</v>
      </c>
      <c r="B213" s="460">
        <v>0</v>
      </c>
      <c r="C213" s="461">
        <v>2461.7755499999998</v>
      </c>
      <c r="D213" s="461">
        <v>2461.7755499999998</v>
      </c>
      <c r="E213" s="462">
        <v>0</v>
      </c>
      <c r="F213" s="460">
        <v>0</v>
      </c>
      <c r="G213" s="461">
        <v>0</v>
      </c>
      <c r="H213" s="461">
        <v>252.86829999999998</v>
      </c>
      <c r="I213" s="461">
        <v>3337.4757200000004</v>
      </c>
      <c r="J213" s="461">
        <v>3337.4757200000004</v>
      </c>
      <c r="K213" s="463">
        <v>0</v>
      </c>
      <c r="L213" s="150"/>
      <c r="M213" s="459" t="str">
        <f t="shared" si="3"/>
        <v/>
      </c>
    </row>
    <row r="214" spans="1:13" ht="14.45" customHeight="1" x14ac:dyDescent="0.2">
      <c r="A214" s="464" t="s">
        <v>475</v>
      </c>
      <c r="B214" s="460">
        <v>0</v>
      </c>
      <c r="C214" s="461">
        <v>1.02868</v>
      </c>
      <c r="D214" s="461">
        <v>1.02868</v>
      </c>
      <c r="E214" s="462">
        <v>0</v>
      </c>
      <c r="F214" s="460">
        <v>0</v>
      </c>
      <c r="G214" s="461">
        <v>0</v>
      </c>
      <c r="H214" s="461">
        <v>0</v>
      </c>
      <c r="I214" s="461">
        <v>14.68141</v>
      </c>
      <c r="J214" s="461">
        <v>14.68141</v>
      </c>
      <c r="K214" s="463">
        <v>0</v>
      </c>
      <c r="L214" s="150"/>
      <c r="M214" s="459" t="str">
        <f t="shared" si="3"/>
        <v/>
      </c>
    </row>
    <row r="215" spans="1:13" ht="14.45" customHeight="1" x14ac:dyDescent="0.2">
      <c r="A215" s="464" t="s">
        <v>476</v>
      </c>
      <c r="B215" s="460">
        <v>0</v>
      </c>
      <c r="C215" s="461">
        <v>1.02868</v>
      </c>
      <c r="D215" s="461">
        <v>1.02868</v>
      </c>
      <c r="E215" s="462">
        <v>0</v>
      </c>
      <c r="F215" s="460">
        <v>0</v>
      </c>
      <c r="G215" s="461">
        <v>0</v>
      </c>
      <c r="H215" s="461">
        <v>0</v>
      </c>
      <c r="I215" s="461">
        <v>14.68141</v>
      </c>
      <c r="J215" s="461">
        <v>14.68141</v>
      </c>
      <c r="K215" s="463">
        <v>0</v>
      </c>
      <c r="L215" s="150"/>
      <c r="M215" s="459" t="str">
        <f t="shared" si="3"/>
        <v/>
      </c>
    </row>
    <row r="216" spans="1:13" ht="14.45" customHeight="1" x14ac:dyDescent="0.2">
      <c r="A216" s="464" t="s">
        <v>477</v>
      </c>
      <c r="B216" s="460">
        <v>0</v>
      </c>
      <c r="C216" s="461">
        <v>1.02868</v>
      </c>
      <c r="D216" s="461">
        <v>1.02868</v>
      </c>
      <c r="E216" s="462">
        <v>0</v>
      </c>
      <c r="F216" s="460">
        <v>0</v>
      </c>
      <c r="G216" s="461">
        <v>0</v>
      </c>
      <c r="H216" s="461">
        <v>0</v>
      </c>
      <c r="I216" s="461">
        <v>14.68141</v>
      </c>
      <c r="J216" s="461">
        <v>14.68141</v>
      </c>
      <c r="K216" s="463">
        <v>0</v>
      </c>
      <c r="L216" s="150"/>
      <c r="M216" s="459" t="str">
        <f t="shared" si="3"/>
        <v/>
      </c>
    </row>
    <row r="217" spans="1:13" ht="14.45" customHeight="1" x14ac:dyDescent="0.2">
      <c r="A217" s="464" t="s">
        <v>478</v>
      </c>
      <c r="B217" s="460">
        <v>0</v>
      </c>
      <c r="C217" s="461">
        <v>1.02868</v>
      </c>
      <c r="D217" s="461">
        <v>1.02868</v>
      </c>
      <c r="E217" s="462">
        <v>0</v>
      </c>
      <c r="F217" s="460">
        <v>0</v>
      </c>
      <c r="G217" s="461">
        <v>0</v>
      </c>
      <c r="H217" s="461">
        <v>0</v>
      </c>
      <c r="I217" s="461">
        <v>14.68141</v>
      </c>
      <c r="J217" s="461">
        <v>14.68141</v>
      </c>
      <c r="K217" s="463">
        <v>0</v>
      </c>
      <c r="L217" s="150"/>
      <c r="M217" s="459" t="str">
        <f t="shared" si="3"/>
        <v>X</v>
      </c>
    </row>
    <row r="218" spans="1:13" ht="14.45" customHeight="1" x14ac:dyDescent="0.2">
      <c r="A218" s="464" t="s">
        <v>479</v>
      </c>
      <c r="B218" s="460">
        <v>0</v>
      </c>
      <c r="C218" s="461">
        <v>1.02868</v>
      </c>
      <c r="D218" s="461">
        <v>1.02868</v>
      </c>
      <c r="E218" s="462">
        <v>0</v>
      </c>
      <c r="F218" s="460">
        <v>0</v>
      </c>
      <c r="G218" s="461">
        <v>0</v>
      </c>
      <c r="H218" s="461">
        <v>0</v>
      </c>
      <c r="I218" s="461">
        <v>0.49041000000000001</v>
      </c>
      <c r="J218" s="461">
        <v>0.49041000000000001</v>
      </c>
      <c r="K218" s="463">
        <v>0</v>
      </c>
      <c r="L218" s="150"/>
      <c r="M218" s="459" t="str">
        <f t="shared" si="3"/>
        <v/>
      </c>
    </row>
    <row r="219" spans="1:13" ht="14.45" customHeight="1" x14ac:dyDescent="0.2">
      <c r="A219" s="464" t="s">
        <v>480</v>
      </c>
      <c r="B219" s="460">
        <v>0</v>
      </c>
      <c r="C219" s="461">
        <v>0</v>
      </c>
      <c r="D219" s="461">
        <v>0</v>
      </c>
      <c r="E219" s="462">
        <v>0</v>
      </c>
      <c r="F219" s="460">
        <v>0</v>
      </c>
      <c r="G219" s="461">
        <v>0</v>
      </c>
      <c r="H219" s="461">
        <v>0</v>
      </c>
      <c r="I219" s="461">
        <v>14.191000000000001</v>
      </c>
      <c r="J219" s="461">
        <v>14.191000000000001</v>
      </c>
      <c r="K219" s="463">
        <v>0</v>
      </c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FE303C10-A13C-4A4A-87FF-42903221FC1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481</v>
      </c>
      <c r="B5" s="466" t="s">
        <v>482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481</v>
      </c>
      <c r="B6" s="466" t="s">
        <v>483</v>
      </c>
      <c r="C6" s="467">
        <v>15.391500000000001</v>
      </c>
      <c r="D6" s="467">
        <v>25.231230000000004</v>
      </c>
      <c r="E6" s="467"/>
      <c r="F6" s="467">
        <v>27.359490000000001</v>
      </c>
      <c r="G6" s="467">
        <v>0</v>
      </c>
      <c r="H6" s="467">
        <v>27.359490000000001</v>
      </c>
      <c r="I6" s="468" t="s">
        <v>266</v>
      </c>
      <c r="J6" s="469" t="s">
        <v>1</v>
      </c>
    </row>
    <row r="7" spans="1:10" ht="14.45" customHeight="1" x14ac:dyDescent="0.2">
      <c r="A7" s="465" t="s">
        <v>481</v>
      </c>
      <c r="B7" s="466" t="s">
        <v>484</v>
      </c>
      <c r="C7" s="467">
        <v>3.5930800000000001</v>
      </c>
      <c r="D7" s="467">
        <v>1.7883199999999999</v>
      </c>
      <c r="E7" s="467"/>
      <c r="F7" s="467">
        <v>4.2472599999999998</v>
      </c>
      <c r="G7" s="467">
        <v>0</v>
      </c>
      <c r="H7" s="467">
        <v>4.2472599999999998</v>
      </c>
      <c r="I7" s="468" t="s">
        <v>266</v>
      </c>
      <c r="J7" s="469" t="s">
        <v>1</v>
      </c>
    </row>
    <row r="8" spans="1:10" ht="14.45" customHeight="1" x14ac:dyDescent="0.2">
      <c r="A8" s="465" t="s">
        <v>481</v>
      </c>
      <c r="B8" s="466" t="s">
        <v>485</v>
      </c>
      <c r="C8" s="467">
        <v>18.984580000000001</v>
      </c>
      <c r="D8" s="467">
        <v>27.019550000000002</v>
      </c>
      <c r="E8" s="467"/>
      <c r="F8" s="467">
        <v>31.606750000000002</v>
      </c>
      <c r="G8" s="467">
        <v>0</v>
      </c>
      <c r="H8" s="467">
        <v>31.606750000000002</v>
      </c>
      <c r="I8" s="468" t="s">
        <v>266</v>
      </c>
      <c r="J8" s="469" t="s">
        <v>486</v>
      </c>
    </row>
    <row r="10" spans="1:10" ht="14.45" customHeight="1" x14ac:dyDescent="0.2">
      <c r="A10" s="465" t="s">
        <v>481</v>
      </c>
      <c r="B10" s="466" t="s">
        <v>482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487</v>
      </c>
      <c r="B11" s="466" t="s">
        <v>488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487</v>
      </c>
      <c r="B12" s="466" t="s">
        <v>483</v>
      </c>
      <c r="C12" s="467">
        <v>15.391500000000001</v>
      </c>
      <c r="D12" s="467">
        <v>25.231230000000004</v>
      </c>
      <c r="E12" s="467"/>
      <c r="F12" s="467">
        <v>27.359490000000001</v>
      </c>
      <c r="G12" s="467">
        <v>0</v>
      </c>
      <c r="H12" s="467">
        <v>27.359490000000001</v>
      </c>
      <c r="I12" s="468" t="s">
        <v>266</v>
      </c>
      <c r="J12" s="469" t="s">
        <v>1</v>
      </c>
    </row>
    <row r="13" spans="1:10" ht="14.45" customHeight="1" x14ac:dyDescent="0.2">
      <c r="A13" s="465" t="s">
        <v>487</v>
      </c>
      <c r="B13" s="466" t="s">
        <v>484</v>
      </c>
      <c r="C13" s="467">
        <v>3.5930800000000001</v>
      </c>
      <c r="D13" s="467">
        <v>1.7883199999999999</v>
      </c>
      <c r="E13" s="467"/>
      <c r="F13" s="467">
        <v>4.2472599999999998</v>
      </c>
      <c r="G13" s="467">
        <v>0</v>
      </c>
      <c r="H13" s="467">
        <v>4.2472599999999998</v>
      </c>
      <c r="I13" s="468" t="s">
        <v>266</v>
      </c>
      <c r="J13" s="469" t="s">
        <v>1</v>
      </c>
    </row>
    <row r="14" spans="1:10" ht="14.45" customHeight="1" x14ac:dyDescent="0.2">
      <c r="A14" s="465" t="s">
        <v>487</v>
      </c>
      <c r="B14" s="466" t="s">
        <v>489</v>
      </c>
      <c r="C14" s="467">
        <v>18.984580000000001</v>
      </c>
      <c r="D14" s="467">
        <v>27.019550000000002</v>
      </c>
      <c r="E14" s="467"/>
      <c r="F14" s="467">
        <v>31.606750000000002</v>
      </c>
      <c r="G14" s="467">
        <v>0</v>
      </c>
      <c r="H14" s="467">
        <v>31.606750000000002</v>
      </c>
      <c r="I14" s="468" t="s">
        <v>266</v>
      </c>
      <c r="J14" s="469" t="s">
        <v>490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491</v>
      </c>
    </row>
    <row r="16" spans="1:10" ht="14.45" customHeight="1" x14ac:dyDescent="0.2">
      <c r="A16" s="465" t="s">
        <v>481</v>
      </c>
      <c r="B16" s="466" t="s">
        <v>485</v>
      </c>
      <c r="C16" s="467">
        <v>18.984580000000001</v>
      </c>
      <c r="D16" s="467">
        <v>27.019550000000002</v>
      </c>
      <c r="E16" s="467"/>
      <c r="F16" s="467">
        <v>31.606750000000002</v>
      </c>
      <c r="G16" s="467">
        <v>0</v>
      </c>
      <c r="H16" s="467">
        <v>31.606750000000002</v>
      </c>
      <c r="I16" s="468" t="s">
        <v>266</v>
      </c>
      <c r="J16" s="469" t="s">
        <v>486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DEBA98A6-47BC-49EF-9B5C-8F26AE3264B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96.354138676983183</v>
      </c>
      <c r="M3" s="98">
        <f>SUBTOTAL(9,M5:M1048576)</f>
        <v>128</v>
      </c>
      <c r="N3" s="99">
        <f>SUBTOTAL(9,N5:N1048576)</f>
        <v>12333.329750653847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6" t="s">
        <v>481</v>
      </c>
      <c r="B5" s="477" t="s">
        <v>482</v>
      </c>
      <c r="C5" s="478" t="s">
        <v>487</v>
      </c>
      <c r="D5" s="479" t="s">
        <v>488</v>
      </c>
      <c r="E5" s="480">
        <v>50113001</v>
      </c>
      <c r="F5" s="479" t="s">
        <v>492</v>
      </c>
      <c r="G5" s="478" t="s">
        <v>493</v>
      </c>
      <c r="H5" s="478">
        <v>990585</v>
      </c>
      <c r="I5" s="478">
        <v>0</v>
      </c>
      <c r="J5" s="478" t="s">
        <v>494</v>
      </c>
      <c r="K5" s="478" t="s">
        <v>266</v>
      </c>
      <c r="L5" s="481">
        <v>52.95</v>
      </c>
      <c r="M5" s="481">
        <v>1</v>
      </c>
      <c r="N5" s="482">
        <v>52.95</v>
      </c>
    </row>
    <row r="6" spans="1:14" ht="14.45" customHeight="1" x14ac:dyDescent="0.2">
      <c r="A6" s="483" t="s">
        <v>481</v>
      </c>
      <c r="B6" s="484" t="s">
        <v>482</v>
      </c>
      <c r="C6" s="485" t="s">
        <v>487</v>
      </c>
      <c r="D6" s="486" t="s">
        <v>488</v>
      </c>
      <c r="E6" s="487">
        <v>50113001</v>
      </c>
      <c r="F6" s="486" t="s">
        <v>492</v>
      </c>
      <c r="G6" s="485" t="s">
        <v>493</v>
      </c>
      <c r="H6" s="485">
        <v>840238</v>
      </c>
      <c r="I6" s="485">
        <v>0</v>
      </c>
      <c r="J6" s="485" t="s">
        <v>495</v>
      </c>
      <c r="K6" s="485" t="s">
        <v>266</v>
      </c>
      <c r="L6" s="488">
        <v>61.04999999999999</v>
      </c>
      <c r="M6" s="488">
        <v>1</v>
      </c>
      <c r="N6" s="489">
        <v>61.04999999999999</v>
      </c>
    </row>
    <row r="7" spans="1:14" ht="14.45" customHeight="1" x14ac:dyDescent="0.2">
      <c r="A7" s="483" t="s">
        <v>481</v>
      </c>
      <c r="B7" s="484" t="s">
        <v>482</v>
      </c>
      <c r="C7" s="485" t="s">
        <v>487</v>
      </c>
      <c r="D7" s="486" t="s">
        <v>488</v>
      </c>
      <c r="E7" s="487">
        <v>50113001</v>
      </c>
      <c r="F7" s="486" t="s">
        <v>492</v>
      </c>
      <c r="G7" s="485" t="s">
        <v>493</v>
      </c>
      <c r="H7" s="485">
        <v>193746</v>
      </c>
      <c r="I7" s="485">
        <v>93746</v>
      </c>
      <c r="J7" s="485" t="s">
        <v>496</v>
      </c>
      <c r="K7" s="485" t="s">
        <v>497</v>
      </c>
      <c r="L7" s="488">
        <v>525.0999999999998</v>
      </c>
      <c r="M7" s="488">
        <v>1</v>
      </c>
      <c r="N7" s="489">
        <v>525.0999999999998</v>
      </c>
    </row>
    <row r="8" spans="1:14" ht="14.45" customHeight="1" x14ac:dyDescent="0.2">
      <c r="A8" s="483" t="s">
        <v>481</v>
      </c>
      <c r="B8" s="484" t="s">
        <v>482</v>
      </c>
      <c r="C8" s="485" t="s">
        <v>487</v>
      </c>
      <c r="D8" s="486" t="s">
        <v>488</v>
      </c>
      <c r="E8" s="487">
        <v>50113001</v>
      </c>
      <c r="F8" s="486" t="s">
        <v>492</v>
      </c>
      <c r="G8" s="485" t="s">
        <v>493</v>
      </c>
      <c r="H8" s="485">
        <v>397412</v>
      </c>
      <c r="I8" s="485">
        <v>0</v>
      </c>
      <c r="J8" s="485" t="s">
        <v>498</v>
      </c>
      <c r="K8" s="485" t="s">
        <v>499</v>
      </c>
      <c r="L8" s="488">
        <v>206.98999999999992</v>
      </c>
      <c r="M8" s="488">
        <v>9</v>
      </c>
      <c r="N8" s="489">
        <v>1862.9099999999994</v>
      </c>
    </row>
    <row r="9" spans="1:14" ht="14.45" customHeight="1" x14ac:dyDescent="0.2">
      <c r="A9" s="483" t="s">
        <v>481</v>
      </c>
      <c r="B9" s="484" t="s">
        <v>482</v>
      </c>
      <c r="C9" s="485" t="s">
        <v>487</v>
      </c>
      <c r="D9" s="486" t="s">
        <v>488</v>
      </c>
      <c r="E9" s="487">
        <v>50113001</v>
      </c>
      <c r="F9" s="486" t="s">
        <v>492</v>
      </c>
      <c r="G9" s="485" t="s">
        <v>493</v>
      </c>
      <c r="H9" s="485">
        <v>394712</v>
      </c>
      <c r="I9" s="485">
        <v>0</v>
      </c>
      <c r="J9" s="485" t="s">
        <v>500</v>
      </c>
      <c r="K9" s="485" t="s">
        <v>501</v>
      </c>
      <c r="L9" s="488">
        <v>28.75</v>
      </c>
      <c r="M9" s="488">
        <v>78</v>
      </c>
      <c r="N9" s="489">
        <v>2242.5</v>
      </c>
    </row>
    <row r="10" spans="1:14" ht="14.45" customHeight="1" x14ac:dyDescent="0.2">
      <c r="A10" s="483" t="s">
        <v>481</v>
      </c>
      <c r="B10" s="484" t="s">
        <v>482</v>
      </c>
      <c r="C10" s="485" t="s">
        <v>487</v>
      </c>
      <c r="D10" s="486" t="s">
        <v>488</v>
      </c>
      <c r="E10" s="487">
        <v>50113001</v>
      </c>
      <c r="F10" s="486" t="s">
        <v>492</v>
      </c>
      <c r="G10" s="485" t="s">
        <v>493</v>
      </c>
      <c r="H10" s="485">
        <v>840987</v>
      </c>
      <c r="I10" s="485">
        <v>0</v>
      </c>
      <c r="J10" s="485" t="s">
        <v>502</v>
      </c>
      <c r="K10" s="485" t="s">
        <v>499</v>
      </c>
      <c r="L10" s="488">
        <v>199.67</v>
      </c>
      <c r="M10" s="488">
        <v>6</v>
      </c>
      <c r="N10" s="489">
        <v>1198.02</v>
      </c>
    </row>
    <row r="11" spans="1:14" ht="14.45" customHeight="1" x14ac:dyDescent="0.2">
      <c r="A11" s="483" t="s">
        <v>481</v>
      </c>
      <c r="B11" s="484" t="s">
        <v>482</v>
      </c>
      <c r="C11" s="485" t="s">
        <v>487</v>
      </c>
      <c r="D11" s="486" t="s">
        <v>488</v>
      </c>
      <c r="E11" s="487">
        <v>50113001</v>
      </c>
      <c r="F11" s="486" t="s">
        <v>492</v>
      </c>
      <c r="G11" s="485" t="s">
        <v>493</v>
      </c>
      <c r="H11" s="485">
        <v>901176</v>
      </c>
      <c r="I11" s="485">
        <v>1000</v>
      </c>
      <c r="J11" s="485" t="s">
        <v>503</v>
      </c>
      <c r="K11" s="485" t="s">
        <v>504</v>
      </c>
      <c r="L11" s="488">
        <v>76.805100945562813</v>
      </c>
      <c r="M11" s="488">
        <v>4</v>
      </c>
      <c r="N11" s="489">
        <v>307.22040378225125</v>
      </c>
    </row>
    <row r="12" spans="1:14" ht="14.45" customHeight="1" x14ac:dyDescent="0.2">
      <c r="A12" s="483" t="s">
        <v>481</v>
      </c>
      <c r="B12" s="484" t="s">
        <v>482</v>
      </c>
      <c r="C12" s="485" t="s">
        <v>487</v>
      </c>
      <c r="D12" s="486" t="s">
        <v>488</v>
      </c>
      <c r="E12" s="487">
        <v>50113001</v>
      </c>
      <c r="F12" s="486" t="s">
        <v>492</v>
      </c>
      <c r="G12" s="485" t="s">
        <v>493</v>
      </c>
      <c r="H12" s="485">
        <v>930589</v>
      </c>
      <c r="I12" s="485">
        <v>0</v>
      </c>
      <c r="J12" s="485" t="s">
        <v>505</v>
      </c>
      <c r="K12" s="485" t="s">
        <v>266</v>
      </c>
      <c r="L12" s="488">
        <v>229.10871955234668</v>
      </c>
      <c r="M12" s="488">
        <v>3</v>
      </c>
      <c r="N12" s="489">
        <v>687.32615865704008</v>
      </c>
    </row>
    <row r="13" spans="1:14" ht="14.45" customHeight="1" x14ac:dyDescent="0.2">
      <c r="A13" s="483" t="s">
        <v>481</v>
      </c>
      <c r="B13" s="484" t="s">
        <v>482</v>
      </c>
      <c r="C13" s="485" t="s">
        <v>487</v>
      </c>
      <c r="D13" s="486" t="s">
        <v>488</v>
      </c>
      <c r="E13" s="487">
        <v>50113001</v>
      </c>
      <c r="F13" s="486" t="s">
        <v>492</v>
      </c>
      <c r="G13" s="485" t="s">
        <v>493</v>
      </c>
      <c r="H13" s="485">
        <v>921176</v>
      </c>
      <c r="I13" s="485">
        <v>0</v>
      </c>
      <c r="J13" s="485" t="s">
        <v>506</v>
      </c>
      <c r="K13" s="485" t="s">
        <v>266</v>
      </c>
      <c r="L13" s="488">
        <v>279.85599966542554</v>
      </c>
      <c r="M13" s="488">
        <v>3</v>
      </c>
      <c r="N13" s="489">
        <v>839.56799899627663</v>
      </c>
    </row>
    <row r="14" spans="1:14" ht="14.45" customHeight="1" x14ac:dyDescent="0.2">
      <c r="A14" s="483" t="s">
        <v>481</v>
      </c>
      <c r="B14" s="484" t="s">
        <v>482</v>
      </c>
      <c r="C14" s="485" t="s">
        <v>487</v>
      </c>
      <c r="D14" s="486" t="s">
        <v>488</v>
      </c>
      <c r="E14" s="487">
        <v>50113001</v>
      </c>
      <c r="F14" s="486" t="s">
        <v>492</v>
      </c>
      <c r="G14" s="485" t="s">
        <v>493</v>
      </c>
      <c r="H14" s="485">
        <v>900321</v>
      </c>
      <c r="I14" s="485">
        <v>0</v>
      </c>
      <c r="J14" s="485" t="s">
        <v>507</v>
      </c>
      <c r="K14" s="485" t="s">
        <v>266</v>
      </c>
      <c r="L14" s="488">
        <v>112.07499973770376</v>
      </c>
      <c r="M14" s="488">
        <v>1</v>
      </c>
      <c r="N14" s="489">
        <v>112.07499973770376</v>
      </c>
    </row>
    <row r="15" spans="1:14" ht="14.45" customHeight="1" x14ac:dyDescent="0.2">
      <c r="A15" s="483" t="s">
        <v>481</v>
      </c>
      <c r="B15" s="484" t="s">
        <v>482</v>
      </c>
      <c r="C15" s="485" t="s">
        <v>487</v>
      </c>
      <c r="D15" s="486" t="s">
        <v>488</v>
      </c>
      <c r="E15" s="487">
        <v>50113001</v>
      </c>
      <c r="F15" s="486" t="s">
        <v>492</v>
      </c>
      <c r="G15" s="485" t="s">
        <v>493</v>
      </c>
      <c r="H15" s="485">
        <v>502210</v>
      </c>
      <c r="I15" s="485">
        <v>0</v>
      </c>
      <c r="J15" s="485" t="s">
        <v>508</v>
      </c>
      <c r="K15" s="485" t="s">
        <v>266</v>
      </c>
      <c r="L15" s="488">
        <v>123.22018948057706</v>
      </c>
      <c r="M15" s="488">
        <v>1</v>
      </c>
      <c r="N15" s="489">
        <v>123.22018948057706</v>
      </c>
    </row>
    <row r="16" spans="1:14" ht="14.45" customHeight="1" x14ac:dyDescent="0.2">
      <c r="A16" s="483" t="s">
        <v>481</v>
      </c>
      <c r="B16" s="484" t="s">
        <v>482</v>
      </c>
      <c r="C16" s="485" t="s">
        <v>487</v>
      </c>
      <c r="D16" s="486" t="s">
        <v>488</v>
      </c>
      <c r="E16" s="487">
        <v>50113001</v>
      </c>
      <c r="F16" s="486" t="s">
        <v>492</v>
      </c>
      <c r="G16" s="485" t="s">
        <v>493</v>
      </c>
      <c r="H16" s="485">
        <v>192414</v>
      </c>
      <c r="I16" s="485">
        <v>92414</v>
      </c>
      <c r="J16" s="485" t="s">
        <v>509</v>
      </c>
      <c r="K16" s="485" t="s">
        <v>510</v>
      </c>
      <c r="L16" s="488">
        <v>74.13</v>
      </c>
      <c r="M16" s="488">
        <v>1</v>
      </c>
      <c r="N16" s="489">
        <v>74.13</v>
      </c>
    </row>
    <row r="17" spans="1:14" ht="14.45" customHeight="1" thickBot="1" x14ac:dyDescent="0.25">
      <c r="A17" s="490" t="s">
        <v>481</v>
      </c>
      <c r="B17" s="491" t="s">
        <v>482</v>
      </c>
      <c r="C17" s="492" t="s">
        <v>487</v>
      </c>
      <c r="D17" s="493" t="s">
        <v>488</v>
      </c>
      <c r="E17" s="494">
        <v>50113009</v>
      </c>
      <c r="F17" s="493" t="s">
        <v>511</v>
      </c>
      <c r="G17" s="492" t="s">
        <v>493</v>
      </c>
      <c r="H17" s="492">
        <v>159496</v>
      </c>
      <c r="I17" s="492">
        <v>59496</v>
      </c>
      <c r="J17" s="492" t="s">
        <v>512</v>
      </c>
      <c r="K17" s="492" t="s">
        <v>513</v>
      </c>
      <c r="L17" s="495">
        <v>223.54000000000002</v>
      </c>
      <c r="M17" s="495">
        <v>19</v>
      </c>
      <c r="N17" s="496">
        <v>4247.26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F7CB582-9052-4616-9217-4FEEC84EF0BD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122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52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7" t="s">
        <v>192</v>
      </c>
      <c r="B5" s="498" t="s">
        <v>194</v>
      </c>
      <c r="C5" s="498" t="s">
        <v>195</v>
      </c>
      <c r="D5" s="498" t="s">
        <v>196</v>
      </c>
      <c r="E5" s="499" t="s">
        <v>197</v>
      </c>
      <c r="F5" s="500" t="s">
        <v>194</v>
      </c>
      <c r="G5" s="501" t="s">
        <v>195</v>
      </c>
      <c r="H5" s="501" t="s">
        <v>196</v>
      </c>
      <c r="I5" s="502" t="s">
        <v>197</v>
      </c>
      <c r="J5" s="498" t="s">
        <v>194</v>
      </c>
      <c r="K5" s="498" t="s">
        <v>195</v>
      </c>
      <c r="L5" s="498" t="s">
        <v>196</v>
      </c>
      <c r="M5" s="499" t="s">
        <v>197</v>
      </c>
      <c r="N5" s="500" t="s">
        <v>194</v>
      </c>
      <c r="O5" s="501" t="s">
        <v>195</v>
      </c>
      <c r="P5" s="501" t="s">
        <v>196</v>
      </c>
      <c r="Q5" s="502" t="s">
        <v>197</v>
      </c>
    </row>
    <row r="6" spans="1:17" ht="14.45" customHeight="1" x14ac:dyDescent="0.2">
      <c r="A6" s="507" t="s">
        <v>514</v>
      </c>
      <c r="B6" s="511"/>
      <c r="C6" s="481"/>
      <c r="D6" s="481"/>
      <c r="E6" s="482"/>
      <c r="F6" s="509"/>
      <c r="G6" s="503"/>
      <c r="H6" s="503"/>
      <c r="I6" s="513"/>
      <c r="J6" s="511"/>
      <c r="K6" s="481"/>
      <c r="L6" s="481"/>
      <c r="M6" s="482"/>
      <c r="N6" s="509"/>
      <c r="O6" s="503"/>
      <c r="P6" s="503"/>
      <c r="Q6" s="504"/>
    </row>
    <row r="7" spans="1:17" ht="14.45" customHeight="1" thickBot="1" x14ac:dyDescent="0.25">
      <c r="A7" s="508" t="s">
        <v>515</v>
      </c>
      <c r="B7" s="512">
        <v>122</v>
      </c>
      <c r="C7" s="495"/>
      <c r="D7" s="495"/>
      <c r="E7" s="496"/>
      <c r="F7" s="510">
        <v>1</v>
      </c>
      <c r="G7" s="505">
        <v>0</v>
      </c>
      <c r="H7" s="505">
        <v>0</v>
      </c>
      <c r="I7" s="514">
        <v>0</v>
      </c>
      <c r="J7" s="512">
        <v>52</v>
      </c>
      <c r="K7" s="495"/>
      <c r="L7" s="495"/>
      <c r="M7" s="496"/>
      <c r="N7" s="510">
        <v>1</v>
      </c>
      <c r="O7" s="505">
        <v>0</v>
      </c>
      <c r="P7" s="505">
        <v>0</v>
      </c>
      <c r="Q7" s="50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458E514-B5BC-4EB4-8297-15F6869011E7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2021-12-22T15:38:33Z</dcterms:modified>
</cp:coreProperties>
</file>