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bookViews>
    <workbookView xWindow="-120" yWindow="-120" windowWidth="29040" windowHeight="15840"/>
  </bookViews>
  <sheets>
    <sheet name="hl" sheetId="1" r:id="rId1"/>
    <sheet name="polem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2" l="1"/>
  <c r="J10" i="2"/>
  <c r="F15" i="1" l="1"/>
  <c r="H15" i="1"/>
  <c r="J15" i="1"/>
  <c r="J5" i="1" l="1"/>
  <c r="H5" i="1"/>
  <c r="G5" i="1"/>
  <c r="F5" i="1"/>
  <c r="J12" i="1" l="1"/>
  <c r="H12" i="1"/>
  <c r="F12" i="1"/>
  <c r="J157" i="1" l="1"/>
  <c r="K157" i="1"/>
  <c r="F70" i="1"/>
  <c r="F55" i="1" l="1"/>
  <c r="M45" i="1" l="1"/>
  <c r="F45" i="1"/>
  <c r="I5" i="1" l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D131" authorId="0" shapeId="0">
      <text>
        <r>
          <rPr>
            <sz val="9"/>
            <color indexed="81"/>
            <rFont val="Tahoma"/>
            <family val="2"/>
            <charset val="238"/>
          </rPr>
          <t xml:space="preserve">nutno upravit
</t>
        </r>
      </text>
    </comment>
  </commentList>
</comments>
</file>

<file path=xl/sharedStrings.xml><?xml version="1.0" encoding="utf-8"?>
<sst xmlns="http://schemas.openxmlformats.org/spreadsheetml/2006/main" count="276" uniqueCount="174">
  <si>
    <t>1) lékárna</t>
  </si>
  <si>
    <t>nárůst</t>
  </si>
  <si>
    <t>N:</t>
  </si>
  <si>
    <t>V:</t>
  </si>
  <si>
    <t>plán 2019</t>
  </si>
  <si>
    <t>skutečnost 2018</t>
  </si>
  <si>
    <t>2) demolice</t>
  </si>
  <si>
    <t>518 74 001</t>
  </si>
  <si>
    <t>700 tis. demolice vojenské vrátnice, 1.000 tis. demolice skladu pod TU, 1.500 tis. demolice objektu v areálu Balus, 700 tis. demolice skladu vedle OIN, 2000 tis. demolice krechtu u WD, 100 tis. demolice chlorovny odpadních vod.</t>
  </si>
  <si>
    <t>pokles</t>
  </si>
  <si>
    <t>marketingové akce</t>
  </si>
  <si>
    <t>pohoštění 300 tis, propagace 600 tis., konference nájem 300 tis, inzerce 100 tis.</t>
  </si>
  <si>
    <t>vyřazený majetek</t>
  </si>
  <si>
    <t>nový majetek</t>
  </si>
  <si>
    <t>celkem 306 mil. Odpisů</t>
  </si>
  <si>
    <t>nový</t>
  </si>
  <si>
    <t>vyř.</t>
  </si>
  <si>
    <t>dle středob. plánu</t>
  </si>
  <si>
    <t>3) marketing</t>
  </si>
  <si>
    <t>649 08 009</t>
  </si>
  <si>
    <t>skutečnost 2019</t>
  </si>
  <si>
    <t>4) odpisy</t>
  </si>
  <si>
    <t>5) projekt ENOCH</t>
  </si>
  <si>
    <t>6) úklid</t>
  </si>
  <si>
    <t>nová smlouva</t>
  </si>
  <si>
    <t>nárůst mezd</t>
  </si>
  <si>
    <t>navýšení prostor</t>
  </si>
  <si>
    <t>suma</t>
  </si>
  <si>
    <t>rezerva</t>
  </si>
  <si>
    <t>nová smlouva na smluvní servis 8 let</t>
  </si>
  <si>
    <t>518 74 002</t>
  </si>
  <si>
    <t>7) potrubní pošta</t>
  </si>
  <si>
    <t>8) nábytek</t>
  </si>
  <si>
    <t>nový HOK</t>
  </si>
  <si>
    <t>dětská JIRP</t>
  </si>
  <si>
    <t>sklad potravin</t>
  </si>
  <si>
    <t>HV</t>
  </si>
  <si>
    <t xml:space="preserve">    Názvy účtů ↓</t>
  </si>
  <si>
    <t>A501 19 077</t>
  </si>
  <si>
    <t>VSMT</t>
  </si>
  <si>
    <t>A518 06 001</t>
  </si>
  <si>
    <t>OPS</t>
  </si>
  <si>
    <t>A518 06 002</t>
  </si>
  <si>
    <t>A518 74 002</t>
  </si>
  <si>
    <t>A558 02 001</t>
  </si>
  <si>
    <t>OOPP a prádlo pro zaměstnance (sk.T14)</t>
  </si>
  <si>
    <t>Úklid. služby - paušál</t>
  </si>
  <si>
    <t>Úklid. služby - více práce</t>
  </si>
  <si>
    <t>Služby (ostraha)</t>
  </si>
  <si>
    <t>DDHM - kuchyňské zařízení a nádobí (sk.V_26)</t>
  </si>
  <si>
    <t>GARANT</t>
  </si>
  <si>
    <t>rezervy</t>
  </si>
  <si>
    <t>R 2020</t>
  </si>
  <si>
    <t>A518 06 007</t>
  </si>
  <si>
    <t>PRAD</t>
  </si>
  <si>
    <t>Praní prádla</t>
  </si>
  <si>
    <t>9) samoplátci</t>
  </si>
  <si>
    <t>602 10</t>
  </si>
  <si>
    <t>náklady</t>
  </si>
  <si>
    <t>výnosy</t>
  </si>
  <si>
    <t>léky</t>
  </si>
  <si>
    <t>CL</t>
  </si>
  <si>
    <t>§16</t>
  </si>
  <si>
    <t>ZM</t>
  </si>
  <si>
    <t>VŠM</t>
  </si>
  <si>
    <t>T18 A,B,C</t>
  </si>
  <si>
    <t>léky bez CL §16</t>
  </si>
  <si>
    <t>změny stavu</t>
  </si>
  <si>
    <t>oproti</t>
  </si>
  <si>
    <t>A501 12 001</t>
  </si>
  <si>
    <t>A501 18 007</t>
  </si>
  <si>
    <t>A502 10 075</t>
  </si>
  <si>
    <t>A511 02 027</t>
  </si>
  <si>
    <t>DOPR</t>
  </si>
  <si>
    <t>OE</t>
  </si>
  <si>
    <t>Automobilový benzín</t>
  </si>
  <si>
    <t>ND - doprava (sk.A50)</t>
  </si>
  <si>
    <t>Plyn</t>
  </si>
  <si>
    <t>Opravy a údržba vozového parku</t>
  </si>
  <si>
    <t>10) teplo</t>
  </si>
  <si>
    <t>502 10 073</t>
  </si>
  <si>
    <t>EYER: Zrušení provozu na prádelně úspora cca 1500tis.Kč, plánovaná spotřeba nové HOK 650 tis.Kč, projeví se letos asi z 1/3. Pokud nám vyjde letošní odhad 51.500 tis.Kč, tak tom máme na příští rok 50.220 tis.Kč, předpokládaný nárůst ceny 7%, máme 53750tis.Kč a rezerva 850 tis., protože tak mírná zima byla naposledy v r.2014.</t>
  </si>
  <si>
    <t>A502 10 073</t>
  </si>
  <si>
    <t>Pára</t>
  </si>
  <si>
    <t>511 02 029</t>
  </si>
  <si>
    <t>11) opravy vodní hospodářství</t>
  </si>
  <si>
    <t>Eyer</t>
  </si>
  <si>
    <t>Svozil</t>
  </si>
  <si>
    <t xml:space="preserve">oprava šoupat v kolektoru (havarijní stav) DN 300 x 4 (šachta 1,20, 9,) - 700 000,-Kč </t>
  </si>
  <si>
    <t>Šachta 14 rekonstrukce odtokového kanálu 150 000,-Kč</t>
  </si>
  <si>
    <t xml:space="preserve">Rozdělovací šachta ČOV oprava šibru 50 000,-Kč </t>
  </si>
  <si>
    <t>opravy havárie  500 000,-Kč</t>
  </si>
  <si>
    <t xml:space="preserve">Šachta 7 výměna uzávěru 100 000,-Kč </t>
  </si>
  <si>
    <t>12) medicinální plyny</t>
  </si>
  <si>
    <t>501 13 190</t>
  </si>
  <si>
    <t>Srovnal</t>
  </si>
  <si>
    <t>13) IT služby</t>
  </si>
  <si>
    <t>518 74 013</t>
  </si>
  <si>
    <t>A501 17 015</t>
  </si>
  <si>
    <t>ORST</t>
  </si>
  <si>
    <t>IT - spotřební materiál (sk. P37, 38, 48)</t>
  </si>
  <si>
    <t>518 74 019</t>
  </si>
  <si>
    <t>Odehnalová</t>
  </si>
  <si>
    <t>549 11 002</t>
  </si>
  <si>
    <t>549 11 001</t>
  </si>
  <si>
    <t>škoda</t>
  </si>
  <si>
    <t>majetek</t>
  </si>
  <si>
    <t xml:space="preserve">Naše predikce při současném škodním průběhu a stávajícím rozsahu krytí:  Majetek –  nově 3,2 mil. Kč ročně   / stávající 2.282.512  Kč </t>
  </si>
  <si>
    <t>15) pojištění</t>
  </si>
  <si>
    <t>16) zdravotnické přístroje, nástroje</t>
  </si>
  <si>
    <t>558 01</t>
  </si>
  <si>
    <t>17) výpočtení technika</t>
  </si>
  <si>
    <t>generační obměna</t>
  </si>
  <si>
    <t>18) software</t>
  </si>
  <si>
    <t>558 04 001</t>
  </si>
  <si>
    <t>558 28 001</t>
  </si>
  <si>
    <t xml:space="preserve">Miklík - nejvetší položka Office Standard 2019 SNGL MVL - 40 mil.Kč  , krabicové Office program  MS Select (1800 licenci starých licencí), cílem postupně nahrazovat staré, budou se nahrazovat, dříve nákup studentské verze, cena byla cca 6.500 Kč, </t>
  </si>
  <si>
    <t>14) personální rozvoj</t>
  </si>
  <si>
    <t>19) Tržby od ZP</t>
  </si>
  <si>
    <t>602 45 415</t>
  </si>
  <si>
    <t>   - mezi 3-4 mil. Kč, kdy navíc proti tomu není pravděpodobně hrazen příspěvek na směnnost za OD (což bude jistě až k 1,5 mil. Kč), tudíž je pro nás pořád CZ DRG výhodnější, ale řádově jinak než bylo modelováno</t>
  </si>
  <si>
    <t>meziroční nárůst v CL dle vyhlášky vychází na 113 mil. Kč (letos meziročně rosteme o cca 160 mil. Kč) - CL mám nyní v plánu dle vyhlášky na 1,317 mld. Kč, nicméně reálně to podle mě bude jistě více, </t>
  </si>
  <si>
    <t>přínos CZ DRG po osobní detailní kontrole původního silně optimistického výpočtu (kde nám v Sefimě  v modelaci vycházelo přes + 30 mil. Kč nad běžný IR DRG paušál), jsem dospěl k závěru, že to budou spíše jednotky mil. Kč </t>
  </si>
  <si>
    <t>20) osobní náklady</t>
  </si>
  <si>
    <r>
      <t xml:space="preserve">Předp. nárůst ON (pouze 1.500 Kč/tarif/měsíc + naplnění systemizace), cca </t>
    </r>
    <r>
      <rPr>
        <b/>
        <sz val="10"/>
        <color rgb="FF000000"/>
        <rFont val="Tahoma"/>
        <family val="2"/>
        <charset val="238"/>
      </rPr>
      <t>161 mil</t>
    </r>
    <r>
      <rPr>
        <sz val="10"/>
        <color rgb="FF000000"/>
        <rFont val="Tahoma"/>
        <family val="2"/>
        <charset val="238"/>
      </rPr>
      <t>. Kč (105% předp. roku 2019).</t>
    </r>
  </si>
  <si>
    <r>
      <t>ROK 2019 -</t>
    </r>
    <r>
      <rPr>
        <b/>
        <u/>
        <sz val="12"/>
        <color rgb="FF000000"/>
        <rFont val="Tahoma"/>
        <family val="2"/>
        <charset val="238"/>
      </rPr>
      <t xml:space="preserve"> </t>
    </r>
    <r>
      <rPr>
        <sz val="10"/>
        <color rgb="FF000000"/>
        <rFont val="Tahoma"/>
        <family val="2"/>
        <charset val="238"/>
      </rPr>
      <t xml:space="preserve">ON tedy vychází (by měly vycházet) </t>
    </r>
    <r>
      <rPr>
        <b/>
        <sz val="10"/>
        <color rgb="FF000000"/>
        <rFont val="Tahoma"/>
        <family val="2"/>
        <charset val="238"/>
      </rPr>
      <t>3.246 mil. Kč</t>
    </r>
  </si>
  <si>
    <t>s2018</t>
  </si>
  <si>
    <t>r2019</t>
  </si>
  <si>
    <t>r2020</t>
  </si>
  <si>
    <t>s2019</t>
  </si>
  <si>
    <t>s2017</t>
  </si>
  <si>
    <t>R2020</t>
  </si>
  <si>
    <t>celá 504</t>
  </si>
  <si>
    <t>celá 604</t>
  </si>
  <si>
    <t>celá 558</t>
  </si>
  <si>
    <t>celá 502</t>
  </si>
  <si>
    <t>celá 511</t>
  </si>
  <si>
    <t>k polemice</t>
  </si>
  <si>
    <t>Ing. Vladimír Olejníček</t>
  </si>
  <si>
    <t>Demolice</t>
  </si>
  <si>
    <t>Úklid</t>
  </si>
  <si>
    <t>518 06 007</t>
  </si>
  <si>
    <t>navýšení</t>
  </si>
  <si>
    <t>Nábytek</t>
  </si>
  <si>
    <t>Energie</t>
  </si>
  <si>
    <r>
      <t xml:space="preserve">EYER: Zrušení provozu na prádelně úspora cca 1500tis.Kč, plánovaná spotřeba nové HOK 650 tis.Kč, projeví se letos asi z 1/3. Pokud nám vyjde letošní odhad 51.500 tis.Kč, tak tom máme na příští rok 50.220 tis.Kč, předpokládaný nárůst ceny 7%, máme 53750tis.Kč a </t>
    </r>
    <r>
      <rPr>
        <b/>
        <sz val="11"/>
        <color theme="1"/>
        <rFont val="Calibri"/>
        <family val="2"/>
        <charset val="238"/>
        <scheme val="minor"/>
      </rPr>
      <t>rezerva 850 tis</t>
    </r>
    <r>
      <rPr>
        <sz val="11"/>
        <color theme="1"/>
        <rFont val="Calibri"/>
        <family val="2"/>
        <charset val="238"/>
        <scheme val="minor"/>
      </rPr>
      <t>., protože tak mírná zima byla naposledy v r.2014.</t>
    </r>
  </si>
  <si>
    <t>Opravy vodního hospodářství</t>
  </si>
  <si>
    <t>nárůst R2019</t>
  </si>
  <si>
    <t/>
  </si>
  <si>
    <t>marže 2020 19,45 %</t>
  </si>
  <si>
    <t>marže 2018 18,18 %</t>
  </si>
  <si>
    <t>602 27 200</t>
  </si>
  <si>
    <t>ředění cytostatik</t>
  </si>
  <si>
    <t>ZC 344 038 Kč</t>
  </si>
  <si>
    <t>praní prádla - celkem</t>
  </si>
  <si>
    <t>celá 518</t>
  </si>
  <si>
    <t xml:space="preserve">Z528 - zvýšené cytosety o 1,5 mil kč (myslím, že ONK je do nákladů nedala) </t>
  </si>
  <si>
    <t>511 02 030</t>
  </si>
  <si>
    <t>opravy požární techniky</t>
  </si>
  <si>
    <t>návrh dle Ing. Miklíka 61 594 tis.Kč, po zhodlenění časového rozličení nákladově pro rok 2020, přidáno časové rozlišení na licence 1200 tis kč.</t>
  </si>
  <si>
    <t>TZH SW</t>
  </si>
  <si>
    <t>odhad IT</t>
  </si>
  <si>
    <t>Čech</t>
  </si>
  <si>
    <t>Smlouvy budou platné od poloviny roku 2020.</t>
  </si>
  <si>
    <t xml:space="preserve">Profesní odpovědnost za škodu – nově  9 mil. Kč  ročně  / stávající 5,9 mil. Kč Jde jen o kvalifikovaný odhad. </t>
  </si>
  <si>
    <t>Centrové léky</t>
  </si>
  <si>
    <t>518 74 012</t>
  </si>
  <si>
    <t>rozpočtu 2019</t>
  </si>
  <si>
    <t>skutečnosti 2018</t>
  </si>
  <si>
    <t>skutečnosti 2019</t>
  </si>
  <si>
    <r>
      <t xml:space="preserve">Předp. meziroční nárůst tržeb od ZP 2020 dle vyhlášky, cca </t>
    </r>
    <r>
      <rPr>
        <b/>
        <sz val="10"/>
        <color rgb="FF000000"/>
        <rFont val="Tahoma"/>
        <family val="2"/>
        <charset val="238"/>
      </rPr>
      <t>549 mil.</t>
    </r>
    <r>
      <rPr>
        <sz val="10"/>
        <color rgb="FF000000"/>
        <rFont val="Tahoma"/>
        <family val="2"/>
        <charset val="238"/>
      </rPr>
      <t xml:space="preserve"> Kč (na 6,705 mld. Kč z 6,156 mld. Kč), tj. 109% roku 2019,</t>
    </r>
  </si>
  <si>
    <r>
      <t xml:space="preserve">    z toho - </t>
    </r>
    <r>
      <rPr>
        <b/>
        <sz val="10"/>
        <color rgb="FF000000"/>
        <rFont val="Tahoma"/>
        <family val="2"/>
        <charset val="238"/>
      </rPr>
      <t>nárůst tržeb bez CL 405 mil. Kč,</t>
    </r>
  </si>
  <si>
    <r>
      <t>ROK 2020 - 3.450 mil Kč</t>
    </r>
    <r>
      <rPr>
        <sz val="10"/>
        <color rgb="FF000000"/>
        <rFont val="Tahoma"/>
        <family val="2"/>
        <charset val="238"/>
      </rPr>
      <t xml:space="preserve"> ,106% a 203 mil Kč oproti 2019</t>
    </r>
    <r>
      <rPr>
        <b/>
        <u/>
        <sz val="10"/>
        <color rgb="FF000000"/>
        <rFont val="Tahoma"/>
        <family val="2"/>
        <charset val="238"/>
      </rPr>
      <t xml:space="preserve"> </t>
    </r>
  </si>
  <si>
    <t>probrat s Robertem postupný náběh setů, bude postupný náběh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</si>
</sst>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u/>
      <sz val="10"/>
      <color rgb="FF000000"/>
      <name val="Tahoma"/>
      <family val="2"/>
      <charset val="238"/>
    </font>
    <font>
      <b/>
      <u/>
      <sz val="12"/>
      <color rgb="FF000000"/>
      <name val="Tahoma"/>
      <family val="2"/>
      <charset val="238"/>
    </font>
    <font>
      <b/>
      <i/>
      <sz val="10"/>
      <name val="Calibri"/>
      <family val="2"/>
      <charset val="238"/>
    </font>
    <font>
      <b/>
      <u/>
      <sz val="11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2" borderId="0">
      <alignment horizontal="left"/>
    </xf>
  </cellStyleXfs>
  <cellXfs count="133">
    <xf numFmtId="0" fontId="0" fillId="0" borderId="0" xfId="0"/>
    <xf numFmtId="3" fontId="0" fillId="0" borderId="0" xfId="0" applyNumberFormat="1"/>
    <xf numFmtId="0" fontId="0" fillId="0" borderId="0" xfId="0" applyFont="1"/>
    <xf numFmtId="0" fontId="0" fillId="0" borderId="0" xfId="0" applyFont="1" applyFill="1"/>
    <xf numFmtId="3" fontId="0" fillId="0" borderId="0" xfId="0" applyNumberFormat="1" applyFont="1" applyFill="1"/>
    <xf numFmtId="164" fontId="0" fillId="0" borderId="0" xfId="0" applyNumberFormat="1" applyFont="1" applyFill="1"/>
    <xf numFmtId="3" fontId="0" fillId="0" borderId="0" xfId="0" applyNumberFormat="1" applyFont="1"/>
    <xf numFmtId="164" fontId="0" fillId="0" borderId="0" xfId="0" applyNumberFormat="1" applyFont="1"/>
    <xf numFmtId="3" fontId="1" fillId="0" borderId="0" xfId="0" applyNumberFormat="1" applyFont="1" applyBorder="1"/>
    <xf numFmtId="0" fontId="1" fillId="0" borderId="0" xfId="0" applyFont="1"/>
    <xf numFmtId="3" fontId="2" fillId="0" borderId="0" xfId="0" applyNumberFormat="1" applyFont="1"/>
    <xf numFmtId="164" fontId="2" fillId="0" borderId="0" xfId="0" applyNumberFormat="1" applyFont="1"/>
    <xf numFmtId="3" fontId="3" fillId="0" borderId="0" xfId="0" applyNumberFormat="1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3" fontId="4" fillId="0" borderId="1" xfId="0" applyNumberFormat="1" applyFont="1" applyBorder="1"/>
    <xf numFmtId="0" fontId="3" fillId="0" borderId="0" xfId="0" applyFont="1"/>
    <xf numFmtId="0" fontId="4" fillId="0" borderId="1" xfId="0" applyFont="1" applyBorder="1"/>
    <xf numFmtId="0" fontId="6" fillId="0" borderId="0" xfId="0" applyFont="1" applyAlignment="1">
      <alignment horizontal="center"/>
    </xf>
    <xf numFmtId="0" fontId="8" fillId="0" borderId="0" xfId="1" applyFont="1" applyFill="1">
      <alignment horizontal="left"/>
    </xf>
    <xf numFmtId="49" fontId="6" fillId="0" borderId="0" xfId="0" applyNumberFormat="1" applyFont="1" applyAlignment="1">
      <alignment horizontal="center"/>
    </xf>
    <xf numFmtId="3" fontId="6" fillId="0" borderId="0" xfId="1" applyNumberFormat="1" applyFont="1" applyFill="1" applyBorder="1" applyAlignment="1">
      <alignment horizontal="right"/>
    </xf>
    <xf numFmtId="0" fontId="0" fillId="0" borderId="0" xfId="0" applyFill="1" applyBorder="1"/>
    <xf numFmtId="0" fontId="6" fillId="0" borderId="0" xfId="1" applyFont="1" applyFill="1" applyBorder="1">
      <alignment horizontal="left"/>
    </xf>
    <xf numFmtId="3" fontId="7" fillId="0" borderId="0" xfId="0" applyNumberFormat="1" applyFont="1" applyFill="1" applyBorder="1"/>
    <xf numFmtId="3" fontId="10" fillId="0" borderId="1" xfId="0" applyNumberFormat="1" applyFont="1" applyBorder="1"/>
    <xf numFmtId="3" fontId="11" fillId="0" borderId="1" xfId="0" applyNumberFormat="1" applyFont="1" applyBorder="1"/>
    <xf numFmtId="3" fontId="10" fillId="0" borderId="0" xfId="0" applyNumberFormat="1" applyFont="1" applyBorder="1"/>
    <xf numFmtId="0" fontId="10" fillId="0" borderId="1" xfId="0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0" fillId="0" borderId="0" xfId="0" applyFont="1" applyBorder="1"/>
    <xf numFmtId="0" fontId="0" fillId="0" borderId="0" xfId="0" applyBorder="1"/>
    <xf numFmtId="3" fontId="9" fillId="0" borderId="0" xfId="0" applyNumberFormat="1" applyFont="1" applyBorder="1"/>
    <xf numFmtId="0" fontId="2" fillId="0" borderId="0" xfId="0" applyFont="1"/>
    <xf numFmtId="0" fontId="0" fillId="0" borderId="1" xfId="0" applyBorder="1"/>
    <xf numFmtId="3" fontId="2" fillId="0" borderId="1" xfId="0" applyNumberFormat="1" applyFont="1" applyBorder="1"/>
    <xf numFmtId="164" fontId="2" fillId="0" borderId="1" xfId="0" applyNumberFormat="1" applyFont="1" applyBorder="1"/>
    <xf numFmtId="164" fontId="10" fillId="0" borderId="0" xfId="0" applyNumberFormat="1" applyFont="1" applyBorder="1"/>
    <xf numFmtId="3" fontId="2" fillId="0" borderId="0" xfId="0" applyNumberFormat="1" applyFont="1" applyBorder="1"/>
    <xf numFmtId="164" fontId="2" fillId="0" borderId="0" xfId="0" applyNumberFormat="1" applyFont="1" applyBorder="1"/>
    <xf numFmtId="0" fontId="0" fillId="0" borderId="3" xfId="0" applyBorder="1"/>
    <xf numFmtId="3" fontId="2" fillId="0" borderId="3" xfId="0" applyNumberFormat="1" applyFont="1" applyBorder="1"/>
    <xf numFmtId="164" fontId="2" fillId="0" borderId="3" xfId="0" applyNumberFormat="1" applyFont="1" applyBorder="1"/>
    <xf numFmtId="0" fontId="2" fillId="0" borderId="3" xfId="0" applyFont="1" applyBorder="1"/>
    <xf numFmtId="0" fontId="0" fillId="3" borderId="0" xfId="0" applyFill="1"/>
    <xf numFmtId="0" fontId="12" fillId="3" borderId="0" xfId="0" applyFont="1" applyFill="1"/>
    <xf numFmtId="49" fontId="1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/>
    <xf numFmtId="0" fontId="0" fillId="0" borderId="0" xfId="0" applyFont="1" applyBorder="1" applyAlignment="1"/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6" fillId="3" borderId="0" xfId="1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19" fillId="3" borderId="0" xfId="1" applyFont="1" applyFill="1">
      <alignment horizontal="left"/>
    </xf>
    <xf numFmtId="0" fontId="0" fillId="0" borderId="0" xfId="0" applyAlignment="1">
      <alignment horizontal="center"/>
    </xf>
    <xf numFmtId="0" fontId="0" fillId="0" borderId="5" xfId="0" applyBorder="1"/>
    <xf numFmtId="3" fontId="6" fillId="0" borderId="1" xfId="1" applyNumberFormat="1" applyFont="1" applyFill="1" applyBorder="1" applyAlignment="1">
      <alignment horizontal="right"/>
    </xf>
    <xf numFmtId="3" fontId="6" fillId="0" borderId="3" xfId="1" applyNumberFormat="1" applyFont="1" applyFill="1" applyBorder="1" applyAlignment="1">
      <alignment horizontal="right"/>
    </xf>
    <xf numFmtId="3" fontId="0" fillId="0" borderId="5" xfId="0" applyNumberFormat="1" applyBorder="1"/>
    <xf numFmtId="3" fontId="6" fillId="0" borderId="6" xfId="1" applyNumberFormat="1" applyFont="1" applyFill="1" applyBorder="1" applyAlignment="1">
      <alignment horizontal="right"/>
    </xf>
    <xf numFmtId="0" fontId="1" fillId="3" borderId="0" xfId="0" applyFont="1" applyFill="1" applyBorder="1"/>
    <xf numFmtId="0" fontId="0" fillId="0" borderId="3" xfId="0" applyFont="1" applyFill="1" applyBorder="1"/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top"/>
    </xf>
    <xf numFmtId="3" fontId="2" fillId="0" borderId="0" xfId="0" applyNumberFormat="1" applyFont="1" applyFill="1"/>
    <xf numFmtId="164" fontId="2" fillId="0" borderId="0" xfId="0" applyNumberFormat="1" applyFont="1" applyFill="1"/>
    <xf numFmtId="0" fontId="0" fillId="0" borderId="0" xfId="0" applyFont="1" applyBorder="1" applyAlignment="1"/>
    <xf numFmtId="0" fontId="0" fillId="0" borderId="0" xfId="0" applyFont="1" applyAlignment="1"/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top"/>
    </xf>
    <xf numFmtId="0" fontId="0" fillId="0" borderId="0" xfId="0" applyAlignment="1"/>
    <xf numFmtId="3" fontId="1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3" fillId="0" borderId="0" xfId="0" applyFont="1" applyBorder="1"/>
    <xf numFmtId="0" fontId="20" fillId="0" borderId="0" xfId="0" applyFont="1"/>
    <xf numFmtId="0" fontId="0" fillId="0" borderId="0" xfId="0" applyBorder="1" applyAlignment="1"/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1" fillId="0" borderId="0" xfId="0" applyFont="1"/>
    <xf numFmtId="0" fontId="0" fillId="0" borderId="7" xfId="0" applyBorder="1"/>
    <xf numFmtId="3" fontId="0" fillId="0" borderId="8" xfId="0" applyNumberFormat="1" applyBorder="1"/>
    <xf numFmtId="3" fontId="1" fillId="0" borderId="9" xfId="0" applyNumberFormat="1" applyFont="1" applyBorder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/>
    <xf numFmtId="3" fontId="3" fillId="0" borderId="1" xfId="0" applyNumberFormat="1" applyFont="1" applyBorder="1"/>
    <xf numFmtId="0" fontId="0" fillId="0" borderId="3" xfId="0" applyFont="1" applyBorder="1"/>
    <xf numFmtId="3" fontId="3" fillId="0" borderId="0" xfId="0" applyNumberFormat="1" applyFont="1" applyBorder="1"/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1" applyFont="1" applyFill="1" applyBorder="1">
      <alignment horizontal="left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15" fillId="0" borderId="0" xfId="0" applyFont="1" applyAlignment="1">
      <alignment vertical="center" wrapText="1"/>
    </xf>
    <xf numFmtId="0" fontId="2" fillId="0" borderId="0" xfId="0" applyFont="1" applyBorder="1" applyAlignment="1">
      <alignment vertical="top"/>
    </xf>
    <xf numFmtId="0" fontId="0" fillId="0" borderId="0" xfId="0" applyAlignment="1"/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0" fontId="6" fillId="4" borderId="4" xfId="1" applyFont="1" applyFill="1" applyBorder="1">
      <alignment horizontal="left"/>
    </xf>
    <xf numFmtId="0" fontId="6" fillId="4" borderId="2" xfId="1" applyFont="1" applyFill="1" applyBorder="1">
      <alignment horizontal="left"/>
    </xf>
    <xf numFmtId="0" fontId="0" fillId="0" borderId="0" xfId="0" applyFont="1" applyBorder="1" applyAlignment="1"/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Font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3" fillId="0" borderId="0" xfId="0" applyFont="1"/>
    <xf numFmtId="3" fontId="7" fillId="0" borderId="0" xfId="0" applyNumberFormat="1" applyFont="1" applyBorder="1"/>
  </cellXfs>
  <cellStyles count="2">
    <cellStyle name="___row1" xfId="1"/>
    <cellStyle name="Normální" xfId="0" builtinId="0"/>
  </cellStyles>
  <dxfs count="50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528638</xdr:colOff>
      <xdr:row>22</xdr:row>
      <xdr:rowOff>65087</xdr:rowOff>
    </xdr:from>
    <xdr:to>
      <xdr:col>19</xdr:col>
      <xdr:colOff>471487</xdr:colOff>
      <xdr:row>33</xdr:row>
      <xdr:rowOff>188912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C2FAA0BB-DE52-45C5-A6A1-B06446CC9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6388" y="3954462"/>
          <a:ext cx="4419599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157"/>
  <sheetViews>
    <sheetView tabSelected="1" topLeftCell="A121" zoomScale="120" zoomScaleNormal="120" workbookViewId="0">
      <selection activeCell="K154" sqref="K154"/>
    </sheetView>
  </sheetViews>
  <sheetFormatPr defaultRowHeight="15" x14ac:dyDescent="0.25"/>
  <cols>
    <col min="3" max="3" width="14.85546875" customWidth="1"/>
    <col min="4" max="4" width="12.42578125" customWidth="1"/>
    <col min="5" max="5" width="3.5703125" customWidth="1"/>
    <col min="6" max="11" width="14.7109375" customWidth="1"/>
    <col min="12" max="12" width="11.28515625" customWidth="1"/>
    <col min="13" max="13" width="12.140625" customWidth="1"/>
  </cols>
  <sheetData>
    <row r="2" spans="4:12" x14ac:dyDescent="0.25">
      <c r="F2" s="67" t="s">
        <v>130</v>
      </c>
      <c r="G2" s="67" t="s">
        <v>126</v>
      </c>
      <c r="H2" s="67" t="s">
        <v>127</v>
      </c>
      <c r="I2" s="67" t="s">
        <v>129</v>
      </c>
      <c r="J2" s="67" t="s">
        <v>128</v>
      </c>
    </row>
    <row r="3" spans="4:12" x14ac:dyDescent="0.25">
      <c r="D3" s="35" t="s">
        <v>58</v>
      </c>
      <c r="E3" s="35"/>
      <c r="F3" s="69">
        <v>5765412337.54</v>
      </c>
      <c r="G3" s="69">
        <v>6551766629.6400003</v>
      </c>
      <c r="H3" s="69">
        <v>7003665989.79879</v>
      </c>
      <c r="I3" s="69">
        <v>7148135115</v>
      </c>
      <c r="J3" s="69">
        <v>7877093739.9099998</v>
      </c>
    </row>
    <row r="4" spans="4:12" x14ac:dyDescent="0.25">
      <c r="D4" s="32" t="s">
        <v>59</v>
      </c>
      <c r="F4" s="70">
        <v>5951585513.2200012</v>
      </c>
      <c r="G4" s="70">
        <v>6702755427.2400122</v>
      </c>
      <c r="H4" s="70">
        <v>7003666287.1932421</v>
      </c>
      <c r="I4" s="70">
        <v>7309624625</v>
      </c>
      <c r="J4" s="72">
        <v>7627966635</v>
      </c>
    </row>
    <row r="5" spans="4:12" x14ac:dyDescent="0.25">
      <c r="D5" s="68" t="s">
        <v>36</v>
      </c>
      <c r="E5" s="68"/>
      <c r="F5" s="71">
        <f t="shared" ref="F5:J5" si="0">+F4-F3</f>
        <v>186173175.68000126</v>
      </c>
      <c r="G5" s="71">
        <f t="shared" si="0"/>
        <v>150988797.60001183</v>
      </c>
      <c r="H5" s="71">
        <f t="shared" si="0"/>
        <v>297.39445209503174</v>
      </c>
      <c r="I5" s="71">
        <f t="shared" si="0"/>
        <v>161489510</v>
      </c>
      <c r="J5" s="71">
        <f t="shared" si="0"/>
        <v>-249127104.90999985</v>
      </c>
      <c r="L5" s="1"/>
    </row>
    <row r="6" spans="4:12" x14ac:dyDescent="0.25">
      <c r="D6" s="32"/>
    </row>
    <row r="7" spans="4:12" x14ac:dyDescent="0.25">
      <c r="D7" s="73" t="s">
        <v>131</v>
      </c>
      <c r="E7" s="45"/>
      <c r="F7" s="45"/>
      <c r="G7" s="45"/>
      <c r="H7" s="45"/>
      <c r="I7" s="45"/>
      <c r="J7" s="45"/>
      <c r="K7" s="45"/>
    </row>
    <row r="8" spans="4:12" x14ac:dyDescent="0.25">
      <c r="D8" s="46" t="s">
        <v>67</v>
      </c>
      <c r="E8" s="46"/>
      <c r="F8" s="46" t="s">
        <v>68</v>
      </c>
      <c r="G8" s="45"/>
      <c r="H8" s="45"/>
      <c r="I8" s="45"/>
      <c r="J8" s="45"/>
      <c r="K8" s="45"/>
    </row>
    <row r="9" spans="4:12" x14ac:dyDescent="0.25">
      <c r="F9" s="91" t="s">
        <v>167</v>
      </c>
      <c r="G9" s="91"/>
      <c r="H9" s="91" t="s">
        <v>168</v>
      </c>
      <c r="I9" s="91"/>
      <c r="J9" s="91" t="s">
        <v>169</v>
      </c>
      <c r="K9" s="41"/>
    </row>
    <row r="10" spans="4:12" x14ac:dyDescent="0.25">
      <c r="D10" s="35" t="s">
        <v>58</v>
      </c>
      <c r="E10" s="35"/>
      <c r="F10" s="10">
        <v>873427750.11120701</v>
      </c>
      <c r="G10" s="11">
        <v>1.1247100806039867</v>
      </c>
      <c r="H10" s="10">
        <v>1325327110.2700014</v>
      </c>
      <c r="I10" s="11">
        <v>1.2022854575244273</v>
      </c>
      <c r="J10" s="10">
        <v>728958624.90999985</v>
      </c>
      <c r="K10" s="11">
        <v>1.1019788536705633</v>
      </c>
    </row>
    <row r="11" spans="4:12" x14ac:dyDescent="0.25">
      <c r="D11" s="32" t="s">
        <v>59</v>
      </c>
      <c r="E11" s="32"/>
      <c r="F11" s="10">
        <v>624300347.80675793</v>
      </c>
      <c r="G11" s="11">
        <v>1.0891390769072393</v>
      </c>
      <c r="H11" s="39">
        <v>925211207.75998783</v>
      </c>
      <c r="I11" s="40">
        <v>1.1380344572919858</v>
      </c>
      <c r="J11" s="39">
        <v>318342010</v>
      </c>
      <c r="K11" s="40">
        <v>1.043551074963716</v>
      </c>
    </row>
    <row r="12" spans="4:12" x14ac:dyDescent="0.25">
      <c r="D12" s="41" t="s">
        <v>36</v>
      </c>
      <c r="E12" s="41"/>
      <c r="F12" s="42">
        <f>+F11-F10</f>
        <v>-249127402.30444908</v>
      </c>
      <c r="G12" s="44"/>
      <c r="H12" s="42">
        <f>+H11-H10</f>
        <v>-400115902.51001358</v>
      </c>
      <c r="I12" s="44"/>
      <c r="J12" s="42">
        <f>+J11-J10</f>
        <v>-410616614.90999985</v>
      </c>
      <c r="K12" s="41"/>
    </row>
    <row r="13" spans="4:12" ht="3" customHeight="1" x14ac:dyDescent="0.25">
      <c r="F13" s="10"/>
      <c r="G13" s="34"/>
      <c r="H13" s="10"/>
      <c r="I13" s="34"/>
      <c r="J13" s="10"/>
    </row>
    <row r="14" spans="4:12" x14ac:dyDescent="0.25">
      <c r="D14" s="35" t="s">
        <v>60</v>
      </c>
      <c r="E14" s="35"/>
      <c r="F14" s="36">
        <v>422283048.99536347</v>
      </c>
      <c r="G14" s="37">
        <v>1.2751552752821325</v>
      </c>
      <c r="H14" s="36">
        <v>483632895.35000014</v>
      </c>
      <c r="I14" s="37">
        <v>1.3282520535478974</v>
      </c>
      <c r="J14" s="36">
        <v>333628342</v>
      </c>
      <c r="K14" s="37">
        <v>1.2055167989405735</v>
      </c>
    </row>
    <row r="15" spans="4:12" x14ac:dyDescent="0.25">
      <c r="D15" s="29" t="s">
        <v>66</v>
      </c>
      <c r="E15" s="29"/>
      <c r="F15" s="27">
        <f>+F14-F16-F17</f>
        <v>27331654.589451715</v>
      </c>
      <c r="G15" s="38">
        <v>1.0759829430822545</v>
      </c>
      <c r="H15" s="27">
        <f>+H14-H16-H17</f>
        <v>34160745.290000111</v>
      </c>
      <c r="I15" s="38">
        <v>1.0968059217941684</v>
      </c>
      <c r="J15" s="27">
        <f>+J14-J16-J17</f>
        <v>38994125</v>
      </c>
      <c r="K15" s="38">
        <v>1.1120375010730643</v>
      </c>
    </row>
    <row r="16" spans="4:12" x14ac:dyDescent="0.25">
      <c r="D16" s="32" t="s">
        <v>61</v>
      </c>
      <c r="E16" s="32"/>
      <c r="F16" s="39">
        <v>297869757.78507996</v>
      </c>
      <c r="G16" s="40">
        <v>1.2707906292686812</v>
      </c>
      <c r="H16" s="39">
        <v>352475677.59000003</v>
      </c>
      <c r="I16" s="40">
        <v>1.3371700706939178</v>
      </c>
      <c r="J16" s="39">
        <v>172775487</v>
      </c>
      <c r="K16" s="40">
        <v>1.1410303328980791</v>
      </c>
    </row>
    <row r="17" spans="2:13" x14ac:dyDescent="0.25">
      <c r="D17" s="41" t="s">
        <v>62</v>
      </c>
      <c r="E17" s="41"/>
      <c r="F17" s="42">
        <v>97081636.620831802</v>
      </c>
      <c r="G17" s="43">
        <v>2.2944190018630932</v>
      </c>
      <c r="H17" s="42">
        <v>96996472.469999999</v>
      </c>
      <c r="I17" s="43">
        <v>2.291816599338206</v>
      </c>
      <c r="J17" s="42">
        <v>121858730</v>
      </c>
      <c r="K17" s="43">
        <v>3.4263496835219351</v>
      </c>
      <c r="L17" s="34"/>
    </row>
    <row r="18" spans="2:13" ht="3" customHeight="1" x14ac:dyDescent="0.25">
      <c r="F18" s="10"/>
      <c r="G18" s="11"/>
      <c r="H18" s="10"/>
      <c r="I18" s="11"/>
      <c r="J18" s="10"/>
      <c r="K18" s="11"/>
      <c r="L18" s="34"/>
    </row>
    <row r="19" spans="2:13" x14ac:dyDescent="0.25">
      <c r="D19" s="35" t="s">
        <v>63</v>
      </c>
      <c r="E19" s="35"/>
      <c r="F19" s="36">
        <v>85819852.313134313</v>
      </c>
      <c r="G19" s="37">
        <v>1.0888761788150003</v>
      </c>
      <c r="H19" s="36">
        <v>124956160.83000052</v>
      </c>
      <c r="I19" s="37">
        <v>1.134872659472661</v>
      </c>
      <c r="J19" s="36">
        <v>77745777.000000119</v>
      </c>
      <c r="K19" s="37">
        <v>1.0798469097030856</v>
      </c>
    </row>
    <row r="20" spans="2:13" x14ac:dyDescent="0.25">
      <c r="D20" s="32" t="s">
        <v>64</v>
      </c>
      <c r="E20" s="32"/>
      <c r="F20" s="39">
        <v>39513.98827817291</v>
      </c>
      <c r="G20" s="40">
        <v>1.0008968584607094</v>
      </c>
      <c r="H20" s="39">
        <v>-1098285.0399999693</v>
      </c>
      <c r="I20" s="40">
        <v>0.97569951869593941</v>
      </c>
      <c r="J20" s="39"/>
      <c r="K20" s="40" t="s">
        <v>148</v>
      </c>
      <c r="L20" s="34"/>
    </row>
    <row r="21" spans="2:13" x14ac:dyDescent="0.25">
      <c r="D21" s="41" t="s">
        <v>65</v>
      </c>
      <c r="E21" s="41"/>
      <c r="F21" s="42">
        <v>1261004.1647931412</v>
      </c>
      <c r="G21" s="43">
        <v>1.0492104912245495</v>
      </c>
      <c r="H21" s="42">
        <v>1286846.4899999909</v>
      </c>
      <c r="I21" s="43">
        <v>1.0502696805495297</v>
      </c>
      <c r="J21" s="42"/>
      <c r="K21" s="43"/>
    </row>
    <row r="22" spans="2:13" x14ac:dyDescent="0.25">
      <c r="F22" s="10"/>
      <c r="G22" s="34"/>
      <c r="H22" s="10"/>
      <c r="I22" s="34"/>
      <c r="J22" s="10"/>
    </row>
    <row r="24" spans="2:13" x14ac:dyDescent="0.25">
      <c r="B24" s="2"/>
      <c r="C24" s="2"/>
      <c r="D24" s="2"/>
      <c r="E24" s="3"/>
      <c r="F24" s="92" t="s">
        <v>4</v>
      </c>
      <c r="G24" s="92"/>
      <c r="H24" s="92" t="s">
        <v>5</v>
      </c>
      <c r="I24" s="92"/>
      <c r="J24" s="92" t="s">
        <v>20</v>
      </c>
      <c r="K24" s="2"/>
      <c r="L24" s="2"/>
      <c r="M24" s="2"/>
    </row>
    <row r="25" spans="2:13" x14ac:dyDescent="0.25">
      <c r="B25" s="9" t="s">
        <v>0</v>
      </c>
      <c r="C25" s="2"/>
      <c r="D25" s="2" t="s">
        <v>1</v>
      </c>
      <c r="E25" s="3" t="s">
        <v>2</v>
      </c>
      <c r="F25" s="4">
        <v>512000</v>
      </c>
      <c r="G25" s="5">
        <v>1.0014359837329967</v>
      </c>
      <c r="H25" s="4">
        <v>14733186.020000041</v>
      </c>
      <c r="I25" s="5">
        <v>1.0430381125348707</v>
      </c>
      <c r="J25" s="4"/>
      <c r="K25" s="7" t="s">
        <v>148</v>
      </c>
      <c r="L25" s="9" t="s">
        <v>149</v>
      </c>
      <c r="M25" s="2"/>
    </row>
    <row r="26" spans="2:13" x14ac:dyDescent="0.25">
      <c r="B26" s="2"/>
      <c r="C26" s="2"/>
      <c r="D26" s="2"/>
      <c r="E26" s="2" t="s">
        <v>3</v>
      </c>
      <c r="F26" s="6">
        <v>723000</v>
      </c>
      <c r="G26" s="7">
        <v>1.0016975815919229</v>
      </c>
      <c r="H26" s="6">
        <v>17909031.719999969</v>
      </c>
      <c r="I26" s="7">
        <v>1.0438180074817773</v>
      </c>
      <c r="J26" s="6"/>
      <c r="K26" s="7"/>
      <c r="L26" s="9" t="s">
        <v>150</v>
      </c>
      <c r="M26" s="2"/>
    </row>
    <row r="27" spans="2:13" x14ac:dyDescent="0.25">
      <c r="B27" s="131" t="s">
        <v>173</v>
      </c>
      <c r="C27" s="2"/>
      <c r="D27" s="2"/>
      <c r="E27" s="2"/>
      <c r="F27" s="6"/>
      <c r="G27" s="7"/>
      <c r="H27" s="6"/>
      <c r="I27" s="7"/>
      <c r="J27" s="6"/>
      <c r="K27" s="7"/>
      <c r="L27" s="2"/>
      <c r="M27" s="2"/>
    </row>
    <row r="28" spans="2:13" x14ac:dyDescent="0.25">
      <c r="B28" s="2"/>
      <c r="C28" s="2"/>
      <c r="D28" s="34" t="s">
        <v>151</v>
      </c>
      <c r="E28" s="2"/>
      <c r="F28" s="6">
        <v>-250000</v>
      </c>
      <c r="G28" s="7">
        <v>0.97619047619047616</v>
      </c>
      <c r="H28" s="6">
        <v>3683184.46</v>
      </c>
      <c r="I28" s="7">
        <v>1.5608783188083886</v>
      </c>
      <c r="J28" s="6" t="s">
        <v>152</v>
      </c>
      <c r="K28" s="7"/>
      <c r="L28" s="2"/>
      <c r="M28" s="2"/>
    </row>
    <row r="29" spans="2:13" x14ac:dyDescent="0.25">
      <c r="B29" s="2"/>
      <c r="C29" s="2"/>
      <c r="D29" s="2" t="s">
        <v>156</v>
      </c>
      <c r="E29" s="2"/>
      <c r="F29" s="6"/>
      <c r="G29" s="7"/>
      <c r="H29" s="6"/>
      <c r="I29" s="7"/>
      <c r="J29" s="6"/>
      <c r="K29" s="7"/>
      <c r="L29" s="2"/>
      <c r="M29" s="2"/>
    </row>
    <row r="30" spans="2:13" x14ac:dyDescent="0.25">
      <c r="B30" s="2"/>
      <c r="C30" s="2"/>
      <c r="D30" s="34"/>
      <c r="E30" s="2"/>
      <c r="F30" s="6"/>
      <c r="G30" s="7"/>
      <c r="H30" s="6"/>
      <c r="I30" s="7"/>
      <c r="J30" s="6"/>
      <c r="K30" s="7"/>
      <c r="L30" s="2"/>
      <c r="M30" s="2"/>
    </row>
    <row r="31" spans="2:13" x14ac:dyDescent="0.25">
      <c r="B31" s="2"/>
      <c r="C31" s="2"/>
      <c r="D31" s="2" t="s">
        <v>132</v>
      </c>
      <c r="E31" s="3" t="s">
        <v>2</v>
      </c>
      <c r="F31" s="6">
        <v>739000</v>
      </c>
      <c r="G31" s="7">
        <v>1.0020520709533383</v>
      </c>
      <c r="H31" s="6">
        <v>15022104.300000012</v>
      </c>
      <c r="I31" s="7">
        <v>1.0434364601953581</v>
      </c>
      <c r="J31" s="6">
        <v>-1395312</v>
      </c>
      <c r="K31" s="7">
        <v>0.99614829541854655</v>
      </c>
      <c r="L31" s="2"/>
      <c r="M31" s="2"/>
    </row>
    <row r="32" spans="2:13" x14ac:dyDescent="0.25">
      <c r="B32" s="2"/>
      <c r="C32" s="2"/>
      <c r="D32" s="2" t="s">
        <v>133</v>
      </c>
      <c r="E32" s="2" t="s">
        <v>3</v>
      </c>
      <c r="F32" s="6">
        <v>801000</v>
      </c>
      <c r="G32" s="7">
        <v>1.001861193533921</v>
      </c>
      <c r="H32" s="6">
        <v>18227573.869999945</v>
      </c>
      <c r="I32" s="7">
        <v>1.0441407148227042</v>
      </c>
      <c r="J32" s="6">
        <v>-3708899</v>
      </c>
      <c r="K32" s="7">
        <v>0.99147142110475217</v>
      </c>
      <c r="L32" s="2"/>
      <c r="M32" s="2"/>
    </row>
    <row r="33" spans="2:13" x14ac:dyDescent="0.25">
      <c r="B33" s="2"/>
      <c r="C33" s="2"/>
      <c r="D33" s="2"/>
      <c r="E33" s="2"/>
      <c r="F33" s="6"/>
      <c r="G33" s="7"/>
      <c r="H33" s="6"/>
      <c r="I33" s="7"/>
      <c r="J33" s="6"/>
      <c r="K33" s="7"/>
      <c r="L33" s="2"/>
      <c r="M33" s="2"/>
    </row>
    <row r="34" spans="2:13" x14ac:dyDescent="0.25">
      <c r="B34" s="9" t="s">
        <v>6</v>
      </c>
      <c r="C34" s="2"/>
      <c r="D34" s="34" t="s">
        <v>7</v>
      </c>
      <c r="E34" s="2"/>
      <c r="F34" s="6">
        <v>6000000</v>
      </c>
      <c r="G34" s="109" t="s">
        <v>8</v>
      </c>
      <c r="H34" s="109"/>
      <c r="I34" s="109"/>
      <c r="J34" s="109"/>
      <c r="K34" s="109"/>
      <c r="L34" s="109"/>
      <c r="M34" s="109"/>
    </row>
    <row r="35" spans="2:13" x14ac:dyDescent="0.25">
      <c r="B35" s="2"/>
      <c r="C35" s="2"/>
      <c r="D35" s="2"/>
      <c r="E35" s="2"/>
      <c r="F35" s="93" t="s">
        <v>153</v>
      </c>
      <c r="G35" s="109"/>
      <c r="H35" s="109"/>
      <c r="I35" s="109"/>
      <c r="J35" s="109"/>
      <c r="K35" s="109"/>
      <c r="L35" s="109"/>
      <c r="M35" s="109"/>
    </row>
    <row r="36" spans="2:13" x14ac:dyDescent="0.25">
      <c r="B36" s="2"/>
      <c r="C36" s="2"/>
      <c r="D36" s="2"/>
      <c r="E36" s="2"/>
      <c r="F36" s="2"/>
      <c r="G36" s="109"/>
      <c r="H36" s="109"/>
      <c r="I36" s="109"/>
      <c r="J36" s="109"/>
      <c r="K36" s="109"/>
      <c r="L36" s="109"/>
      <c r="M36" s="109"/>
    </row>
    <row r="37" spans="2:13" x14ac:dyDescent="0.25">
      <c r="B37" s="2"/>
      <c r="C37" s="2"/>
      <c r="D37" s="2"/>
      <c r="E37" s="2"/>
      <c r="F37" s="2"/>
    </row>
    <row r="38" spans="2:13" x14ac:dyDescent="0.25">
      <c r="B38" s="9" t="s">
        <v>18</v>
      </c>
      <c r="D38" s="2" t="s">
        <v>1</v>
      </c>
      <c r="E38" s="3" t="s">
        <v>2</v>
      </c>
      <c r="F38" s="4">
        <v>1331000</v>
      </c>
      <c r="G38" s="3" t="s">
        <v>11</v>
      </c>
    </row>
    <row r="39" spans="2:13" x14ac:dyDescent="0.25">
      <c r="D39" s="2" t="s">
        <v>9</v>
      </c>
      <c r="E39" s="2" t="s">
        <v>3</v>
      </c>
      <c r="F39" s="6">
        <v>-300000</v>
      </c>
      <c r="G39" t="s">
        <v>10</v>
      </c>
    </row>
    <row r="40" spans="2:13" x14ac:dyDescent="0.25">
      <c r="D40" s="2"/>
      <c r="E40" s="2"/>
      <c r="F40" s="6"/>
    </row>
    <row r="41" spans="2:13" x14ac:dyDescent="0.25">
      <c r="F41" s="99" t="s">
        <v>4</v>
      </c>
      <c r="G41" s="99"/>
      <c r="H41" s="99" t="s">
        <v>5</v>
      </c>
      <c r="I41" s="99"/>
      <c r="J41" s="99" t="s">
        <v>20</v>
      </c>
      <c r="K41" s="100"/>
    </row>
    <row r="42" spans="2:13" x14ac:dyDescent="0.25">
      <c r="B42" s="9" t="s">
        <v>21</v>
      </c>
      <c r="D42" s="2" t="s">
        <v>1</v>
      </c>
      <c r="E42" s="3" t="s">
        <v>2</v>
      </c>
      <c r="F42" s="6">
        <v>31100000.000009775</v>
      </c>
      <c r="G42" s="7">
        <v>1.1131320480175004</v>
      </c>
      <c r="H42" s="6">
        <v>43419525</v>
      </c>
      <c r="I42" s="7">
        <v>1.1653570205477006</v>
      </c>
      <c r="J42" s="6">
        <v>33439539</v>
      </c>
      <c r="K42" s="7">
        <v>1.122686683451126</v>
      </c>
      <c r="L42" s="117" t="s">
        <v>17</v>
      </c>
      <c r="M42" s="118"/>
    </row>
    <row r="43" spans="2:13" x14ac:dyDescent="0.25">
      <c r="D43" s="101" t="s">
        <v>12</v>
      </c>
      <c r="E43" s="101"/>
      <c r="F43" s="102">
        <v>30344000</v>
      </c>
      <c r="G43" s="2"/>
      <c r="H43" s="2"/>
      <c r="I43" s="2"/>
      <c r="K43" s="94"/>
      <c r="L43" s="95" t="s">
        <v>16</v>
      </c>
      <c r="M43" s="96">
        <v>39317000</v>
      </c>
    </row>
    <row r="44" spans="2:13" x14ac:dyDescent="0.25">
      <c r="D44" s="2" t="s">
        <v>13</v>
      </c>
      <c r="E44" s="2"/>
      <c r="F44" s="12">
        <v>28370000</v>
      </c>
      <c r="G44" s="2"/>
      <c r="H44" s="2" t="s">
        <v>14</v>
      </c>
      <c r="I44" s="2"/>
      <c r="L44" s="95" t="s">
        <v>15</v>
      </c>
      <c r="M44" s="96">
        <v>17239000</v>
      </c>
    </row>
    <row r="45" spans="2:13" x14ac:dyDescent="0.25">
      <c r="F45" s="15">
        <f>SUM(F43:F44)</f>
        <v>58714000</v>
      </c>
      <c r="L45" s="95"/>
      <c r="M45" s="97">
        <f>SUM(M43:M44)</f>
        <v>56556000</v>
      </c>
    </row>
    <row r="46" spans="2:13" x14ac:dyDescent="0.25">
      <c r="F46" s="8"/>
      <c r="M46" s="8"/>
    </row>
    <row r="47" spans="2:13" x14ac:dyDescent="0.25">
      <c r="B47" s="9" t="s">
        <v>22</v>
      </c>
      <c r="D47" s="2" t="s">
        <v>1</v>
      </c>
      <c r="E47" s="3" t="s">
        <v>2</v>
      </c>
      <c r="F47" s="6">
        <v>10332000</v>
      </c>
    </row>
    <row r="48" spans="2:13" x14ac:dyDescent="0.25">
      <c r="D48" s="34" t="s">
        <v>19</v>
      </c>
      <c r="E48" s="2" t="s">
        <v>3</v>
      </c>
      <c r="F48" s="6">
        <v>10332000</v>
      </c>
    </row>
    <row r="49" spans="2:11" x14ac:dyDescent="0.25">
      <c r="D49" s="2"/>
      <c r="E49" s="2"/>
      <c r="F49" s="6"/>
    </row>
    <row r="50" spans="2:11" x14ac:dyDescent="0.25">
      <c r="F50" s="105" t="s">
        <v>4</v>
      </c>
      <c r="G50" s="105"/>
      <c r="H50" s="105" t="s">
        <v>5</v>
      </c>
      <c r="I50" s="105"/>
      <c r="J50" s="105" t="s">
        <v>20</v>
      </c>
    </row>
    <row r="51" spans="2:11" x14ac:dyDescent="0.25">
      <c r="B51" s="9" t="s">
        <v>23</v>
      </c>
      <c r="D51" s="103" t="s">
        <v>1</v>
      </c>
      <c r="E51" s="74" t="s">
        <v>2</v>
      </c>
      <c r="F51" s="42">
        <v>6699660.9619982988</v>
      </c>
      <c r="G51" s="11">
        <v>1.1367268287021943</v>
      </c>
      <c r="H51" s="10">
        <v>11158647.749999903</v>
      </c>
      <c r="I51" s="11">
        <v>1.2505233268933786</v>
      </c>
      <c r="J51" s="10"/>
      <c r="K51" s="11"/>
    </row>
    <row r="52" spans="2:11" x14ac:dyDescent="0.25">
      <c r="D52" s="16" t="s">
        <v>24</v>
      </c>
      <c r="E52" s="16"/>
      <c r="F52" s="12">
        <v>2396000</v>
      </c>
    </row>
    <row r="53" spans="2:11" x14ac:dyDescent="0.25">
      <c r="D53" s="16" t="s">
        <v>25</v>
      </c>
      <c r="E53" s="16"/>
      <c r="F53" s="12">
        <v>3288765</v>
      </c>
      <c r="H53" s="13"/>
      <c r="I53" s="14"/>
    </row>
    <row r="54" spans="2:11" x14ac:dyDescent="0.25">
      <c r="D54" s="16" t="s">
        <v>26</v>
      </c>
      <c r="E54" s="16"/>
      <c r="F54" s="12">
        <v>1000000</v>
      </c>
    </row>
    <row r="55" spans="2:11" x14ac:dyDescent="0.25">
      <c r="D55" s="17" t="s">
        <v>27</v>
      </c>
      <c r="E55" s="17"/>
      <c r="F55" s="15">
        <f>+SUM(F52:F54)</f>
        <v>6684765</v>
      </c>
    </row>
    <row r="56" spans="2:11" x14ac:dyDescent="0.25">
      <c r="D56" s="29"/>
      <c r="E56" s="29"/>
      <c r="F56" s="30"/>
    </row>
    <row r="57" spans="2:11" x14ac:dyDescent="0.25">
      <c r="C57" t="s">
        <v>154</v>
      </c>
      <c r="D57" s="29"/>
      <c r="E57" s="29"/>
      <c r="F57" s="30"/>
    </row>
    <row r="58" spans="2:11" x14ac:dyDescent="0.25">
      <c r="D58" s="34" t="s">
        <v>141</v>
      </c>
      <c r="E58" s="29"/>
      <c r="F58" s="104">
        <v>38500000</v>
      </c>
      <c r="H58" s="13" t="s">
        <v>28</v>
      </c>
      <c r="I58" s="14">
        <v>6137000</v>
      </c>
    </row>
    <row r="59" spans="2:11" x14ac:dyDescent="0.25">
      <c r="D59" s="34"/>
      <c r="E59" s="29"/>
      <c r="F59" s="104"/>
      <c r="H59" s="13"/>
      <c r="I59" s="14"/>
    </row>
    <row r="60" spans="2:11" x14ac:dyDescent="0.25">
      <c r="D60" s="29"/>
      <c r="E60" s="29"/>
      <c r="F60" s="105" t="s">
        <v>4</v>
      </c>
      <c r="G60" s="105"/>
      <c r="H60" s="105" t="s">
        <v>5</v>
      </c>
      <c r="I60" s="105"/>
      <c r="J60" s="105" t="s">
        <v>20</v>
      </c>
    </row>
    <row r="61" spans="2:11" x14ac:dyDescent="0.25">
      <c r="D61" s="2" t="s">
        <v>155</v>
      </c>
      <c r="E61" s="29"/>
      <c r="F61" s="4">
        <v>65790380.156267822</v>
      </c>
      <c r="G61" s="5">
        <v>1.3111297541424665</v>
      </c>
      <c r="H61" s="4">
        <v>99968345.599999845</v>
      </c>
      <c r="I61" s="5">
        <v>1.5639058212458172</v>
      </c>
      <c r="J61" s="4">
        <v>42541264.909999967</v>
      </c>
      <c r="K61" s="5">
        <v>1.1812537871552344</v>
      </c>
    </row>
    <row r="63" spans="2:11" x14ac:dyDescent="0.25">
      <c r="B63" s="9" t="s">
        <v>31</v>
      </c>
      <c r="D63" t="s">
        <v>29</v>
      </c>
      <c r="H63" s="2" t="s">
        <v>30</v>
      </c>
      <c r="I63" s="1">
        <v>1488023</v>
      </c>
    </row>
    <row r="64" spans="2:11" x14ac:dyDescent="0.25">
      <c r="H64" s="2"/>
      <c r="I64" s="1"/>
    </row>
    <row r="65" spans="2:13" x14ac:dyDescent="0.25">
      <c r="B65" s="9" t="s">
        <v>32</v>
      </c>
      <c r="D65" s="2" t="s">
        <v>1</v>
      </c>
      <c r="F65" s="92" t="s">
        <v>4</v>
      </c>
      <c r="G65" s="92"/>
      <c r="H65" s="92" t="s">
        <v>5</v>
      </c>
      <c r="I65" s="92"/>
      <c r="J65" s="3"/>
    </row>
    <row r="66" spans="2:13" x14ac:dyDescent="0.25">
      <c r="F66" s="10">
        <v>6000400</v>
      </c>
      <c r="G66" s="11">
        <v>1.6667407440330682</v>
      </c>
      <c r="H66" s="10">
        <v>3592961.1799999997</v>
      </c>
      <c r="I66" s="11">
        <v>1.3149775534821928</v>
      </c>
      <c r="J66" s="10"/>
      <c r="K66" s="11"/>
    </row>
    <row r="67" spans="2:13" x14ac:dyDescent="0.25">
      <c r="D67" s="16" t="s">
        <v>33</v>
      </c>
      <c r="E67" s="16"/>
      <c r="F67" s="12">
        <v>5566000</v>
      </c>
    </row>
    <row r="68" spans="2:13" x14ac:dyDescent="0.25">
      <c r="D68" s="16" t="s">
        <v>34</v>
      </c>
      <c r="E68" s="16"/>
      <c r="F68" s="12">
        <v>2299000</v>
      </c>
    </row>
    <row r="69" spans="2:13" x14ac:dyDescent="0.25">
      <c r="D69" s="16" t="s">
        <v>35</v>
      </c>
      <c r="E69" s="16"/>
      <c r="F69" s="12">
        <v>1452000</v>
      </c>
    </row>
    <row r="70" spans="2:13" x14ac:dyDescent="0.25">
      <c r="D70" s="17" t="s">
        <v>27</v>
      </c>
      <c r="E70" s="17"/>
      <c r="F70" s="15">
        <f>+SUM(F67:F69)</f>
        <v>9317000</v>
      </c>
    </row>
    <row r="71" spans="2:13" x14ac:dyDescent="0.25">
      <c r="D71" s="29"/>
      <c r="E71" s="29"/>
      <c r="F71" s="30"/>
    </row>
    <row r="72" spans="2:13" x14ac:dyDescent="0.25">
      <c r="D72" s="2" t="s">
        <v>134</v>
      </c>
      <c r="E72" s="29"/>
      <c r="F72" s="4">
        <v>35454236.666666806</v>
      </c>
      <c r="G72" s="5">
        <v>1.7192793188795916</v>
      </c>
      <c r="H72" s="4">
        <v>40017935.899999991</v>
      </c>
      <c r="I72" s="5">
        <v>1.8947027202585702</v>
      </c>
      <c r="J72" s="4">
        <v>49643742</v>
      </c>
      <c r="K72" s="5">
        <v>2.414277968657359</v>
      </c>
    </row>
    <row r="73" spans="2:13" x14ac:dyDescent="0.25">
      <c r="D73" s="29"/>
      <c r="E73" s="29"/>
      <c r="F73" s="30"/>
    </row>
    <row r="74" spans="2:13" x14ac:dyDescent="0.25">
      <c r="B74" s="9" t="s">
        <v>56</v>
      </c>
      <c r="D74" s="2" t="s">
        <v>1</v>
      </c>
      <c r="E74" s="29"/>
      <c r="F74" s="105" t="s">
        <v>4</v>
      </c>
      <c r="G74" s="105"/>
      <c r="H74" s="105" t="s">
        <v>5</v>
      </c>
      <c r="I74" s="105"/>
      <c r="J74" s="3"/>
    </row>
    <row r="75" spans="2:13" x14ac:dyDescent="0.25">
      <c r="D75" s="31" t="s">
        <v>57</v>
      </c>
      <c r="E75" s="29"/>
      <c r="F75" s="6">
        <v>4981841.0214550719</v>
      </c>
      <c r="G75" s="7">
        <v>1.1068648168570505</v>
      </c>
      <c r="H75" s="6">
        <v>4104605.3100000098</v>
      </c>
      <c r="I75" s="7">
        <v>1.0864211222328093</v>
      </c>
      <c r="J75" s="6"/>
      <c r="K75" s="7"/>
    </row>
    <row r="76" spans="2:13" x14ac:dyDescent="0.25">
      <c r="D76" s="31"/>
      <c r="E76" s="29"/>
      <c r="F76" s="10"/>
      <c r="G76" s="11"/>
      <c r="H76" s="10"/>
      <c r="I76" s="11"/>
      <c r="J76" s="10"/>
      <c r="K76" s="11"/>
    </row>
    <row r="77" spans="2:13" x14ac:dyDescent="0.25">
      <c r="B77" s="9" t="s">
        <v>79</v>
      </c>
      <c r="D77" s="31"/>
      <c r="E77" s="29"/>
      <c r="F77" s="105" t="s">
        <v>4</v>
      </c>
      <c r="G77" s="105"/>
      <c r="H77" s="105" t="s">
        <v>5</v>
      </c>
      <c r="I77" s="105"/>
      <c r="J77" s="105" t="s">
        <v>20</v>
      </c>
      <c r="K77" s="11"/>
      <c r="M77" t="s">
        <v>86</v>
      </c>
    </row>
    <row r="78" spans="2:13" x14ac:dyDescent="0.25">
      <c r="D78" s="2" t="s">
        <v>80</v>
      </c>
      <c r="E78" s="29"/>
      <c r="F78" s="6">
        <v>-1399977.9092224017</v>
      </c>
      <c r="G78" s="7">
        <v>0.97500038461636884</v>
      </c>
      <c r="H78" s="6">
        <v>3652747.3500000015</v>
      </c>
      <c r="I78" s="7">
        <v>1.0716966501627443</v>
      </c>
      <c r="J78" s="10"/>
      <c r="K78" s="11"/>
    </row>
    <row r="79" spans="2:13" x14ac:dyDescent="0.25">
      <c r="D79" s="2"/>
      <c r="E79" s="29"/>
      <c r="F79" s="10"/>
      <c r="G79" s="11"/>
      <c r="H79" s="10"/>
      <c r="I79" s="11"/>
      <c r="J79" s="10"/>
      <c r="K79" s="11"/>
    </row>
    <row r="80" spans="2:13" x14ac:dyDescent="0.25">
      <c r="D80" s="2" t="s">
        <v>135</v>
      </c>
      <c r="E80" s="29"/>
      <c r="F80" s="6">
        <v>-1300250.2257846892</v>
      </c>
      <c r="G80" s="7">
        <v>0.9888867739746241</v>
      </c>
      <c r="H80" s="6">
        <v>13888514.290000007</v>
      </c>
      <c r="I80" s="7">
        <v>1.1364140223781831</v>
      </c>
      <c r="J80" s="6">
        <v>4754729</v>
      </c>
      <c r="K80" s="7">
        <v>1.042856526980767</v>
      </c>
    </row>
    <row r="81" spans="2:13" x14ac:dyDescent="0.25">
      <c r="D81" s="2"/>
      <c r="E81" s="29"/>
      <c r="F81" s="10"/>
      <c r="G81" s="11"/>
      <c r="H81" s="10"/>
      <c r="I81" s="11"/>
      <c r="J81" s="10"/>
      <c r="K81" s="11"/>
    </row>
    <row r="82" spans="2:13" ht="15" customHeight="1" x14ac:dyDescent="0.25">
      <c r="D82" s="110" t="s">
        <v>81</v>
      </c>
      <c r="E82" s="111"/>
      <c r="F82" s="111"/>
      <c r="G82" s="111"/>
      <c r="H82" s="111"/>
      <c r="I82" s="111"/>
      <c r="J82" s="111"/>
      <c r="K82" s="111"/>
      <c r="L82" s="111"/>
      <c r="M82" s="111"/>
    </row>
    <row r="83" spans="2:13" x14ac:dyDescent="0.25">
      <c r="D83" s="111"/>
      <c r="E83" s="111"/>
      <c r="F83" s="111"/>
      <c r="G83" s="111"/>
      <c r="H83" s="111"/>
      <c r="I83" s="111"/>
      <c r="J83" s="111"/>
      <c r="K83" s="111"/>
      <c r="L83" s="111"/>
      <c r="M83" s="111"/>
    </row>
    <row r="84" spans="2:13" x14ac:dyDescent="0.25">
      <c r="D84" s="111"/>
      <c r="E84" s="111"/>
      <c r="F84" s="111"/>
      <c r="G84" s="111"/>
      <c r="H84" s="111"/>
      <c r="I84" s="111"/>
      <c r="J84" s="111"/>
      <c r="K84" s="111"/>
      <c r="L84" s="111"/>
      <c r="M84" s="111"/>
    </row>
    <row r="85" spans="2:13" x14ac:dyDescent="0.25">
      <c r="D85" s="31"/>
      <c r="E85" s="29"/>
      <c r="F85" s="10"/>
      <c r="G85" s="11"/>
      <c r="H85" s="10"/>
      <c r="I85" s="11"/>
      <c r="J85" s="10"/>
      <c r="K85" s="11"/>
    </row>
    <row r="86" spans="2:13" x14ac:dyDescent="0.25">
      <c r="B86" s="9" t="s">
        <v>85</v>
      </c>
      <c r="D86" s="31"/>
      <c r="E86" s="29"/>
      <c r="F86" s="105" t="s">
        <v>4</v>
      </c>
      <c r="G86" s="105"/>
      <c r="H86" s="105" t="s">
        <v>5</v>
      </c>
      <c r="I86" s="105"/>
      <c r="J86" s="105" t="s">
        <v>20</v>
      </c>
      <c r="K86" s="106"/>
      <c r="M86" t="s">
        <v>87</v>
      </c>
    </row>
    <row r="87" spans="2:13" x14ac:dyDescent="0.25">
      <c r="D87" s="2" t="s">
        <v>84</v>
      </c>
      <c r="E87" s="29"/>
      <c r="F87" s="10">
        <v>1150000.0000000051</v>
      </c>
      <c r="G87" s="11">
        <v>4.2857142857143469</v>
      </c>
      <c r="H87" s="10">
        <v>1000403.53</v>
      </c>
      <c r="I87" s="11">
        <v>3.0024231356158304</v>
      </c>
      <c r="J87" s="10"/>
      <c r="K87" s="11"/>
    </row>
    <row r="88" spans="2:13" x14ac:dyDescent="0.25">
      <c r="D88" s="112" t="s">
        <v>88</v>
      </c>
      <c r="E88" s="111"/>
      <c r="F88" s="111"/>
      <c r="G88" s="111"/>
      <c r="H88" s="111"/>
      <c r="I88" s="111"/>
      <c r="J88" s="83"/>
      <c r="K88" s="83"/>
      <c r="L88" s="83"/>
      <c r="M88" s="83"/>
    </row>
    <row r="89" spans="2:13" x14ac:dyDescent="0.25">
      <c r="D89" s="112" t="s">
        <v>89</v>
      </c>
      <c r="E89" s="113"/>
      <c r="F89" s="113"/>
      <c r="G89" s="113"/>
      <c r="H89" s="113"/>
      <c r="I89" s="113"/>
      <c r="J89" s="113"/>
      <c r="K89" s="113"/>
      <c r="L89" s="113"/>
      <c r="M89" s="113"/>
    </row>
    <row r="90" spans="2:13" x14ac:dyDescent="0.25">
      <c r="D90" s="112" t="s">
        <v>92</v>
      </c>
      <c r="E90" s="113"/>
      <c r="F90" s="113"/>
      <c r="G90" s="113"/>
      <c r="H90" s="113"/>
      <c r="I90" s="113"/>
      <c r="J90" s="113"/>
      <c r="K90" s="113"/>
      <c r="L90" s="113"/>
      <c r="M90" s="113"/>
    </row>
    <row r="91" spans="2:13" x14ac:dyDescent="0.25">
      <c r="D91" s="112" t="s">
        <v>90</v>
      </c>
      <c r="E91" s="113"/>
      <c r="F91" s="113"/>
      <c r="G91" s="113"/>
      <c r="H91" s="113"/>
      <c r="I91" s="113"/>
      <c r="J91" s="113"/>
      <c r="K91" s="113"/>
      <c r="L91" s="113"/>
      <c r="M91" s="113"/>
    </row>
    <row r="92" spans="2:13" x14ac:dyDescent="0.25">
      <c r="D92" s="112" t="s">
        <v>91</v>
      </c>
      <c r="E92" s="113"/>
      <c r="F92" s="113"/>
      <c r="G92" s="113"/>
      <c r="H92" s="113"/>
      <c r="I92" s="113"/>
      <c r="J92" s="113"/>
      <c r="K92" s="113"/>
      <c r="L92" s="113"/>
      <c r="M92" s="113"/>
    </row>
    <row r="93" spans="2:13" x14ac:dyDescent="0.25">
      <c r="B93" s="9"/>
      <c r="C93" s="9" t="s">
        <v>158</v>
      </c>
      <c r="D93" s="75"/>
      <c r="E93" s="76"/>
      <c r="F93" s="105" t="s">
        <v>4</v>
      </c>
      <c r="G93" s="105"/>
      <c r="H93" s="105" t="s">
        <v>5</v>
      </c>
      <c r="I93" s="105"/>
      <c r="J93" s="105" t="s">
        <v>20</v>
      </c>
      <c r="K93" s="76"/>
      <c r="L93" s="76"/>
      <c r="M93" s="76"/>
    </row>
    <row r="94" spans="2:13" x14ac:dyDescent="0.25">
      <c r="B94" s="9"/>
      <c r="D94" s="2" t="s">
        <v>157</v>
      </c>
      <c r="E94" s="83"/>
      <c r="F94" s="10">
        <v>200000</v>
      </c>
      <c r="G94" s="11">
        <v>1.1860465116279071</v>
      </c>
      <c r="H94" s="10">
        <v>1215437.8</v>
      </c>
      <c r="I94" s="11">
        <v>21.406193861207278</v>
      </c>
      <c r="J94" s="83"/>
      <c r="K94" s="83"/>
      <c r="L94" s="83"/>
      <c r="M94" s="83"/>
    </row>
    <row r="95" spans="2:13" x14ac:dyDescent="0.25">
      <c r="D95" s="82"/>
      <c r="E95" s="83"/>
      <c r="F95" s="83"/>
      <c r="G95" s="83"/>
      <c r="H95" s="83"/>
      <c r="I95" s="83"/>
      <c r="J95" s="83"/>
      <c r="K95" s="83"/>
      <c r="L95" s="83"/>
      <c r="M95" s="83"/>
    </row>
    <row r="96" spans="2:13" x14ac:dyDescent="0.25">
      <c r="D96" s="2" t="s">
        <v>136</v>
      </c>
      <c r="E96" s="76"/>
      <c r="F96" s="78">
        <v>835248.81182169914</v>
      </c>
      <c r="G96" s="79">
        <v>1.0092692389093099</v>
      </c>
      <c r="H96" s="78">
        <v>12731505.620000005</v>
      </c>
      <c r="I96" s="79">
        <v>1.1627788877216509</v>
      </c>
      <c r="J96" s="78">
        <v>8632925</v>
      </c>
      <c r="K96" s="79">
        <v>1.104880420035578</v>
      </c>
      <c r="L96" s="76"/>
      <c r="M96" s="76"/>
    </row>
    <row r="97" spans="2:13" x14ac:dyDescent="0.25">
      <c r="D97" s="49"/>
      <c r="E97" s="50"/>
      <c r="F97" s="50"/>
      <c r="G97" s="50"/>
      <c r="H97" s="50"/>
      <c r="I97" s="50"/>
      <c r="J97" s="50"/>
      <c r="K97" s="50"/>
      <c r="L97" s="50"/>
      <c r="M97" s="50"/>
    </row>
    <row r="98" spans="2:13" x14ac:dyDescent="0.25">
      <c r="B98" s="9" t="s">
        <v>93</v>
      </c>
      <c r="D98" s="49"/>
      <c r="E98" s="29"/>
      <c r="F98" s="105" t="s">
        <v>4</v>
      </c>
      <c r="G98" s="105"/>
      <c r="H98" s="105" t="s">
        <v>5</v>
      </c>
      <c r="I98" s="105"/>
      <c r="J98" s="105" t="s">
        <v>20</v>
      </c>
      <c r="M98" s="50"/>
    </row>
    <row r="99" spans="2:13" x14ac:dyDescent="0.25">
      <c r="D99" s="49" t="s">
        <v>94</v>
      </c>
      <c r="E99" s="50"/>
      <c r="F99" s="10">
        <v>393375.63837756962</v>
      </c>
      <c r="G99" s="11">
        <v>1.0658147717274524</v>
      </c>
      <c r="H99" s="10">
        <v>1081774.6700000102</v>
      </c>
      <c r="I99" s="11">
        <v>1.2045479234436554</v>
      </c>
      <c r="J99" s="10"/>
      <c r="K99" s="11"/>
      <c r="L99" s="34"/>
      <c r="M99" s="50" t="s">
        <v>95</v>
      </c>
    </row>
    <row r="100" spans="2:13" x14ac:dyDescent="0.25">
      <c r="D100" s="82"/>
      <c r="E100" s="83"/>
      <c r="F100" s="10"/>
      <c r="G100" s="11"/>
      <c r="H100" s="10"/>
      <c r="I100" s="11"/>
      <c r="J100" s="10"/>
      <c r="K100" s="11"/>
      <c r="L100" s="34"/>
      <c r="M100" s="83"/>
    </row>
    <row r="101" spans="2:13" x14ac:dyDescent="0.25">
      <c r="D101" s="49"/>
      <c r="E101" s="50"/>
      <c r="F101" s="105" t="s">
        <v>4</v>
      </c>
      <c r="G101" s="105"/>
      <c r="H101" s="105" t="s">
        <v>5</v>
      </c>
      <c r="I101" s="107"/>
      <c r="J101" s="105" t="s">
        <v>20</v>
      </c>
      <c r="K101" s="50"/>
      <c r="L101" s="50"/>
      <c r="M101" s="50"/>
    </row>
    <row r="102" spans="2:13" x14ac:dyDescent="0.25">
      <c r="B102" s="9" t="s">
        <v>96</v>
      </c>
      <c r="D102" s="49" t="s">
        <v>97</v>
      </c>
      <c r="E102" s="50"/>
      <c r="F102" s="10">
        <v>12088240.000000097</v>
      </c>
      <c r="G102" s="11">
        <v>1.2712435488937783</v>
      </c>
      <c r="H102" s="10">
        <v>23160080.760000002</v>
      </c>
      <c r="I102" s="11">
        <v>1.6914662521918553</v>
      </c>
      <c r="J102" s="10"/>
      <c r="K102" s="11"/>
      <c r="L102" s="50"/>
      <c r="M102" s="50"/>
    </row>
    <row r="103" spans="2:13" x14ac:dyDescent="0.25">
      <c r="D103" s="115" t="s">
        <v>159</v>
      </c>
      <c r="E103" s="116"/>
      <c r="F103" s="116"/>
      <c r="G103" s="116"/>
      <c r="H103" s="116"/>
      <c r="I103" s="116"/>
      <c r="J103" s="116"/>
      <c r="K103" s="116"/>
      <c r="L103" s="116"/>
      <c r="M103" s="116"/>
    </row>
    <row r="104" spans="2:13" x14ac:dyDescent="0.25">
      <c r="C104" s="9" t="s">
        <v>160</v>
      </c>
      <c r="D104" s="82" t="s">
        <v>166</v>
      </c>
      <c r="E104" s="85"/>
      <c r="F104" s="10">
        <v>2000000</v>
      </c>
      <c r="G104" s="11" t="s">
        <v>148</v>
      </c>
      <c r="H104" s="10">
        <v>1804422.6</v>
      </c>
      <c r="I104" s="11">
        <v>10.226130422022177</v>
      </c>
      <c r="J104" s="85" t="s">
        <v>161</v>
      </c>
      <c r="K104" s="85"/>
      <c r="L104" s="85"/>
      <c r="M104" s="85"/>
    </row>
    <row r="105" spans="2:13" x14ac:dyDescent="0.25">
      <c r="D105" s="84"/>
      <c r="E105" s="85"/>
      <c r="F105" s="85"/>
      <c r="G105" s="85"/>
      <c r="H105" s="85"/>
      <c r="I105" s="85"/>
      <c r="J105" s="85"/>
      <c r="K105" s="85"/>
      <c r="L105" s="85"/>
      <c r="M105" s="85"/>
    </row>
    <row r="106" spans="2:13" x14ac:dyDescent="0.25">
      <c r="D106" s="51"/>
      <c r="E106" s="51"/>
      <c r="F106" s="105" t="s">
        <v>4</v>
      </c>
      <c r="G106" s="105"/>
      <c r="H106" s="105" t="s">
        <v>5</v>
      </c>
      <c r="I106" s="106"/>
      <c r="J106" s="105" t="s">
        <v>20</v>
      </c>
      <c r="K106" s="51"/>
      <c r="L106" s="51"/>
      <c r="M106" s="51"/>
    </row>
    <row r="107" spans="2:13" ht="15" customHeight="1" x14ac:dyDescent="0.25">
      <c r="B107" s="9" t="s">
        <v>117</v>
      </c>
      <c r="D107" s="49" t="s">
        <v>101</v>
      </c>
      <c r="E107" s="50"/>
      <c r="F107" s="10">
        <v>1000000.000000004</v>
      </c>
      <c r="G107" s="11">
        <v>2.000000000000008</v>
      </c>
      <c r="H107" s="10">
        <v>901058.04</v>
      </c>
      <c r="I107" s="11">
        <v>1.819932328364275</v>
      </c>
      <c r="J107" s="10"/>
      <c r="K107" s="11"/>
      <c r="L107" s="50"/>
      <c r="M107" s="50" t="s">
        <v>102</v>
      </c>
    </row>
    <row r="108" spans="2:13" x14ac:dyDescent="0.25">
      <c r="D108" s="49"/>
      <c r="E108" s="50"/>
      <c r="F108" s="50"/>
      <c r="G108" s="50"/>
      <c r="H108" s="50"/>
      <c r="I108" s="50"/>
      <c r="J108" s="50"/>
      <c r="K108" s="50"/>
      <c r="L108" s="50"/>
      <c r="M108" s="50"/>
    </row>
    <row r="109" spans="2:13" x14ac:dyDescent="0.25">
      <c r="D109" s="49"/>
      <c r="E109" s="50"/>
      <c r="F109" s="105" t="s">
        <v>4</v>
      </c>
      <c r="G109" s="105"/>
      <c r="H109" s="105" t="s">
        <v>5</v>
      </c>
      <c r="I109" s="105"/>
      <c r="J109" s="105" t="s">
        <v>20</v>
      </c>
      <c r="K109" s="50"/>
      <c r="L109" s="50"/>
      <c r="M109" s="50"/>
    </row>
    <row r="110" spans="2:13" x14ac:dyDescent="0.25">
      <c r="B110" s="9" t="s">
        <v>108</v>
      </c>
      <c r="C110" t="s">
        <v>106</v>
      </c>
      <c r="D110" s="49" t="s">
        <v>104</v>
      </c>
      <c r="E110" s="50"/>
      <c r="F110" s="10">
        <v>458256</v>
      </c>
      <c r="G110" s="11">
        <v>1.2007253613666229</v>
      </c>
      <c r="H110" s="10">
        <v>458744</v>
      </c>
      <c r="I110" s="11">
        <v>1.2009820758883196</v>
      </c>
      <c r="J110" s="10"/>
      <c r="K110" s="11"/>
      <c r="L110" s="34"/>
      <c r="M110" s="50"/>
    </row>
    <row r="111" spans="2:13" x14ac:dyDescent="0.25">
      <c r="C111" t="s">
        <v>105</v>
      </c>
      <c r="D111" s="49" t="s">
        <v>103</v>
      </c>
      <c r="E111" s="50"/>
      <c r="F111" s="10">
        <v>1550000</v>
      </c>
      <c r="G111" s="11">
        <v>1.2627118644067796</v>
      </c>
      <c r="H111" s="10">
        <v>1550000</v>
      </c>
      <c r="I111" s="11">
        <v>1.2627118644067796</v>
      </c>
      <c r="J111" s="10"/>
      <c r="K111" s="11"/>
      <c r="L111" s="34"/>
      <c r="M111" s="50"/>
    </row>
    <row r="112" spans="2:13" x14ac:dyDescent="0.25">
      <c r="D112" s="119" t="s">
        <v>107</v>
      </c>
      <c r="E112" s="111"/>
      <c r="F112" s="111"/>
      <c r="G112" s="111"/>
      <c r="H112" s="111"/>
      <c r="I112" s="111"/>
      <c r="J112" s="111"/>
      <c r="K112" s="111"/>
      <c r="L112" s="111"/>
      <c r="M112" s="50"/>
    </row>
    <row r="113" spans="2:14" x14ac:dyDescent="0.25">
      <c r="D113" s="122" t="s">
        <v>164</v>
      </c>
      <c r="E113" s="123"/>
      <c r="F113" s="123"/>
      <c r="G113" s="123"/>
      <c r="H113" s="123"/>
      <c r="I113" s="123"/>
      <c r="J113" s="123"/>
      <c r="K113" s="123"/>
      <c r="L113" s="123"/>
    </row>
    <row r="114" spans="2:14" x14ac:dyDescent="0.25">
      <c r="D114" s="80" t="s">
        <v>163</v>
      </c>
      <c r="E114" s="81"/>
      <c r="F114" s="81"/>
      <c r="G114" s="81"/>
      <c r="H114" s="81"/>
      <c r="I114" s="81"/>
      <c r="J114" s="81"/>
      <c r="K114" s="81"/>
      <c r="L114" s="81"/>
    </row>
    <row r="115" spans="2:14" x14ac:dyDescent="0.25">
      <c r="D115" s="53"/>
      <c r="E115" s="54"/>
      <c r="F115" s="54"/>
      <c r="G115" s="54"/>
      <c r="H115" s="54"/>
      <c r="I115" s="54"/>
      <c r="J115" s="54"/>
      <c r="K115" s="54"/>
      <c r="L115" s="54"/>
    </row>
    <row r="116" spans="2:14" x14ac:dyDescent="0.25">
      <c r="D116" s="53"/>
      <c r="E116" s="54"/>
      <c r="F116" s="98" t="s">
        <v>4</v>
      </c>
      <c r="G116" s="98"/>
      <c r="H116" s="98" t="s">
        <v>5</v>
      </c>
      <c r="I116" s="98"/>
      <c r="J116" s="98" t="s">
        <v>20</v>
      </c>
      <c r="K116" s="50"/>
      <c r="L116" s="50"/>
    </row>
    <row r="117" spans="2:14" x14ac:dyDescent="0.25">
      <c r="B117" s="9" t="s">
        <v>109</v>
      </c>
      <c r="D117" s="57" t="s">
        <v>110</v>
      </c>
      <c r="E117" s="54"/>
      <c r="F117" s="10">
        <v>27046266.666666701</v>
      </c>
      <c r="G117" s="11">
        <v>2.2907612326840758</v>
      </c>
      <c r="H117" s="10">
        <v>26127639.159999996</v>
      </c>
      <c r="I117" s="11">
        <v>2.1945504809072998</v>
      </c>
      <c r="J117" s="10"/>
      <c r="K117" s="11"/>
      <c r="L117" s="34"/>
      <c r="M117" t="s">
        <v>162</v>
      </c>
    </row>
    <row r="118" spans="2:14" x14ac:dyDescent="0.25">
      <c r="D118" s="57"/>
      <c r="E118" s="54"/>
      <c r="F118" s="54"/>
      <c r="G118" s="54"/>
      <c r="H118" s="54"/>
      <c r="I118" s="54"/>
      <c r="J118" s="54"/>
      <c r="K118" s="54"/>
      <c r="L118" s="54"/>
    </row>
    <row r="119" spans="2:14" x14ac:dyDescent="0.25">
      <c r="B119" s="9" t="s">
        <v>111</v>
      </c>
      <c r="D119" s="57" t="s">
        <v>114</v>
      </c>
      <c r="E119" s="54"/>
      <c r="F119" s="10">
        <v>-570600</v>
      </c>
      <c r="G119" s="11">
        <v>0.95932130890425604</v>
      </c>
      <c r="H119" s="10">
        <v>7539831.3499999996</v>
      </c>
      <c r="I119" s="11">
        <v>2.2743588042369796</v>
      </c>
      <c r="J119" s="10"/>
      <c r="K119" s="11"/>
      <c r="L119" s="54"/>
    </row>
    <row r="120" spans="2:14" x14ac:dyDescent="0.25">
      <c r="D120" s="57"/>
      <c r="E120" s="54"/>
      <c r="F120" s="54" t="s">
        <v>112</v>
      </c>
      <c r="G120" s="54"/>
      <c r="H120" s="54"/>
      <c r="I120" s="54"/>
      <c r="J120" s="54"/>
      <c r="K120" s="54"/>
      <c r="L120" s="54"/>
    </row>
    <row r="121" spans="2:14" x14ac:dyDescent="0.25">
      <c r="D121" s="57"/>
      <c r="E121" s="54"/>
      <c r="F121" s="54"/>
      <c r="G121" s="54"/>
      <c r="H121" s="54"/>
      <c r="I121" s="54"/>
      <c r="J121" s="54"/>
      <c r="K121" s="54"/>
      <c r="L121" s="54"/>
    </row>
    <row r="122" spans="2:14" x14ac:dyDescent="0.25">
      <c r="B122" s="9" t="s">
        <v>113</v>
      </c>
      <c r="D122" s="57" t="s">
        <v>115</v>
      </c>
      <c r="E122" s="54"/>
      <c r="F122" s="10">
        <v>3011670</v>
      </c>
      <c r="G122" s="11">
        <v>3.4869281585466556</v>
      </c>
      <c r="H122" s="10">
        <v>3974253.4</v>
      </c>
      <c r="I122" s="11">
        <v>16.998340690597971</v>
      </c>
      <c r="J122" s="10"/>
      <c r="K122" s="11"/>
      <c r="L122" s="54"/>
    </row>
    <row r="123" spans="2:14" x14ac:dyDescent="0.25">
      <c r="D123" s="124" t="s">
        <v>116</v>
      </c>
      <c r="E123" s="125"/>
      <c r="F123" s="125"/>
      <c r="G123" s="125"/>
      <c r="H123" s="125"/>
      <c r="I123" s="125"/>
      <c r="J123" s="125"/>
      <c r="K123" s="125"/>
      <c r="L123" s="125"/>
      <c r="M123" s="126"/>
    </row>
    <row r="124" spans="2:14" x14ac:dyDescent="0.25">
      <c r="D124" s="125"/>
      <c r="E124" s="125"/>
      <c r="F124" s="125"/>
      <c r="G124" s="125"/>
      <c r="H124" s="125"/>
      <c r="I124" s="125"/>
      <c r="J124" s="125"/>
      <c r="K124" s="125"/>
      <c r="L124" s="125"/>
      <c r="M124" s="126"/>
    </row>
    <row r="125" spans="2:14" x14ac:dyDescent="0.25">
      <c r="D125" s="55"/>
      <c r="E125" s="55"/>
      <c r="F125" s="55"/>
      <c r="G125" s="55"/>
      <c r="H125" s="55"/>
      <c r="I125" s="55"/>
      <c r="J125" s="55"/>
      <c r="K125" s="55"/>
      <c r="L125" s="55"/>
      <c r="M125" s="56"/>
    </row>
    <row r="126" spans="2:14" x14ac:dyDescent="0.25">
      <c r="B126" s="9" t="s">
        <v>118</v>
      </c>
      <c r="D126" s="55"/>
      <c r="E126" s="55"/>
      <c r="F126" s="98" t="s">
        <v>4</v>
      </c>
      <c r="G126" s="98"/>
      <c r="H126" s="98" t="s">
        <v>5</v>
      </c>
      <c r="I126" s="98"/>
      <c r="J126" s="98" t="s">
        <v>20</v>
      </c>
      <c r="K126" s="55"/>
      <c r="L126" s="55"/>
      <c r="M126" s="56"/>
    </row>
    <row r="127" spans="2:14" x14ac:dyDescent="0.25">
      <c r="D127" s="58">
        <v>602</v>
      </c>
      <c r="F127" s="10">
        <v>625348843.83202839</v>
      </c>
      <c r="G127" s="11">
        <v>1.1017386888573617</v>
      </c>
      <c r="H127" s="10">
        <v>938217439.34998894</v>
      </c>
      <c r="I127" s="11">
        <v>1.1608258075368982</v>
      </c>
      <c r="J127" s="10">
        <v>354281074</v>
      </c>
      <c r="K127" s="11">
        <v>1.0552038684086074</v>
      </c>
      <c r="L127" s="32"/>
      <c r="M127" s="32"/>
      <c r="N127" s="32"/>
    </row>
    <row r="128" spans="2:14" x14ac:dyDescent="0.25">
      <c r="C128" s="32" t="s">
        <v>165</v>
      </c>
      <c r="D128" s="57" t="s">
        <v>119</v>
      </c>
      <c r="F128" s="10">
        <v>252689000</v>
      </c>
      <c r="G128" s="11">
        <v>1.2283304764426244</v>
      </c>
      <c r="H128" s="10">
        <v>802692979.42999995</v>
      </c>
      <c r="I128" s="11">
        <v>2.4419366163311285</v>
      </c>
      <c r="J128" s="10">
        <v>144054187</v>
      </c>
      <c r="K128" s="11">
        <v>1.118532306960117</v>
      </c>
      <c r="L128" s="34"/>
      <c r="M128" s="32"/>
      <c r="N128" s="32"/>
    </row>
    <row r="129" spans="2:16" x14ac:dyDescent="0.25">
      <c r="D129" s="114" t="s">
        <v>170</v>
      </c>
      <c r="E129" s="111"/>
      <c r="F129" s="111"/>
      <c r="G129" s="111"/>
      <c r="H129" s="111"/>
      <c r="I129" s="111"/>
      <c r="J129" s="111"/>
      <c r="K129" s="111"/>
      <c r="L129" s="111"/>
      <c r="M129" s="111"/>
      <c r="N129" s="32"/>
      <c r="P129" s="59"/>
    </row>
    <row r="130" spans="2:16" x14ac:dyDescent="0.25">
      <c r="D130" s="59" t="s">
        <v>171</v>
      </c>
      <c r="E130" s="52"/>
      <c r="F130" s="52"/>
      <c r="G130" s="52"/>
      <c r="H130" s="52"/>
      <c r="I130" s="52"/>
      <c r="J130" s="52"/>
      <c r="K130" s="52"/>
      <c r="L130" s="52"/>
      <c r="M130" s="52"/>
      <c r="N130" s="32"/>
      <c r="P130" s="59"/>
    </row>
    <row r="131" spans="2:16" x14ac:dyDescent="0.25">
      <c r="D131" s="114" t="s">
        <v>121</v>
      </c>
      <c r="E131" s="111"/>
      <c r="F131" s="111"/>
      <c r="G131" s="111"/>
      <c r="H131" s="111"/>
      <c r="I131" s="111"/>
      <c r="J131" s="111"/>
      <c r="K131" s="111"/>
      <c r="L131" s="111"/>
      <c r="M131" s="111"/>
      <c r="N131" s="32"/>
      <c r="P131" s="59"/>
    </row>
    <row r="132" spans="2:16" x14ac:dyDescent="0.25"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32"/>
      <c r="P132" s="59"/>
    </row>
    <row r="133" spans="2:16" x14ac:dyDescent="0.25">
      <c r="D133" s="114" t="s">
        <v>122</v>
      </c>
      <c r="E133" s="111"/>
      <c r="F133" s="111"/>
      <c r="G133" s="111"/>
      <c r="H133" s="111"/>
      <c r="I133" s="111"/>
      <c r="J133" s="111"/>
      <c r="K133" s="111"/>
      <c r="L133" s="111"/>
      <c r="M133" s="111"/>
      <c r="N133" s="32"/>
      <c r="P133" s="59"/>
    </row>
    <row r="134" spans="2:16" x14ac:dyDescent="0.25"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32"/>
      <c r="O134" s="32"/>
      <c r="P134" s="59"/>
    </row>
    <row r="135" spans="2:16" x14ac:dyDescent="0.25">
      <c r="D135" s="114" t="s">
        <v>120</v>
      </c>
      <c r="E135" s="111"/>
      <c r="F135" s="111"/>
      <c r="G135" s="111"/>
      <c r="H135" s="111"/>
      <c r="I135" s="111"/>
      <c r="J135" s="111"/>
      <c r="K135" s="111"/>
      <c r="L135" s="111"/>
      <c r="M135" s="111"/>
      <c r="N135" s="32"/>
      <c r="O135" s="32"/>
      <c r="P135" s="59"/>
    </row>
    <row r="136" spans="2:16" x14ac:dyDescent="0.25"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32"/>
      <c r="O136" s="32"/>
      <c r="P136" s="59"/>
    </row>
    <row r="137" spans="2:16" x14ac:dyDescent="0.25">
      <c r="B137" s="9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32"/>
      <c r="O137" s="32"/>
      <c r="P137" s="59"/>
    </row>
    <row r="138" spans="2:16" x14ac:dyDescent="0.25">
      <c r="B138" s="9" t="s">
        <v>123</v>
      </c>
      <c r="D138" s="48"/>
      <c r="E138" s="48"/>
      <c r="F138" s="3" t="s">
        <v>4</v>
      </c>
      <c r="G138" s="3"/>
      <c r="H138" s="3" t="s">
        <v>5</v>
      </c>
      <c r="I138" s="3"/>
      <c r="J138" s="3" t="s">
        <v>20</v>
      </c>
      <c r="K138" s="55"/>
      <c r="L138" s="48"/>
      <c r="M138" s="48"/>
      <c r="N138" s="32"/>
      <c r="O138" s="32"/>
      <c r="P138" s="59"/>
    </row>
    <row r="139" spans="2:16" x14ac:dyDescent="0.25">
      <c r="D139" s="48"/>
      <c r="E139" s="48"/>
      <c r="F139" s="10">
        <v>248707102.32306004</v>
      </c>
      <c r="G139" s="11">
        <v>1.0776972748014748</v>
      </c>
      <c r="H139" s="10">
        <v>526780465.5</v>
      </c>
      <c r="I139" s="11">
        <v>1.1802251231667702</v>
      </c>
      <c r="J139" s="10">
        <v>203234067</v>
      </c>
      <c r="K139" s="11">
        <v>1.062601960637291</v>
      </c>
      <c r="L139" s="48"/>
      <c r="M139" s="48"/>
      <c r="N139" s="32"/>
      <c r="O139" s="32"/>
      <c r="P139" s="59"/>
    </row>
    <row r="140" spans="2:16" x14ac:dyDescent="0.25">
      <c r="D140" s="114" t="s">
        <v>124</v>
      </c>
      <c r="E140" s="111"/>
      <c r="F140" s="111"/>
      <c r="G140" s="111"/>
      <c r="H140" s="111"/>
      <c r="I140" s="111"/>
      <c r="J140" s="111"/>
      <c r="K140" s="111"/>
      <c r="L140" s="111"/>
      <c r="M140" s="111"/>
      <c r="N140" s="32"/>
      <c r="O140" s="32"/>
      <c r="P140" s="59"/>
    </row>
    <row r="141" spans="2:16" x14ac:dyDescent="0.25">
      <c r="D141" s="127" t="s">
        <v>125</v>
      </c>
      <c r="E141" s="111"/>
      <c r="F141" s="111"/>
      <c r="G141" s="111"/>
      <c r="H141" s="111"/>
      <c r="I141" s="111"/>
      <c r="J141" s="111"/>
      <c r="K141" s="111"/>
      <c r="L141" s="111"/>
      <c r="M141" s="111"/>
      <c r="N141" s="32"/>
      <c r="O141" s="32"/>
      <c r="P141" s="59"/>
    </row>
    <row r="142" spans="2:16" x14ac:dyDescent="0.25">
      <c r="D142" s="127" t="s">
        <v>172</v>
      </c>
      <c r="E142" s="111"/>
      <c r="F142" s="111"/>
      <c r="G142" s="111"/>
      <c r="H142" s="111"/>
      <c r="I142" s="111"/>
      <c r="J142" s="111"/>
      <c r="K142" s="111"/>
      <c r="L142" s="111"/>
      <c r="M142" s="111"/>
      <c r="N142" s="32"/>
      <c r="O142" s="32"/>
      <c r="P142" s="59"/>
    </row>
    <row r="143" spans="2:16" x14ac:dyDescent="0.25">
      <c r="D143" s="59"/>
      <c r="E143" s="48"/>
      <c r="F143" s="48"/>
      <c r="G143" s="48"/>
      <c r="H143" s="48"/>
      <c r="I143" s="48"/>
      <c r="J143" s="48"/>
      <c r="K143" s="48"/>
      <c r="L143" s="48"/>
      <c r="M143" s="48"/>
      <c r="N143" s="32"/>
      <c r="O143" s="32"/>
      <c r="P143" s="59"/>
    </row>
    <row r="144" spans="2:16" x14ac:dyDescent="0.25">
      <c r="D144" s="66" t="s">
        <v>51</v>
      </c>
      <c r="E144" s="60"/>
      <c r="F144" s="61" t="s">
        <v>50</v>
      </c>
      <c r="G144" s="61"/>
      <c r="H144" s="62" t="s">
        <v>37</v>
      </c>
      <c r="I144" s="63"/>
      <c r="J144" s="64" t="s">
        <v>52</v>
      </c>
      <c r="K144" s="65" t="s">
        <v>51</v>
      </c>
      <c r="L144" s="21"/>
      <c r="M144" s="21"/>
      <c r="N144" s="21"/>
      <c r="O144" s="21"/>
      <c r="P144" s="33"/>
    </row>
    <row r="145" spans="4:16" x14ac:dyDescent="0.25">
      <c r="D145" s="19" t="s">
        <v>38</v>
      </c>
      <c r="E145" s="20"/>
      <c r="F145" s="20" t="s">
        <v>39</v>
      </c>
      <c r="G145" s="20"/>
      <c r="H145" s="108" t="s">
        <v>45</v>
      </c>
      <c r="I145" s="108"/>
      <c r="J145" s="21">
        <v>1000000</v>
      </c>
      <c r="K145" s="24">
        <v>120000</v>
      </c>
      <c r="L145" s="22"/>
      <c r="M145" s="32"/>
      <c r="N145" s="32"/>
      <c r="O145" s="32"/>
      <c r="P145" s="32"/>
    </row>
    <row r="146" spans="4:16" x14ac:dyDescent="0.25">
      <c r="D146" s="19" t="s">
        <v>69</v>
      </c>
      <c r="E146" s="20"/>
      <c r="F146" s="47" t="s">
        <v>73</v>
      </c>
      <c r="G146" s="20"/>
      <c r="H146" s="23" t="s">
        <v>75</v>
      </c>
      <c r="I146" s="23"/>
      <c r="J146" s="21">
        <v>550000</v>
      </c>
      <c r="K146" s="24">
        <v>40000</v>
      </c>
      <c r="L146" s="22"/>
    </row>
    <row r="147" spans="4:16" x14ac:dyDescent="0.25">
      <c r="D147" s="19" t="s">
        <v>98</v>
      </c>
      <c r="E147" s="20"/>
      <c r="F147" s="47" t="s">
        <v>99</v>
      </c>
      <c r="G147" s="20"/>
      <c r="H147" s="120" t="s">
        <v>100</v>
      </c>
      <c r="I147" s="121"/>
      <c r="J147" s="21">
        <v>2902000</v>
      </c>
      <c r="K147" s="24">
        <v>830000</v>
      </c>
      <c r="L147" s="22"/>
    </row>
    <row r="148" spans="4:16" x14ac:dyDescent="0.25">
      <c r="D148" s="19" t="s">
        <v>70</v>
      </c>
      <c r="E148" s="20"/>
      <c r="F148" s="47" t="s">
        <v>73</v>
      </c>
      <c r="G148" s="20"/>
      <c r="H148" s="23" t="s">
        <v>76</v>
      </c>
      <c r="I148" s="23"/>
      <c r="J148" s="21">
        <v>550000</v>
      </c>
      <c r="K148" s="24">
        <v>77500</v>
      </c>
      <c r="L148" s="22"/>
    </row>
    <row r="149" spans="4:16" x14ac:dyDescent="0.25">
      <c r="D149" s="19" t="s">
        <v>82</v>
      </c>
      <c r="E149" s="20"/>
      <c r="F149" s="47" t="s">
        <v>74</v>
      </c>
      <c r="G149" s="20"/>
      <c r="H149" s="23" t="s">
        <v>83</v>
      </c>
      <c r="I149" s="23"/>
      <c r="J149" s="21">
        <v>54600000</v>
      </c>
      <c r="K149" s="24">
        <v>850000</v>
      </c>
      <c r="L149" s="22"/>
    </row>
    <row r="150" spans="4:16" x14ac:dyDescent="0.25">
      <c r="D150" s="19" t="s">
        <v>71</v>
      </c>
      <c r="E150" s="20"/>
      <c r="F150" s="47" t="s">
        <v>74</v>
      </c>
      <c r="G150" s="20"/>
      <c r="H150" s="23" t="s">
        <v>77</v>
      </c>
      <c r="I150" s="23"/>
      <c r="J150" s="21">
        <v>750000</v>
      </c>
      <c r="K150" s="24">
        <v>80000</v>
      </c>
      <c r="L150" s="22"/>
    </row>
    <row r="151" spans="4:16" x14ac:dyDescent="0.25">
      <c r="D151" s="19" t="s">
        <v>72</v>
      </c>
      <c r="E151" s="20"/>
      <c r="F151" s="47" t="s">
        <v>73</v>
      </c>
      <c r="G151" s="20"/>
      <c r="H151" s="23" t="s">
        <v>78</v>
      </c>
      <c r="I151" s="23"/>
      <c r="J151" s="21">
        <v>3300000</v>
      </c>
      <c r="K151" s="24">
        <v>300000</v>
      </c>
      <c r="L151" s="22"/>
    </row>
    <row r="152" spans="4:16" x14ac:dyDescent="0.25">
      <c r="D152" s="19" t="s">
        <v>40</v>
      </c>
      <c r="E152" s="20"/>
      <c r="F152" s="20" t="s">
        <v>41</v>
      </c>
      <c r="G152" s="20"/>
      <c r="H152" s="108" t="s">
        <v>46</v>
      </c>
      <c r="I152" s="108"/>
      <c r="J152" s="21">
        <v>55700000</v>
      </c>
      <c r="K152" s="24">
        <v>200000</v>
      </c>
      <c r="L152" s="22"/>
    </row>
    <row r="153" spans="4:16" x14ac:dyDescent="0.25">
      <c r="D153" s="19" t="s">
        <v>42</v>
      </c>
      <c r="E153" s="20"/>
      <c r="F153" s="20" t="s">
        <v>41</v>
      </c>
      <c r="G153" s="20"/>
      <c r="H153" s="108" t="s">
        <v>47</v>
      </c>
      <c r="I153" s="108"/>
      <c r="J153" s="21">
        <v>2200000</v>
      </c>
      <c r="K153" s="24">
        <v>200000</v>
      </c>
      <c r="L153" s="22"/>
    </row>
    <row r="154" spans="4:16" x14ac:dyDescent="0.25">
      <c r="D154" s="19" t="s">
        <v>53</v>
      </c>
      <c r="F154" s="18" t="s">
        <v>54</v>
      </c>
      <c r="H154" s="108" t="s">
        <v>55</v>
      </c>
      <c r="I154" s="108"/>
      <c r="J154" s="39">
        <v>38500000</v>
      </c>
      <c r="K154" s="132">
        <v>6137000</v>
      </c>
      <c r="L154" s="22"/>
    </row>
    <row r="155" spans="4:16" x14ac:dyDescent="0.25">
      <c r="D155" s="19" t="s">
        <v>43</v>
      </c>
      <c r="E155" s="20"/>
      <c r="F155" s="20" t="s">
        <v>41</v>
      </c>
      <c r="G155" s="20"/>
      <c r="H155" s="108" t="s">
        <v>48</v>
      </c>
      <c r="I155" s="108"/>
      <c r="J155" s="21">
        <v>1830000</v>
      </c>
      <c r="K155" s="24">
        <v>50000</v>
      </c>
      <c r="L155" s="22"/>
    </row>
    <row r="156" spans="4:16" x14ac:dyDescent="0.25">
      <c r="D156" s="19" t="s">
        <v>44</v>
      </c>
      <c r="E156" s="20"/>
      <c r="F156" s="20" t="s">
        <v>39</v>
      </c>
      <c r="G156" s="20"/>
      <c r="H156" s="108" t="s">
        <v>49</v>
      </c>
      <c r="I156" s="108"/>
      <c r="J156" s="21">
        <v>860000</v>
      </c>
      <c r="K156" s="24">
        <v>110000</v>
      </c>
      <c r="L156" s="22"/>
    </row>
    <row r="157" spans="4:16" x14ac:dyDescent="0.25">
      <c r="D157" s="35"/>
      <c r="E157" s="35"/>
      <c r="F157" s="35"/>
      <c r="G157" s="35"/>
      <c r="H157" s="28" t="s">
        <v>27</v>
      </c>
      <c r="I157" s="28"/>
      <c r="J157" s="25">
        <f>+SUM(J145:J156)</f>
        <v>162742000</v>
      </c>
      <c r="K157" s="26">
        <f>+SUM(K145:K156)</f>
        <v>8994500</v>
      </c>
    </row>
  </sheetData>
  <mergeCells count="26">
    <mergeCell ref="D88:I88"/>
    <mergeCell ref="D112:L112"/>
    <mergeCell ref="H147:I147"/>
    <mergeCell ref="D113:L113"/>
    <mergeCell ref="D123:M124"/>
    <mergeCell ref="D133:M134"/>
    <mergeCell ref="D135:M136"/>
    <mergeCell ref="D140:M140"/>
    <mergeCell ref="D141:M141"/>
    <mergeCell ref="D142:M142"/>
    <mergeCell ref="H156:I156"/>
    <mergeCell ref="G34:M36"/>
    <mergeCell ref="H145:I145"/>
    <mergeCell ref="H152:I152"/>
    <mergeCell ref="H153:I153"/>
    <mergeCell ref="H155:I155"/>
    <mergeCell ref="H154:I154"/>
    <mergeCell ref="D82:M84"/>
    <mergeCell ref="D89:M89"/>
    <mergeCell ref="D90:M90"/>
    <mergeCell ref="D91:M91"/>
    <mergeCell ref="D92:M92"/>
    <mergeCell ref="D129:M129"/>
    <mergeCell ref="D131:M132"/>
    <mergeCell ref="D103:M103"/>
    <mergeCell ref="L42:M42"/>
  </mergeCells>
  <conditionalFormatting sqref="L144:M144 J155:J156 H155:H156 H145 J144:J145 J152:J153 H152:H153">
    <cfRule type="expression" dxfId="49" priority="66">
      <formula>AND(#REF!=0,#REF!=1,LEFT(#REF!,1)="A")</formula>
    </cfRule>
    <cfRule type="expression" dxfId="48" priority="67">
      <formula>#REF!=3</formula>
    </cfRule>
    <cfRule type="expression" dxfId="47" priority="68">
      <formula>#REF!=2</formula>
    </cfRule>
    <cfRule type="expression" dxfId="46" priority="69">
      <formula>AND(#REF!=1,OR(#REF!&lt;&gt;0,LEFT(#REF!,1)="I",LEFT(#REF!,1)="C",RIGHT(#REF!,1)="X"))</formula>
    </cfRule>
    <cfRule type="expression" dxfId="45" priority="70">
      <formula>#REF!=0</formula>
    </cfRule>
  </conditionalFormatting>
  <conditionalFormatting sqref="H144">
    <cfRule type="expression" dxfId="44" priority="71">
      <formula>AND(#REF!=0,#REF!=1,LEFT(#REF!,1)="A")</formula>
    </cfRule>
    <cfRule type="expression" dxfId="43" priority="72">
      <formula>#REF!=3</formula>
    </cfRule>
    <cfRule type="expression" dxfId="42" priority="73">
      <formula>#REF!=2</formula>
    </cfRule>
    <cfRule type="expression" dxfId="41" priority="74">
      <formula>AND(#REF!=1,OR(#REF!&lt;&gt;0,LEFT(#REF!,1)="I",LEFT(#REF!,1)="C",RIGHT(#REF!,1)="X"))</formula>
    </cfRule>
    <cfRule type="expression" dxfId="40" priority="75">
      <formula>#REF!=0</formula>
    </cfRule>
  </conditionalFormatting>
  <conditionalFormatting sqref="N144">
    <cfRule type="expression" dxfId="39" priority="61">
      <formula>AND(#REF!=0,#REF!=1,LEFT(#REF!,1)="A")</formula>
    </cfRule>
    <cfRule type="expression" dxfId="38" priority="62">
      <formula>#REF!=3</formula>
    </cfRule>
    <cfRule type="expression" dxfId="37" priority="63">
      <formula>#REF!=2</formula>
    </cfRule>
    <cfRule type="expression" dxfId="36" priority="64">
      <formula>AND(#REF!=1,OR(#REF!&lt;&gt;0,LEFT(#REF!,1)="I",LEFT(#REF!,1)="C",RIGHT(#REF!,1)="X"))</formula>
    </cfRule>
    <cfRule type="expression" dxfId="35" priority="65">
      <formula>#REF!=0</formula>
    </cfRule>
  </conditionalFormatting>
  <conditionalFormatting sqref="O144">
    <cfRule type="expression" dxfId="34" priority="56">
      <formula>AND(#REF!=0,#REF!=1,LEFT(#REF!,1)="A")</formula>
    </cfRule>
    <cfRule type="expression" dxfId="33" priority="57">
      <formula>#REF!=3</formula>
    </cfRule>
    <cfRule type="expression" dxfId="32" priority="58">
      <formula>#REF!=2</formula>
    </cfRule>
    <cfRule type="expression" dxfId="31" priority="59">
      <formula>AND(#REF!=1,OR(#REF!&lt;&gt;0,LEFT(#REF!,1)="I",LEFT(#REF!,1)="C",RIGHT(#REF!,1)="X"))</formula>
    </cfRule>
    <cfRule type="expression" dxfId="30" priority="60">
      <formula>#REF!=0</formula>
    </cfRule>
  </conditionalFormatting>
  <conditionalFormatting sqref="H154">
    <cfRule type="expression" dxfId="29" priority="46">
      <formula>AND(#REF!=0,#REF!=1,LEFT(#REF!,1)="A")</formula>
    </cfRule>
    <cfRule type="expression" dxfId="28" priority="47">
      <formula>#REF!=3</formula>
    </cfRule>
    <cfRule type="expression" dxfId="27" priority="48">
      <formula>#REF!=2</formula>
    </cfRule>
    <cfRule type="expression" dxfId="26" priority="49">
      <formula>AND(#REF!=1,OR(#REF!&lt;&gt;0,LEFT(#REF!,1)="I",LEFT(#REF!,1)="C",RIGHT(#REF!,1)="X"))</formula>
    </cfRule>
    <cfRule type="expression" dxfId="25" priority="50">
      <formula>#REF!=0</formula>
    </cfRule>
  </conditionalFormatting>
  <conditionalFormatting sqref="J146:J151 H146 H148:H151">
    <cfRule type="expression" dxfId="24" priority="41">
      <formula>AND(#REF!=0,#REF!=1,LEFT(#REF!,1)="A")</formula>
    </cfRule>
    <cfRule type="expression" dxfId="23" priority="42">
      <formula>#REF!=3</formula>
    </cfRule>
    <cfRule type="expression" dxfId="22" priority="43">
      <formula>#REF!=2</formula>
    </cfRule>
    <cfRule type="expression" dxfId="21" priority="44">
      <formula>AND(#REF!=1,OR(#REF!&lt;&gt;0,LEFT(#REF!,1)="I",LEFT(#REF!,1)="C",RIGHT(#REF!,1)="X"))</formula>
    </cfRule>
    <cfRule type="expression" dxfId="20" priority="45">
      <formula>#REF!=0</formula>
    </cfRule>
  </conditionalFormatting>
  <conditionalFormatting sqref="H147">
    <cfRule type="expression" dxfId="19" priority="36">
      <formula>AND(#REF!=0,#REF!=1,LEFT($A147,1)="A")</formula>
    </cfRule>
    <cfRule type="expression" dxfId="18" priority="37">
      <formula>#REF!=3</formula>
    </cfRule>
    <cfRule type="expression" dxfId="17" priority="38">
      <formula>#REF!=2</formula>
    </cfRule>
    <cfRule type="expression" dxfId="16" priority="39">
      <formula>AND(#REF!=1,OR(#REF!&lt;&gt;0,LEFT($A147,1)="I",LEFT($A147,1)="C",RIGHT($A147,1)="X"))</formula>
    </cfRule>
    <cfRule type="expression" dxfId="15" priority="40">
      <formula>#REF!=0</formula>
    </cfRule>
  </conditionalFormatting>
  <conditionalFormatting sqref="F4:H4">
    <cfRule type="expression" dxfId="14" priority="21">
      <formula>AND(#REF!=0,#REF!=1,LEFT($A4,1)="A")</formula>
    </cfRule>
    <cfRule type="expression" dxfId="13" priority="22">
      <formula>#REF!=3</formula>
    </cfRule>
    <cfRule type="expression" dxfId="12" priority="23">
      <formula>#REF!=2</formula>
    </cfRule>
    <cfRule type="expression" dxfId="11" priority="24">
      <formula>AND(#REF!=1,OR(#REF!&lt;&gt;0,LEFT($A4,1)="I",LEFT($A4,1)="C",RIGHT($A4,1)="X"))</formula>
    </cfRule>
    <cfRule type="expression" dxfId="10" priority="25">
      <formula>#REF!=0</formula>
    </cfRule>
  </conditionalFormatting>
  <conditionalFormatting sqref="I4:J4">
    <cfRule type="expression" dxfId="9" priority="16">
      <formula>AND(#REF!=0,#REF!=1,LEFT($A4,1)="A")</formula>
    </cfRule>
    <cfRule type="expression" dxfId="8" priority="17">
      <formula>#REF!=3</formula>
    </cfRule>
    <cfRule type="expression" dxfId="7" priority="18">
      <formula>#REF!=2</formula>
    </cfRule>
    <cfRule type="expression" dxfId="6" priority="19">
      <formula>AND(#REF!=1,OR(#REF!&lt;&gt;0,LEFT($A4,1)="I",LEFT($A4,1)="C",RIGHT($A4,1)="X"))</formula>
    </cfRule>
    <cfRule type="expression" dxfId="5" priority="20">
      <formula>#REF!=0</formula>
    </cfRule>
  </conditionalFormatting>
  <conditionalFormatting sqref="F3:J3">
    <cfRule type="expression" dxfId="4" priority="1">
      <formula>AND(#REF!=0,#REF!=1,LEFT($A3,1)="A")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AND(#REF!=1,OR(#REF!&lt;&gt;0,LEFT($A3,1)="I",LEFT($A3,1)="C",RIGHT($A3,1)="X"))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F45 F70 F55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6"/>
  <sheetViews>
    <sheetView topLeftCell="A7" workbookViewId="0">
      <selection activeCell="I32" sqref="I32"/>
    </sheetView>
  </sheetViews>
  <sheetFormatPr defaultRowHeight="15" x14ac:dyDescent="0.25"/>
  <cols>
    <col min="4" max="4" width="14.7109375" customWidth="1"/>
    <col min="5" max="5" width="6.28515625" customWidth="1"/>
    <col min="6" max="14" width="14.7109375" customWidth="1"/>
  </cols>
  <sheetData>
    <row r="2" spans="3:14" x14ac:dyDescent="0.25">
      <c r="C2" s="16" t="s">
        <v>137</v>
      </c>
    </row>
    <row r="3" spans="3:14" x14ac:dyDescent="0.25">
      <c r="D3" s="89" t="s">
        <v>138</v>
      </c>
    </row>
    <row r="4" spans="3:14" x14ac:dyDescent="0.25">
      <c r="D4" s="9" t="s">
        <v>139</v>
      </c>
      <c r="E4" s="34"/>
      <c r="F4" s="34" t="s">
        <v>7</v>
      </c>
      <c r="G4" s="6">
        <v>6000000</v>
      </c>
      <c r="H4" s="128" t="s">
        <v>8</v>
      </c>
      <c r="I4" s="128"/>
      <c r="J4" s="128"/>
      <c r="K4" s="128"/>
      <c r="L4" s="128"/>
      <c r="M4" s="128"/>
      <c r="N4" s="128"/>
    </row>
    <row r="5" spans="3:14" x14ac:dyDescent="0.25">
      <c r="E5" s="2"/>
      <c r="F5" s="2"/>
      <c r="G5" s="2"/>
      <c r="H5" s="128"/>
      <c r="I5" s="128"/>
      <c r="J5" s="128"/>
      <c r="K5" s="128"/>
      <c r="L5" s="128"/>
      <c r="M5" s="128"/>
      <c r="N5" s="128"/>
    </row>
    <row r="6" spans="3:14" x14ac:dyDescent="0.25">
      <c r="E6" s="2"/>
      <c r="F6" s="2"/>
      <c r="G6" s="2"/>
      <c r="H6" s="128"/>
      <c r="I6" s="128"/>
      <c r="J6" s="128"/>
      <c r="K6" s="128"/>
      <c r="L6" s="128"/>
      <c r="M6" s="128"/>
      <c r="N6" s="128"/>
    </row>
    <row r="7" spans="3:14" x14ac:dyDescent="0.25">
      <c r="D7" s="9" t="s">
        <v>140</v>
      </c>
      <c r="G7" t="s">
        <v>142</v>
      </c>
      <c r="H7" s="16" t="s">
        <v>24</v>
      </c>
      <c r="I7" s="16"/>
      <c r="J7" s="12">
        <v>2396000</v>
      </c>
    </row>
    <row r="8" spans="3:14" x14ac:dyDescent="0.25">
      <c r="H8" s="16" t="s">
        <v>25</v>
      </c>
      <c r="I8" s="16"/>
      <c r="J8" s="12">
        <v>3288765</v>
      </c>
    </row>
    <row r="9" spans="3:14" x14ac:dyDescent="0.25">
      <c r="H9" s="16" t="s">
        <v>26</v>
      </c>
      <c r="I9" s="16"/>
      <c r="J9" s="12">
        <v>1000000</v>
      </c>
    </row>
    <row r="10" spans="3:14" x14ac:dyDescent="0.25">
      <c r="H10" s="17" t="s">
        <v>27</v>
      </c>
      <c r="I10" s="17"/>
      <c r="J10" s="15">
        <f>+SUM(J7:J9)</f>
        <v>6684765</v>
      </c>
    </row>
    <row r="12" spans="3:14" x14ac:dyDescent="0.25">
      <c r="D12" s="9" t="s">
        <v>55</v>
      </c>
      <c r="F12" s="34" t="s">
        <v>141</v>
      </c>
      <c r="H12" s="86">
        <v>38500000</v>
      </c>
      <c r="I12" s="14"/>
      <c r="J12" s="87" t="s">
        <v>28</v>
      </c>
      <c r="K12" s="14">
        <v>6137000</v>
      </c>
      <c r="L12" s="14"/>
    </row>
    <row r="14" spans="3:14" x14ac:dyDescent="0.25">
      <c r="D14" s="9" t="s">
        <v>143</v>
      </c>
      <c r="F14" s="2"/>
      <c r="G14" t="s">
        <v>142</v>
      </c>
      <c r="H14" s="2"/>
      <c r="J14" s="10">
        <v>6000400</v>
      </c>
    </row>
    <row r="15" spans="3:14" x14ac:dyDescent="0.25">
      <c r="F15" s="31"/>
      <c r="G15" s="32"/>
      <c r="H15" s="16" t="s">
        <v>33</v>
      </c>
      <c r="I15" s="16"/>
      <c r="J15" s="12">
        <v>5566000</v>
      </c>
    </row>
    <row r="16" spans="3:14" x14ac:dyDescent="0.25">
      <c r="F16" s="88"/>
      <c r="G16" s="88"/>
      <c r="H16" s="16" t="s">
        <v>34</v>
      </c>
      <c r="I16" s="16"/>
      <c r="J16" s="12">
        <v>2299000</v>
      </c>
    </row>
    <row r="17" spans="4:15" x14ac:dyDescent="0.25">
      <c r="F17" s="88"/>
      <c r="G17" s="88"/>
      <c r="H17" s="16" t="s">
        <v>35</v>
      </c>
      <c r="I17" s="16"/>
      <c r="J17" s="12">
        <v>1452000</v>
      </c>
    </row>
    <row r="18" spans="4:15" x14ac:dyDescent="0.25">
      <c r="F18" s="88"/>
      <c r="G18" s="88"/>
      <c r="H18" s="17" t="s">
        <v>27</v>
      </c>
      <c r="I18" s="17"/>
      <c r="J18" s="15">
        <f>+SUM(J15:J17)</f>
        <v>9317000</v>
      </c>
    </row>
    <row r="19" spans="4:15" x14ac:dyDescent="0.25">
      <c r="F19" s="29"/>
      <c r="G19" s="29"/>
    </row>
    <row r="20" spans="4:15" x14ac:dyDescent="0.25">
      <c r="D20" s="9" t="s">
        <v>144</v>
      </c>
      <c r="E20" s="31"/>
      <c r="F20" s="29"/>
      <c r="G20" s="3" t="s">
        <v>52</v>
      </c>
      <c r="H20" s="3"/>
      <c r="I20" s="3" t="s">
        <v>5</v>
      </c>
      <c r="J20" s="3"/>
      <c r="K20" s="3" t="s">
        <v>20</v>
      </c>
      <c r="L20" s="11"/>
    </row>
    <row r="21" spans="4:15" x14ac:dyDescent="0.25">
      <c r="E21" s="2"/>
      <c r="F21" s="2" t="s">
        <v>80</v>
      </c>
      <c r="G21" s="6">
        <v>54600000</v>
      </c>
      <c r="H21" s="7"/>
      <c r="I21" s="6">
        <v>50947000</v>
      </c>
      <c r="J21" s="7"/>
      <c r="K21" s="10"/>
      <c r="L21" s="11"/>
    </row>
    <row r="22" spans="4:15" x14ac:dyDescent="0.25">
      <c r="E22" s="2"/>
      <c r="F22" s="2" t="s">
        <v>135</v>
      </c>
      <c r="G22" s="6">
        <v>115700000</v>
      </c>
      <c r="H22" s="7"/>
      <c r="I22" s="6">
        <v>101811000</v>
      </c>
      <c r="J22" s="7"/>
      <c r="K22" s="6">
        <v>117000250</v>
      </c>
      <c r="L22" s="7"/>
    </row>
    <row r="23" spans="4:15" x14ac:dyDescent="0.25">
      <c r="E23" s="2"/>
      <c r="F23" s="29"/>
      <c r="G23" s="10"/>
      <c r="H23" s="11"/>
      <c r="I23" s="10"/>
      <c r="J23" s="11"/>
      <c r="K23" s="10"/>
      <c r="L23" s="11"/>
    </row>
    <row r="24" spans="4:15" x14ac:dyDescent="0.25">
      <c r="E24" s="129" t="s">
        <v>145</v>
      </c>
      <c r="F24" s="130"/>
      <c r="G24" s="130"/>
      <c r="H24" s="130"/>
      <c r="I24" s="130"/>
      <c r="J24" s="130"/>
      <c r="K24" s="130"/>
      <c r="L24" s="130"/>
      <c r="M24" s="130"/>
      <c r="N24" s="130"/>
    </row>
    <row r="25" spans="4:15" x14ac:dyDescent="0.25">
      <c r="E25" s="130"/>
      <c r="F25" s="130"/>
      <c r="G25" s="130"/>
      <c r="H25" s="130"/>
      <c r="I25" s="130"/>
      <c r="J25" s="130"/>
      <c r="K25" s="130"/>
      <c r="L25" s="130"/>
      <c r="M25" s="130"/>
      <c r="N25" s="130"/>
    </row>
    <row r="26" spans="4:15" x14ac:dyDescent="0.25">
      <c r="E26" s="130"/>
      <c r="F26" s="130"/>
      <c r="G26" s="130"/>
      <c r="H26" s="130"/>
      <c r="I26" s="130"/>
      <c r="J26" s="130"/>
      <c r="K26" s="130"/>
      <c r="L26" s="130"/>
      <c r="M26" s="130"/>
      <c r="N26" s="130"/>
    </row>
    <row r="28" spans="4:15" x14ac:dyDescent="0.25">
      <c r="D28" s="9" t="s">
        <v>146</v>
      </c>
      <c r="G28" s="3" t="s">
        <v>52</v>
      </c>
      <c r="H28" s="3"/>
      <c r="I28" s="3" t="s">
        <v>5</v>
      </c>
      <c r="J28" s="3"/>
      <c r="K28" s="3" t="s">
        <v>20</v>
      </c>
    </row>
    <row r="29" spans="4:15" x14ac:dyDescent="0.25">
      <c r="F29" s="2" t="s">
        <v>84</v>
      </c>
      <c r="G29" s="1">
        <v>1500000</v>
      </c>
      <c r="H29" s="1"/>
      <c r="I29" s="1">
        <v>499596</v>
      </c>
      <c r="J29" s="1"/>
      <c r="K29" s="1"/>
    </row>
    <row r="30" spans="4:15" x14ac:dyDescent="0.25">
      <c r="F30" s="77" t="s">
        <v>88</v>
      </c>
      <c r="G30" s="90"/>
      <c r="H30" s="90"/>
      <c r="I30" s="90"/>
      <c r="J30" s="90"/>
      <c r="K30" s="90"/>
      <c r="L30" s="90"/>
      <c r="M30" s="90"/>
      <c r="N30" s="90"/>
      <c r="O30" s="90"/>
    </row>
    <row r="31" spans="4:15" x14ac:dyDescent="0.25">
      <c r="F31" s="77" t="s">
        <v>89</v>
      </c>
      <c r="G31" s="90"/>
      <c r="H31" s="90"/>
      <c r="I31" s="90"/>
      <c r="J31" s="90"/>
      <c r="K31" s="90"/>
      <c r="L31" s="90"/>
      <c r="M31" s="90"/>
      <c r="N31" s="90"/>
      <c r="O31" s="90"/>
    </row>
    <row r="32" spans="4:15" x14ac:dyDescent="0.25">
      <c r="F32" s="77" t="s">
        <v>92</v>
      </c>
      <c r="G32" s="90"/>
      <c r="H32" s="90"/>
      <c r="I32" s="90"/>
      <c r="J32" s="90"/>
      <c r="K32" s="90"/>
      <c r="L32" s="90"/>
      <c r="M32" s="90"/>
      <c r="N32" s="90"/>
      <c r="O32" s="90"/>
    </row>
    <row r="33" spans="6:15" x14ac:dyDescent="0.25">
      <c r="F33" s="77" t="s">
        <v>90</v>
      </c>
      <c r="G33" s="90"/>
      <c r="H33" s="90"/>
      <c r="I33" s="90"/>
      <c r="J33" s="90"/>
      <c r="K33" s="90"/>
      <c r="L33" s="90"/>
      <c r="M33" s="90"/>
      <c r="N33" s="90"/>
      <c r="O33" s="90"/>
    </row>
    <row r="34" spans="6:15" x14ac:dyDescent="0.25">
      <c r="F34" s="77" t="s">
        <v>91</v>
      </c>
      <c r="G34" s="90"/>
      <c r="H34" s="90"/>
      <c r="I34" s="90"/>
      <c r="J34" s="90"/>
      <c r="K34" s="90"/>
      <c r="L34" s="90"/>
      <c r="M34" s="90"/>
      <c r="N34" s="90"/>
      <c r="O34" s="90"/>
    </row>
    <row r="35" spans="6:15" x14ac:dyDescent="0.25">
      <c r="G35" t="s">
        <v>147</v>
      </c>
      <c r="I35" s="3" t="s">
        <v>5</v>
      </c>
      <c r="J35" s="3"/>
      <c r="K35" s="3" t="s">
        <v>20</v>
      </c>
    </row>
    <row r="36" spans="6:15" x14ac:dyDescent="0.25">
      <c r="F36" s="2" t="s">
        <v>136</v>
      </c>
      <c r="G36" s="78">
        <v>835248.81182169914</v>
      </c>
      <c r="H36" s="79">
        <v>1.0092692389093099</v>
      </c>
      <c r="I36" s="78">
        <v>12731505.620000005</v>
      </c>
      <c r="J36" s="79">
        <v>1.1627788877216509</v>
      </c>
      <c r="K36" s="78">
        <v>8632925</v>
      </c>
      <c r="L36" s="79">
        <v>1.104880420035578</v>
      </c>
    </row>
  </sheetData>
  <mergeCells count="2">
    <mergeCell ref="H4:N6"/>
    <mergeCell ref="E24:N2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hl</vt:lpstr>
      <vt:lpstr>polem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Knápek Martin, Ing.</cp:lastModifiedBy>
  <dcterms:created xsi:type="dcterms:W3CDTF">2019-11-07T11:07:07Z</dcterms:created>
  <dcterms:modified xsi:type="dcterms:W3CDTF">2019-12-11T10:28:00Z</dcterms:modified>
</cp:coreProperties>
</file>