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1  I.IK\"/>
    </mc:Choice>
  </mc:AlternateContent>
  <xr:revisionPtr revIDLastSave="0" documentId="13_ncr:1_{6478D2BF-5BB3-4ABD-8A97-308183163E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P-kliniky" sheetId="1" r:id="rId1"/>
    <sheet name="03_16BudgetFinalQ" sheetId="2" r:id="rId2"/>
  </sheets>
  <definedNames>
    <definedName name="_xlnm._FilterDatabase" localSheetId="1" hidden="1">'03_16BudgetFinalQ'!$A$1:$F$289</definedName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  <definedName name="_xlnm.Print_Titles" localSheetId="0">'BP-kliniky'!$A:$B,'BP-kliniky'!$6:$8</definedName>
    <definedName name="_xlnm.Print_Area" localSheetId="0">'BP-kliniky'!$C$6:$J$103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1" i="1" l="1"/>
  <c r="I79" i="1" l="1"/>
  <c r="H79" i="1"/>
  <c r="E79" i="1"/>
  <c r="D79" i="1"/>
  <c r="C79" i="1"/>
  <c r="I103" i="1" l="1"/>
  <c r="H103" i="1"/>
  <c r="I29" i="1" l="1"/>
  <c r="I9" i="1" l="1"/>
  <c r="H9" i="1"/>
  <c r="H10" i="1" s="1"/>
  <c r="E9" i="1"/>
  <c r="E10" i="1" s="1"/>
  <c r="D9" i="1"/>
  <c r="C9" i="1"/>
  <c r="C10" i="1" s="1"/>
  <c r="I10" i="1"/>
  <c r="D10" i="1"/>
  <c r="I78" i="1" l="1"/>
  <c r="J102" i="1" l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3" i="1" l="1"/>
  <c r="J79" i="1"/>
  <c r="J29" i="1"/>
  <c r="J78" i="1"/>
  <c r="J9" i="1"/>
  <c r="J10" i="1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" i="2"/>
  <c r="G35" i="1" l="1"/>
  <c r="G57" i="1"/>
  <c r="G82" i="1"/>
  <c r="G91" i="1"/>
  <c r="G33" i="1"/>
  <c r="G64" i="1"/>
  <c r="G17" i="1"/>
  <c r="G100" i="1"/>
  <c r="G92" i="1"/>
  <c r="G84" i="1"/>
  <c r="G74" i="1"/>
  <c r="G66" i="1"/>
  <c r="G58" i="1"/>
  <c r="G50" i="1"/>
  <c r="G42" i="1"/>
  <c r="G34" i="1"/>
  <c r="G73" i="1"/>
  <c r="G83" i="1"/>
  <c r="G41" i="1"/>
  <c r="G23" i="1"/>
  <c r="G90" i="1"/>
  <c r="G56" i="1"/>
  <c r="G32" i="1"/>
  <c r="G22" i="1"/>
  <c r="G14" i="1"/>
  <c r="G97" i="1"/>
  <c r="G89" i="1"/>
  <c r="G81" i="1"/>
  <c r="G71" i="1"/>
  <c r="G63" i="1"/>
  <c r="G55" i="1"/>
  <c r="G47" i="1"/>
  <c r="G39" i="1"/>
  <c r="G31" i="1"/>
  <c r="G24" i="1"/>
  <c r="G65" i="1"/>
  <c r="G98" i="1"/>
  <c r="G48" i="1"/>
  <c r="G11" i="1"/>
  <c r="G21" i="1"/>
  <c r="G13" i="1"/>
  <c r="G96" i="1"/>
  <c r="G88" i="1"/>
  <c r="G80" i="1"/>
  <c r="G70" i="1"/>
  <c r="G62" i="1"/>
  <c r="G54" i="1"/>
  <c r="G46" i="1"/>
  <c r="G38" i="1"/>
  <c r="G30" i="1"/>
  <c r="G99" i="1"/>
  <c r="G49" i="1"/>
  <c r="G15" i="1"/>
  <c r="G72" i="1"/>
  <c r="G40" i="1"/>
  <c r="G28" i="1"/>
  <c r="G20" i="1"/>
  <c r="G12" i="1"/>
  <c r="G95" i="1"/>
  <c r="G87" i="1"/>
  <c r="G77" i="1"/>
  <c r="G69" i="1"/>
  <c r="G61" i="1"/>
  <c r="G53" i="1"/>
  <c r="G45" i="1"/>
  <c r="G37" i="1"/>
  <c r="G16" i="1"/>
  <c r="G27" i="1"/>
  <c r="G19" i="1"/>
  <c r="G102" i="1"/>
  <c r="G94" i="1"/>
  <c r="G86" i="1"/>
  <c r="G76" i="1"/>
  <c r="G68" i="1"/>
  <c r="G60" i="1"/>
  <c r="G52" i="1"/>
  <c r="G44" i="1"/>
  <c r="G36" i="1"/>
  <c r="G18" i="1"/>
  <c r="G101" i="1"/>
  <c r="G93" i="1"/>
  <c r="G85" i="1"/>
  <c r="G75" i="1"/>
  <c r="G67" i="1"/>
  <c r="G59" i="1"/>
  <c r="G51" i="1"/>
  <c r="G4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79" i="1" l="1"/>
  <c r="G79" i="1"/>
  <c r="F103" i="1"/>
  <c r="G9" i="1"/>
  <c r="G10" i="1" s="1"/>
  <c r="F9" i="1"/>
  <c r="F10" i="1" s="1"/>
  <c r="G29" i="1"/>
  <c r="G78" i="1"/>
</calcChain>
</file>

<file path=xl/sharedStrings.xml><?xml version="1.0" encoding="utf-8"?>
<sst xmlns="http://schemas.openxmlformats.org/spreadsheetml/2006/main" count="1067" uniqueCount="281">
  <si>
    <t>A50119100</t>
  </si>
  <si>
    <t>A50119101</t>
  </si>
  <si>
    <t>A50119102</t>
  </si>
  <si>
    <t>I. interní klinika - kardiologická</t>
  </si>
  <si>
    <t>CC0100U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</si>
  <si>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</si>
  <si>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</si>
  <si>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</si>
  <si>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</si>
  <si>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</si>
  <si>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</si>
  <si>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</si>
  <si>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</si>
  <si>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</si>
  <si>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</si>
  <si>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</si>
  <si>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</si>
  <si>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</si>
  <si>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</si>
  <si>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</si>
  <si>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</si>
  <si>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</si>
  <si>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</si>
  <si>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</si>
  <si>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</si>
  <si>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</si>
  <si>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</si>
  <si>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</si>
  <si>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</si>
  <si>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</si>
  <si>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</si>
  <si>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</si>
  <si>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</si>
  <si>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</si>
  <si>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</si>
  <si>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</si>
  <si>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</si>
  <si>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</si>
  <si>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</si>
  <si>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</si>
  <si>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</si>
  <si>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</si>
  <si>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</si>
  <si>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</si>
  <si>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</si>
  <si>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</si>
  <si>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</si>
  <si>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</si>
  <si>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</si>
  <si>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</si>
  <si>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</si>
  <si>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</si>
  <si>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</si>
  <si>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</si>
  <si>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</si>
  <si>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</si>
  <si>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</si>
  <si>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</si>
  <si>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</si>
  <si>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</si>
  <si>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</si>
  <si>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</si>
  <si>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</si>
  <si>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</si>
  <si>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</si>
  <si>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</si>
  <si>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</si>
  <si>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</si>
  <si>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</si>
  <si>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</si>
  <si>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</si>
  <si>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</si>
  <si>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</si>
  <si>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</si>
  <si>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</si>
  <si>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</si>
  <si>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</si>
  <si>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</si>
  <si>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</si>
  <si>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</si>
  <si>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</si>
  <si>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</si>
  <si>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</si>
  <si>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</si>
  <si>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</si>
  <si>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</si>
  <si>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</si>
  <si>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</si>
  <si>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</si>
  <si>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</si>
  <si>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</si>
  <si>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</si>
  <si>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</si>
  <si>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</si>
  <si>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</si>
  <si>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</si>
  <si>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</si>
  <si>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</si>
  <si>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</si>
  <si>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</si>
  <si>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</si>
  <si>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</si>
  <si>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</si>
  <si>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</si>
  <si>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</si>
  <si>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</si>
  <si>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</si>
  <si>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</si>
  <si>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</si>
  <si>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</si>
  <si>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</si>
  <si>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</si>
  <si>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</si>
  <si>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</si>
  <si>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</si>
  <si>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</si>
  <si>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</si>
  <si>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</si>
  <si>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</si>
  <si>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</si>
  <si>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</si>
  <si>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</si>
  <si>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</si>
  <si>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</si>
  <si>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</si>
  <si>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</si>
  <si>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</si>
  <si>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</si>
  <si>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</si>
  <si>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</si>
  <si>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</si>
  <si>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</si>
  <si>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>RTG materiál, filmy a chemikálie (Z504)</t>
  </si>
  <si>
    <t>A50115078</t>
  </si>
  <si>
    <t>ZPr - stenty absorbční (Z541)</t>
  </si>
  <si>
    <t>A50115084</t>
  </si>
  <si>
    <t>ZPr - HCO membrány (Z546)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</si>
  <si>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</si>
  <si>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</si>
  <si>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</si>
  <si>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</si>
  <si>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</si>
  <si>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</si>
  <si>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A50117001</t>
  </si>
  <si>
    <t>Všeobecný materiál (N524,525,P35,49,T13,V26,31,32,34,35,37,47,111,Z510)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</si>
  <si>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</si>
  <si>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</si>
  <si>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</si>
  <si>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</si>
  <si>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</si>
  <si>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</si>
  <si>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A50117005</t>
  </si>
  <si>
    <t>Údržbový materiál ZVIT (sk.B36,61,62,64)</t>
  </si>
  <si>
    <t>A50117006</t>
  </si>
  <si>
    <t>Prací prášky - prádelna (sk.V 40)</t>
  </si>
  <si>
    <t>A50117007</t>
  </si>
  <si>
    <t>Údržbový materiál ostatní - sklady (sk.T17)</t>
  </si>
  <si>
    <t>A50117008</t>
  </si>
  <si>
    <t>Spotřební materiál k PDS (potrubní pošta (sk.V22)</t>
  </si>
  <si>
    <t>A50117009</t>
  </si>
  <si>
    <t>Spotřební materiál k ZPr. (sk.V21)</t>
  </si>
  <si>
    <t>A50117010</t>
  </si>
  <si>
    <t>Lékárničky a ZM na provozech</t>
  </si>
  <si>
    <t>A50117011</t>
  </si>
  <si>
    <t>Obalový mat. pro sterilizaci (sk.V20)</t>
  </si>
  <si>
    <t>A50117015</t>
  </si>
  <si>
    <t>IT - spotřební materiál (sk. P37, 38, 48)</t>
  </si>
  <si>
    <t>A50117020</t>
  </si>
  <si>
    <t>Všeob.mat. - nábytek (V30) do 1tis.</t>
  </si>
  <si>
    <t>A50117021</t>
  </si>
  <si>
    <t xml:space="preserve">Všeob.mat. - hosp.přístr.a nářadí (V32) od 1tis do 2999,99 </t>
  </si>
  <si>
    <t>A50117022</t>
  </si>
  <si>
    <t xml:space="preserve">Všeob.mat. - kuchyň tech. (V33) od 1tis do 2999,99 </t>
  </si>
  <si>
    <t>A50117023</t>
  </si>
  <si>
    <t xml:space="preserve">Všeob.mat. - kancel.tech. (V34) od 1tis do 2999,99 </t>
  </si>
  <si>
    <t>A50117024</t>
  </si>
  <si>
    <t xml:space="preserve">Všeob.mat. - ostatní-vyjímky (V44) od 0,01 do 999,99 </t>
  </si>
  <si>
    <t>A50117190</t>
  </si>
  <si>
    <t>Technické plyny</t>
  </si>
  <si>
    <t>A50117025</t>
  </si>
  <si>
    <t xml:space="preserve">všeob.mat. - razítka ostatní (V111) od 0,01 do 2999,99 </t>
  </si>
  <si>
    <t>A50117201</t>
  </si>
  <si>
    <t>Obaly ostatní - LEK (sk.Z519)</t>
  </si>
  <si>
    <t>Jednorázové ochranné pomůcky (sk.T18A)</t>
  </si>
  <si>
    <t>Jednorázový operační materiál (sk.T18B)</t>
  </si>
  <si>
    <t>Jednorázové hygienické potřeby (sk.T18C)</t>
  </si>
  <si>
    <t>Year</t>
  </si>
  <si>
    <t>utv</t>
  </si>
  <si>
    <t>Analytika</t>
  </si>
  <si>
    <t>PriceTotal</t>
  </si>
  <si>
    <t>0100</t>
  </si>
  <si>
    <t>50113001</t>
  </si>
  <si>
    <t>50113002</t>
  </si>
  <si>
    <t>50113006</t>
  </si>
  <si>
    <t>50113009</t>
  </si>
  <si>
    <t>50113012</t>
  </si>
  <si>
    <t>50113013</t>
  </si>
  <si>
    <t>50113014</t>
  </si>
  <si>
    <t>50113016</t>
  </si>
  <si>
    <t>50113017</t>
  </si>
  <si>
    <t>50117003</t>
  </si>
  <si>
    <t>0200</t>
  </si>
  <si>
    <t>50115020</t>
  </si>
  <si>
    <t>0300</t>
  </si>
  <si>
    <t/>
  </si>
  <si>
    <t>0400</t>
  </si>
  <si>
    <t>0500</t>
  </si>
  <si>
    <t>0600</t>
  </si>
  <si>
    <t>0700</t>
  </si>
  <si>
    <t>0800</t>
  </si>
  <si>
    <t>0900</t>
  </si>
  <si>
    <t>50113004</t>
  </si>
  <si>
    <t>1000</t>
  </si>
  <si>
    <t>50113007</t>
  </si>
  <si>
    <t>50113010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</si>
  <si>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</si>
  <si>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</si>
  <si>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</si>
  <si>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</si>
  <si>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</si>
  <si>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</si>
  <si>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</si>
  <si>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</si>
  <si>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</si>
  <si>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</si>
  <si>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50113015</t>
  </si>
  <si>
    <t>50117201</t>
  </si>
  <si>
    <t>2100</t>
  </si>
  <si>
    <t>2200</t>
  </si>
  <si>
    <t>50113005</t>
  </si>
  <si>
    <t>2400</t>
  </si>
  <si>
    <t>2500</t>
  </si>
  <si>
    <t>2600</t>
  </si>
  <si>
    <t>2700</t>
  </si>
  <si>
    <t>2800</t>
  </si>
  <si>
    <t>2900</t>
  </si>
  <si>
    <t>3100</t>
  </si>
  <si>
    <t>3200</t>
  </si>
  <si>
    <t>3300</t>
  </si>
  <si>
    <t>3400</t>
  </si>
  <si>
    <t>3500</t>
  </si>
  <si>
    <t>3600</t>
  </si>
  <si>
    <t>3700</t>
  </si>
  <si>
    <t>3800</t>
  </si>
  <si>
    <t>4000</t>
  </si>
  <si>
    <t>4100</t>
  </si>
  <si>
    <t>4400</t>
  </si>
  <si>
    <t>4500</t>
  </si>
  <si>
    <t>4700</t>
  </si>
  <si>
    <t>4800</t>
  </si>
  <si>
    <t>5000</t>
  </si>
  <si>
    <t>5400</t>
  </si>
  <si>
    <t>5600</t>
  </si>
  <si>
    <t>5900</t>
  </si>
  <si>
    <t>6000</t>
  </si>
  <si>
    <t>8100</t>
  </si>
  <si>
    <t>8500</t>
  </si>
  <si>
    <t>8600</t>
  </si>
  <si>
    <t>8900</t>
  </si>
  <si>
    <t>9001</t>
  </si>
  <si>
    <t>9021</t>
  </si>
  <si>
    <t>9051</t>
  </si>
  <si>
    <t>9071</t>
  </si>
  <si>
    <t>9091</t>
  </si>
  <si>
    <t>9100</t>
  </si>
  <si>
    <t>9300</t>
  </si>
  <si>
    <t>9400</t>
  </si>
  <si>
    <t>9500</t>
  </si>
  <si>
    <t>9800</t>
  </si>
  <si>
    <t>2020</t>
  </si>
  <si>
    <t>Plán real</t>
  </si>
  <si>
    <t>Plán odchylka</t>
  </si>
  <si>
    <t>Skutečnost
1-11/2019</t>
  </si>
  <si>
    <t>Limity
2019</t>
  </si>
  <si>
    <t>Dopočet 1
(1-11+12/18)</t>
  </si>
  <si>
    <t>Dopočet 2
(=/11*12)</t>
  </si>
  <si>
    <t>Modelace
Foks</t>
  </si>
  <si>
    <t>Plán 2020</t>
  </si>
  <si>
    <t>LÉKY bez CL a §16</t>
  </si>
  <si>
    <t>ostrá verze</t>
  </si>
  <si>
    <t>VŠM - limity QI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</si>
</sst>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</borders>
  <cellStyleXfs count="21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  <xf numFmtId="0" fontId="8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6" fillId="5" borderId="15" xfId="4" applyFont="1" applyBorder="1" applyAlignment="1">
      <alignment horizontal="left" indent="4"/>
    </xf>
    <xf numFmtId="0" fontId="2" fillId="5" borderId="16" xfId="4" applyBorder="1" applyAlignment="1">
      <alignment horizontal="left" indent="5"/>
    </xf>
    <xf numFmtId="0" fontId="2" fillId="5" borderId="17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18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9" fillId="10" borderId="24" xfId="20" applyFont="1" applyFill="1" applyBorder="1" applyAlignment="1" applyProtection="1">
      <alignment horizontal="center" vertical="center"/>
    </xf>
    <xf numFmtId="0" fontId="8" fillId="0" borderId="0" xfId="20"/>
    <xf numFmtId="0" fontId="10" fillId="0" borderId="25" xfId="20" applyFont="1" applyFill="1" applyBorder="1" applyAlignment="1" applyProtection="1">
      <alignment vertical="center" wrapText="1"/>
    </xf>
    <xf numFmtId="0" fontId="2" fillId="2" borderId="24" xfId="1" applyBorder="1" applyAlignment="1">
      <alignment horizontal="center" vertical="center" wrapText="1"/>
    </xf>
    <xf numFmtId="3" fontId="7" fillId="11" borderId="19" xfId="15" applyFont="1" applyFill="1" applyBorder="1"/>
    <xf numFmtId="0" fontId="0" fillId="0" borderId="0" xfId="0"/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3" fontId="5" fillId="8" borderId="6" xfId="15" applyBorder="1"/>
    <xf numFmtId="3" fontId="5" fillId="8" borderId="1" xfId="15" applyBorder="1"/>
    <xf numFmtId="3" fontId="5" fillId="8" borderId="7" xfId="15" applyBorder="1"/>
    <xf numFmtId="3" fontId="5" fillId="8" borderId="8" xfId="15" applyBorder="1"/>
    <xf numFmtId="3" fontId="7" fillId="8" borderId="9" xfId="15" applyFont="1" applyBorder="1"/>
    <xf numFmtId="3" fontId="7" fillId="8" borderId="10" xfId="15" applyFont="1" applyBorder="1"/>
    <xf numFmtId="3" fontId="7" fillId="8" borderId="11" xfId="15" applyFont="1" applyBorder="1"/>
    <xf numFmtId="3" fontId="7" fillId="8" borderId="12" xfId="15" applyFont="1" applyBorder="1"/>
    <xf numFmtId="3" fontId="5" fillId="8" borderId="13" xfId="15" applyBorder="1"/>
    <xf numFmtId="3" fontId="5" fillId="8" borderId="14" xfId="15" applyBorder="1"/>
    <xf numFmtId="3" fontId="7" fillId="8" borderId="19" xfId="15" applyFont="1" applyBorder="1"/>
    <xf numFmtId="3" fontId="5" fillId="8" borderId="20" xfId="15" applyBorder="1"/>
    <xf numFmtId="3" fontId="5" fillId="8" borderId="21" xfId="15" applyBorder="1"/>
    <xf numFmtId="3" fontId="7" fillId="8" borderId="22" xfId="15" applyFont="1" applyBorder="1"/>
    <xf numFmtId="3" fontId="5" fillId="8" borderId="23" xfId="15" applyBorder="1"/>
    <xf numFmtId="3" fontId="5" fillId="11" borderId="20" xfId="15" applyFill="1" applyBorder="1"/>
    <xf numFmtId="3" fontId="5" fillId="11" borderId="21" xfId="15" applyFill="1" applyBorder="1"/>
    <xf numFmtId="3" fontId="7" fillId="11" borderId="22" xfId="15" applyFont="1" applyFill="1" applyBorder="1"/>
    <xf numFmtId="3" fontId="5" fillId="11" borderId="23" xfId="15" applyFill="1" applyBorder="1"/>
    <xf numFmtId="4" fontId="8" fillId="0" borderId="0" xfId="20" applyNumberFormat="1"/>
    <xf numFmtId="3" fontId="7" fillId="8" borderId="26" xfId="15" applyFont="1" applyBorder="1"/>
    <xf numFmtId="3" fontId="5" fillId="8" borderId="27" xfId="15" applyBorder="1"/>
    <xf numFmtId="3" fontId="5" fillId="8" borderId="28" xfId="15" applyBorder="1"/>
    <xf numFmtId="3" fontId="7" fillId="8" borderId="29" xfId="15" applyFont="1" applyBorder="1"/>
    <xf numFmtId="3" fontId="5" fillId="8" borderId="30" xfId="15" applyBorder="1"/>
    <xf numFmtId="0" fontId="2" fillId="12" borderId="16" xfId="4" applyFill="1" applyBorder="1" applyAlignment="1">
      <alignment horizontal="left" indent="5"/>
    </xf>
    <xf numFmtId="0" fontId="2" fillId="12" borderId="5" xfId="4" applyFill="1" applyBorder="1" applyAlignment="1">
      <alignment horizontal="left" indent="5"/>
    </xf>
    <xf numFmtId="3" fontId="5" fillId="12" borderId="6" xfId="15" applyFill="1" applyBorder="1"/>
    <xf numFmtId="3" fontId="5" fillId="12" borderId="1" xfId="15" applyFill="1" applyBorder="1"/>
    <xf numFmtId="3" fontId="5" fillId="12" borderId="20" xfId="15" applyFill="1" applyBorder="1"/>
    <xf numFmtId="3" fontId="5" fillId="12" borderId="27" xfId="15" applyFill="1" applyBorder="1"/>
    <xf numFmtId="0" fontId="2" fillId="12" borderId="17" xfId="4" applyFill="1" applyBorder="1" applyAlignment="1">
      <alignment horizontal="left" indent="5"/>
    </xf>
    <xf numFmtId="0" fontId="2" fillId="12" borderId="18" xfId="4" applyFill="1" applyBorder="1" applyAlignment="1">
      <alignment horizontal="left" indent="5"/>
    </xf>
    <xf numFmtId="3" fontId="5" fillId="12" borderId="7" xfId="15" applyFill="1" applyBorder="1"/>
    <xf numFmtId="3" fontId="5" fillId="12" borderId="8" xfId="15" applyFill="1" applyBorder="1"/>
    <xf numFmtId="3" fontId="5" fillId="12" borderId="21" xfId="15" applyFill="1" applyBorder="1"/>
    <xf numFmtId="3" fontId="5" fillId="12" borderId="28" xfId="15" applyFill="1" applyBorder="1"/>
    <xf numFmtId="0" fontId="6" fillId="13" borderId="16" xfId="4" applyFont="1" applyFill="1" applyBorder="1" applyAlignment="1">
      <alignment horizontal="left" indent="4"/>
    </xf>
    <xf numFmtId="0" fontId="6" fillId="13" borderId="5" xfId="4" applyFont="1" applyFill="1" applyBorder="1" applyAlignment="1">
      <alignment horizontal="left" indent="4"/>
    </xf>
    <xf numFmtId="3" fontId="7" fillId="13" borderId="9" xfId="15" applyFont="1" applyFill="1" applyBorder="1"/>
    <xf numFmtId="3" fontId="7" fillId="13" borderId="10" xfId="15" applyFont="1" applyFill="1" applyBorder="1"/>
    <xf numFmtId="3" fontId="7" fillId="13" borderId="22" xfId="15" applyFont="1" applyFill="1" applyBorder="1"/>
    <xf numFmtId="3" fontId="7" fillId="13" borderId="29" xfId="15" applyFont="1" applyFill="1" applyBorder="1"/>
    <xf numFmtId="0" fontId="2" fillId="14" borderId="16" xfId="4" applyFill="1" applyBorder="1" applyAlignment="1">
      <alignment horizontal="left" indent="5"/>
    </xf>
    <xf numFmtId="0" fontId="2" fillId="14" borderId="5" xfId="4" applyFill="1" applyBorder="1" applyAlignment="1">
      <alignment horizontal="left" indent="5"/>
    </xf>
    <xf numFmtId="3" fontId="5" fillId="14" borderId="6" xfId="15" applyFill="1" applyBorder="1"/>
    <xf numFmtId="3" fontId="5" fillId="14" borderId="1" xfId="15" applyFill="1" applyBorder="1"/>
    <xf numFmtId="3" fontId="5" fillId="14" borderId="20" xfId="15" applyFill="1" applyBorder="1"/>
    <xf numFmtId="3" fontId="5" fillId="14" borderId="27" xfId="15" applyFill="1" applyBorder="1"/>
    <xf numFmtId="0" fontId="0" fillId="12" borderId="0" xfId="0" applyFill="1"/>
    <xf numFmtId="3" fontId="11" fillId="0" borderId="0" xfId="0" applyNumberFormat="1" applyFont="1"/>
    <xf numFmtId="0" fontId="2" fillId="16" borderId="16" xfId="4" applyFill="1" applyBorder="1" applyAlignment="1">
      <alignment horizontal="left" indent="5"/>
    </xf>
    <xf numFmtId="0" fontId="2" fillId="16" borderId="5" xfId="4" applyFill="1" applyBorder="1" applyAlignment="1">
      <alignment horizontal="left" indent="5"/>
    </xf>
    <xf numFmtId="3" fontId="5" fillId="16" borderId="6" xfId="15" applyFill="1" applyBorder="1"/>
    <xf numFmtId="3" fontId="5" fillId="16" borderId="1" xfId="15" applyFill="1" applyBorder="1"/>
    <xf numFmtId="3" fontId="5" fillId="16" borderId="20" xfId="15" applyFill="1" applyBorder="1"/>
    <xf numFmtId="3" fontId="5" fillId="16" borderId="27" xfId="15" applyFill="1" applyBorder="1"/>
    <xf numFmtId="0" fontId="6" fillId="15" borderId="16" xfId="4" applyFont="1" applyFill="1" applyBorder="1" applyAlignment="1">
      <alignment horizontal="left" indent="4"/>
    </xf>
    <xf numFmtId="0" fontId="6" fillId="15" borderId="5" xfId="4" applyFont="1" applyFill="1" applyBorder="1" applyAlignment="1">
      <alignment horizontal="left" indent="4"/>
    </xf>
    <xf numFmtId="3" fontId="12" fillId="15" borderId="22" xfId="15" applyFont="1" applyFill="1" applyBorder="1"/>
    <xf numFmtId="3" fontId="12" fillId="15" borderId="9" xfId="15" applyFont="1" applyFill="1" applyBorder="1"/>
    <xf numFmtId="3" fontId="12" fillId="15" borderId="10" xfId="15" applyFont="1" applyFill="1" applyBorder="1"/>
    <xf numFmtId="3" fontId="12" fillId="15" borderId="29" xfId="15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</cellXfs>
  <cellStyles count="21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  <cellStyle name="Normální 2" xfId="20" xr:uid="{CDF6F689-9F33-442F-A755-5CDFEF229D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J103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defaultRowHeight="15" x14ac:dyDescent="0.25"/>
  <cols>
    <col min="1" max="1" width="20.42578125" customWidth="1"/>
    <col min="2" max="2" width="51.7109375" customWidth="1"/>
    <col min="3" max="6" width="14.85546875" customWidth="1"/>
    <col min="7" max="7" width="14.85546875" style="15" customWidth="1"/>
    <col min="8" max="8" width="14.85546875" customWidth="1"/>
    <col min="9" max="9" width="14.85546875" style="15" customWidth="1"/>
    <col min="10" max="10" width="16.140625" style="15" customWidth="1"/>
  </cols>
  <sheetData>
    <row r="1" spans="1:10" x14ac:dyDescent="0.25">
      <c r="A1" s="15"/>
      <c r="B1" s="15"/>
    </row>
    <row r="2" spans="1:10" x14ac:dyDescent="0.25">
      <c r="A2" s="15"/>
      <c r="B2" s="15"/>
    </row>
    <row r="3" spans="1:10" x14ac:dyDescent="0.25">
      <c r="A3" s="15"/>
      <c r="B3" s="15"/>
    </row>
    <row r="4" spans="1:10" x14ac:dyDescent="0.25">
      <c r="A4" s="15"/>
      <c r="B4" s="67" t="s">
        <v>279</v>
      </c>
    </row>
    <row r="5" spans="1:10" x14ac:dyDescent="0.25">
      <c r="A5" s="15"/>
      <c r="B5" s="15"/>
    </row>
    <row r="6" spans="1:10" s="2" customFormat="1" ht="45.75" customHeight="1" x14ac:dyDescent="0.25">
      <c r="C6" s="81" t="s">
        <v>3</v>
      </c>
      <c r="D6" s="82"/>
      <c r="E6" s="82"/>
      <c r="F6" s="82"/>
      <c r="G6" s="82"/>
      <c r="H6" s="82"/>
      <c r="I6" s="82"/>
      <c r="J6" s="83"/>
    </row>
    <row r="7" spans="1:10" x14ac:dyDescent="0.25">
      <c r="C7" s="16" t="s">
        <v>4</v>
      </c>
      <c r="D7" s="17" t="s">
        <v>4</v>
      </c>
      <c r="E7" s="17"/>
      <c r="F7" s="17"/>
      <c r="G7" s="17"/>
      <c r="H7" s="17" t="s">
        <v>4</v>
      </c>
      <c r="I7" s="17"/>
      <c r="J7" s="17"/>
    </row>
    <row r="8" spans="1:10" ht="45.75" customHeight="1" x14ac:dyDescent="0.25">
      <c r="C8" s="13" t="s">
        <v>272</v>
      </c>
      <c r="D8" s="13" t="s">
        <v>273</v>
      </c>
      <c r="E8" s="13" t="s">
        <v>274</v>
      </c>
      <c r="F8" s="13" t="s">
        <v>275</v>
      </c>
      <c r="G8" s="13" t="s">
        <v>276</v>
      </c>
      <c r="H8" s="13" t="s">
        <v>277</v>
      </c>
      <c r="I8" s="13" t="s">
        <v>270</v>
      </c>
      <c r="J8" s="13" t="s">
        <v>271</v>
      </c>
    </row>
    <row r="9" spans="1:10" s="1" customFormat="1" x14ac:dyDescent="0.25">
      <c r="A9" s="3" t="s">
        <v>5</v>
      </c>
      <c r="B9" s="6" t="s">
        <v>6</v>
      </c>
      <c r="C9" s="24">
        <f t="shared" ref="C9:J9" si="0">SUM(C11:C28)</f>
        <v>-96550039.640000001</v>
      </c>
      <c r="D9" s="25">
        <f t="shared" si="0"/>
        <v>-94149149.198779538</v>
      </c>
      <c r="E9" s="28">
        <f t="shared" si="0"/>
        <v>-103882277.38000001</v>
      </c>
      <c r="F9" s="28">
        <f t="shared" si="0"/>
        <v>-105327315.9709091</v>
      </c>
      <c r="G9" s="28">
        <f t="shared" si="0"/>
        <v>39532206.666299999</v>
      </c>
      <c r="H9" s="28">
        <f t="shared" si="0"/>
        <v>-122100000</v>
      </c>
      <c r="I9" s="14">
        <f t="shared" si="0"/>
        <v>-98900000</v>
      </c>
      <c r="J9" s="38">
        <f t="shared" si="0"/>
        <v>23200000</v>
      </c>
    </row>
    <row r="10" spans="1:10" s="1" customFormat="1" x14ac:dyDescent="0.25">
      <c r="A10" s="55"/>
      <c r="B10" s="56" t="s">
        <v>278</v>
      </c>
      <c r="C10" s="57">
        <f t="shared" ref="C10:J10" si="1">C9-C25-C26</f>
        <v>-6419705.1699999999</v>
      </c>
      <c r="D10" s="58">
        <f t="shared" si="1"/>
        <v>-7649585.3856235323</v>
      </c>
      <c r="E10" s="59">
        <f t="shared" si="1"/>
        <v>-7094244.0900000064</v>
      </c>
      <c r="F10" s="59">
        <f t="shared" si="1"/>
        <v>-7003314.7309090961</v>
      </c>
      <c r="G10" s="59">
        <f t="shared" si="1"/>
        <v>-6719199.2155999988</v>
      </c>
      <c r="H10" s="59">
        <f t="shared" si="1"/>
        <v>-7600000</v>
      </c>
      <c r="I10" s="59">
        <f t="shared" si="1"/>
        <v>-7600000</v>
      </c>
      <c r="J10" s="60">
        <f t="shared" si="1"/>
        <v>0</v>
      </c>
    </row>
    <row r="11" spans="1:10" x14ac:dyDescent="0.25">
      <c r="A11" s="4" t="s">
        <v>7</v>
      </c>
      <c r="B11" s="7" t="s">
        <v>8</v>
      </c>
      <c r="C11" s="18">
        <v>-3889008.29</v>
      </c>
      <c r="D11" s="19">
        <v>-4249585.3856236096</v>
      </c>
      <c r="E11" s="29">
        <v>-4191993.18</v>
      </c>
      <c r="F11" s="29">
        <f t="shared" ref="F11:F74" si="2">C11/11*12</f>
        <v>-4242554.4981818181</v>
      </c>
      <c r="G11" s="29">
        <f>SUMIFS('03_16BudgetFinalQ'!$F:$F,'03_16BudgetFinalQ'!$D:$D,'BP-kliniky'!$A11,'03_16BudgetFinalQ'!$E:$E,'BP-kliniky'!C$7)</f>
        <v>-4114882.9769000001</v>
      </c>
      <c r="H11" s="29">
        <v>-4500000</v>
      </c>
      <c r="I11" s="33">
        <v>-4550000</v>
      </c>
      <c r="J11" s="39">
        <f t="shared" ref="J11:J74" si="3">I11-H11</f>
        <v>-50000</v>
      </c>
    </row>
    <row r="12" spans="1:10" x14ac:dyDescent="0.25">
      <c r="A12" s="4" t="s">
        <v>9</v>
      </c>
      <c r="B12" s="7" t="s">
        <v>10</v>
      </c>
      <c r="C12" s="18">
        <v>-152167.6</v>
      </c>
      <c r="D12" s="19">
        <v>-349999.99999999302</v>
      </c>
      <c r="E12" s="29">
        <v>-169063.6</v>
      </c>
      <c r="F12" s="29">
        <f t="shared" si="2"/>
        <v>-166001.01818181819</v>
      </c>
      <c r="G12" s="29">
        <f>SUMIFS('03_16BudgetFinalQ'!$F:$F,'03_16BudgetFinalQ'!$D:$D,'BP-kliniky'!$A12,'03_16BudgetFinalQ'!$E:$E,'BP-kliniky'!C$7)</f>
        <v>-162802.57930000001</v>
      </c>
      <c r="H12" s="29">
        <v>-350000</v>
      </c>
      <c r="I12" s="33">
        <v>-200000</v>
      </c>
      <c r="J12" s="39">
        <f t="shared" si="3"/>
        <v>150000</v>
      </c>
    </row>
    <row r="13" spans="1:10" x14ac:dyDescent="0.25">
      <c r="A13" s="4" t="s">
        <v>11</v>
      </c>
      <c r="B13" s="7" t="s">
        <v>12</v>
      </c>
      <c r="C13" s="18">
        <v>0</v>
      </c>
      <c r="D13" s="19">
        <v>0</v>
      </c>
      <c r="E13" s="29">
        <v>0</v>
      </c>
      <c r="F13" s="29">
        <f t="shared" si="2"/>
        <v>0</v>
      </c>
      <c r="G13" s="29">
        <f>SUMIFS('03_16BudgetFinalQ'!$F:$F,'03_16BudgetFinalQ'!$D:$D,'BP-kliniky'!$A13,'03_16BudgetFinalQ'!$E:$E,'BP-kliniky'!C$7)</f>
        <v>0</v>
      </c>
      <c r="H13" s="29">
        <v>0</v>
      </c>
      <c r="I13" s="33">
        <v>0</v>
      </c>
      <c r="J13" s="39">
        <f t="shared" si="3"/>
        <v>0</v>
      </c>
    </row>
    <row r="14" spans="1:10" x14ac:dyDescent="0.25">
      <c r="A14" s="4" t="s">
        <v>13</v>
      </c>
      <c r="B14" s="7" t="s">
        <v>14</v>
      </c>
      <c r="C14" s="18">
        <v>0</v>
      </c>
      <c r="D14" s="19">
        <v>0</v>
      </c>
      <c r="E14" s="29">
        <v>0</v>
      </c>
      <c r="F14" s="29">
        <f t="shared" si="2"/>
        <v>0</v>
      </c>
      <c r="G14" s="29">
        <f>SUMIFS('03_16BudgetFinalQ'!$F:$F,'03_16BudgetFinalQ'!$D:$D,'BP-kliniky'!$A14,'03_16BudgetFinalQ'!$E:$E,'BP-kliniky'!C$7)</f>
        <v>0</v>
      </c>
      <c r="H14" s="29">
        <v>0</v>
      </c>
      <c r="I14" s="33">
        <v>0</v>
      </c>
      <c r="J14" s="39">
        <f t="shared" si="3"/>
        <v>0</v>
      </c>
    </row>
    <row r="15" spans="1:10" x14ac:dyDescent="0.25">
      <c r="A15" s="4" t="s">
        <v>15</v>
      </c>
      <c r="B15" s="7" t="s">
        <v>16</v>
      </c>
      <c r="C15" s="18">
        <v>-90187.17</v>
      </c>
      <c r="D15" s="19">
        <v>-79999.999999986001</v>
      </c>
      <c r="E15" s="29">
        <v>-91325.51</v>
      </c>
      <c r="F15" s="29">
        <f t="shared" si="2"/>
        <v>-98386.003636363632</v>
      </c>
      <c r="G15" s="29">
        <f>SUMIFS('03_16BudgetFinalQ'!$F:$F,'03_16BudgetFinalQ'!$D:$D,'BP-kliniky'!$A15,'03_16BudgetFinalQ'!$E:$E,'BP-kliniky'!C$7)</f>
        <v>-98561.546700000006</v>
      </c>
      <c r="H15" s="29">
        <v>-100000</v>
      </c>
      <c r="I15" s="33">
        <v>-100000</v>
      </c>
      <c r="J15" s="39">
        <f t="shared" si="3"/>
        <v>0</v>
      </c>
    </row>
    <row r="16" spans="1:10" x14ac:dyDescent="0.25">
      <c r="A16" s="4" t="s">
        <v>17</v>
      </c>
      <c r="B16" s="7" t="s">
        <v>18</v>
      </c>
      <c r="C16" s="18">
        <v>0</v>
      </c>
      <c r="D16" s="19">
        <v>0</v>
      </c>
      <c r="E16" s="29">
        <v>0</v>
      </c>
      <c r="F16" s="29">
        <f t="shared" si="2"/>
        <v>0</v>
      </c>
      <c r="G16" s="29">
        <f>SUMIFS('03_16BudgetFinalQ'!$F:$F,'03_16BudgetFinalQ'!$D:$D,'BP-kliniky'!$A16,'03_16BudgetFinalQ'!$E:$E,'BP-kliniky'!C$7)</f>
        <v>0</v>
      </c>
      <c r="H16" s="29">
        <v>0</v>
      </c>
      <c r="I16" s="33">
        <v>0</v>
      </c>
      <c r="J16" s="39">
        <f t="shared" si="3"/>
        <v>0</v>
      </c>
    </row>
    <row r="17" spans="1:10" x14ac:dyDescent="0.25">
      <c r="A17" s="4" t="s">
        <v>19</v>
      </c>
      <c r="B17" s="7" t="s">
        <v>20</v>
      </c>
      <c r="C17" s="18">
        <v>-79169.8</v>
      </c>
      <c r="D17" s="19">
        <v>-79999.999999998006</v>
      </c>
      <c r="E17" s="29">
        <v>-79169.8</v>
      </c>
      <c r="F17" s="29">
        <f t="shared" si="2"/>
        <v>-86367.05454545455</v>
      </c>
      <c r="G17" s="29">
        <f>SUMIFS('03_16BudgetFinalQ'!$F:$F,'03_16BudgetFinalQ'!$D:$D,'BP-kliniky'!$A17,'03_16BudgetFinalQ'!$E:$E,'BP-kliniky'!C$7)</f>
        <v>0</v>
      </c>
      <c r="H17" s="29">
        <v>-90000</v>
      </c>
      <c r="I17" s="33">
        <v>-120000</v>
      </c>
      <c r="J17" s="39">
        <f t="shared" si="3"/>
        <v>-30000</v>
      </c>
    </row>
    <row r="18" spans="1:10" x14ac:dyDescent="0.25">
      <c r="A18" s="4" t="s">
        <v>21</v>
      </c>
      <c r="B18" s="7" t="s">
        <v>22</v>
      </c>
      <c r="C18" s="18">
        <v>-1408624.15</v>
      </c>
      <c r="D18" s="19">
        <v>-1849999.99999999</v>
      </c>
      <c r="E18" s="29">
        <v>-1693773.2599999998</v>
      </c>
      <c r="F18" s="29">
        <f t="shared" si="2"/>
        <v>-1536680.8909090909</v>
      </c>
      <c r="G18" s="29">
        <f>SUMIFS('03_16BudgetFinalQ'!$F:$F,'03_16BudgetFinalQ'!$D:$D,'BP-kliniky'!$A18,'03_16BudgetFinalQ'!$E:$E,'BP-kliniky'!C$7)</f>
        <v>-1610335.6151999999</v>
      </c>
      <c r="H18" s="29">
        <v>-1500000</v>
      </c>
      <c r="I18" s="33">
        <v>-1600000</v>
      </c>
      <c r="J18" s="39">
        <f t="shared" si="3"/>
        <v>-100000</v>
      </c>
    </row>
    <row r="19" spans="1:10" x14ac:dyDescent="0.25">
      <c r="A19" s="4" t="s">
        <v>23</v>
      </c>
      <c r="B19" s="7" t="s">
        <v>24</v>
      </c>
      <c r="C19" s="18">
        <v>0</v>
      </c>
      <c r="D19" s="19">
        <v>0</v>
      </c>
      <c r="E19" s="29">
        <v>0</v>
      </c>
      <c r="F19" s="29">
        <f t="shared" si="2"/>
        <v>0</v>
      </c>
      <c r="G19" s="29">
        <f>SUMIFS('03_16BudgetFinalQ'!$F:$F,'03_16BudgetFinalQ'!$D:$D,'BP-kliniky'!$A19,'03_16BudgetFinalQ'!$E:$E,'BP-kliniky'!C$7)</f>
        <v>0</v>
      </c>
      <c r="H19" s="29">
        <v>0</v>
      </c>
      <c r="I19" s="33">
        <v>0</v>
      </c>
      <c r="J19" s="39">
        <f t="shared" si="3"/>
        <v>0</v>
      </c>
    </row>
    <row r="20" spans="1:10" x14ac:dyDescent="0.25">
      <c r="A20" s="4" t="s">
        <v>25</v>
      </c>
      <c r="B20" s="7" t="s">
        <v>26</v>
      </c>
      <c r="C20" s="18">
        <v>0</v>
      </c>
      <c r="D20" s="19">
        <v>0</v>
      </c>
      <c r="E20" s="29">
        <v>0</v>
      </c>
      <c r="F20" s="29">
        <f t="shared" si="2"/>
        <v>0</v>
      </c>
      <c r="G20" s="29">
        <f>SUMIFS('03_16BudgetFinalQ'!$F:$F,'03_16BudgetFinalQ'!$D:$D,'BP-kliniky'!$A20,'03_16BudgetFinalQ'!$E:$E,'BP-kliniky'!C$7)</f>
        <v>0</v>
      </c>
      <c r="H20" s="29">
        <v>0</v>
      </c>
      <c r="I20" s="33">
        <v>0</v>
      </c>
      <c r="J20" s="39">
        <f t="shared" si="3"/>
        <v>0</v>
      </c>
    </row>
    <row r="21" spans="1:10" x14ac:dyDescent="0.25">
      <c r="A21" s="4" t="s">
        <v>27</v>
      </c>
      <c r="B21" s="7" t="s">
        <v>28</v>
      </c>
      <c r="C21" s="18">
        <v>-10536.86</v>
      </c>
      <c r="D21" s="19">
        <v>-99999.999999998996</v>
      </c>
      <c r="E21" s="29">
        <v>-31867.200000000001</v>
      </c>
      <c r="F21" s="29">
        <f t="shared" si="2"/>
        <v>-11494.756363636365</v>
      </c>
      <c r="G21" s="29">
        <f>SUMIFS('03_16BudgetFinalQ'!$F:$F,'03_16BudgetFinalQ'!$D:$D,'BP-kliniky'!$A21,'03_16BudgetFinalQ'!$E:$E,'BP-kliniky'!C$7)</f>
        <v>-10536.86</v>
      </c>
      <c r="H21" s="29">
        <v>-100000</v>
      </c>
      <c r="I21" s="33">
        <v>-80000</v>
      </c>
      <c r="J21" s="39">
        <f t="shared" si="3"/>
        <v>20000</v>
      </c>
    </row>
    <row r="22" spans="1:10" x14ac:dyDescent="0.25">
      <c r="A22" s="4" t="s">
        <v>29</v>
      </c>
      <c r="B22" s="7" t="s">
        <v>30</v>
      </c>
      <c r="C22" s="18">
        <v>-537139.31000000006</v>
      </c>
      <c r="D22" s="19">
        <v>-579999.99999997998</v>
      </c>
      <c r="E22" s="29">
        <v>-572366.9800000001</v>
      </c>
      <c r="F22" s="29">
        <f t="shared" si="2"/>
        <v>-585970.15636363637</v>
      </c>
      <c r="G22" s="29">
        <f>SUMIFS('03_16BudgetFinalQ'!$F:$F,'03_16BudgetFinalQ'!$D:$D,'BP-kliniky'!$A22,'03_16BudgetFinalQ'!$E:$E,'BP-kliniky'!C$7)</f>
        <v>-598414.46259999997</v>
      </c>
      <c r="H22" s="29">
        <v>-600000</v>
      </c>
      <c r="I22" s="33">
        <v>-600000</v>
      </c>
      <c r="J22" s="39">
        <f t="shared" si="3"/>
        <v>0</v>
      </c>
    </row>
    <row r="23" spans="1:10" x14ac:dyDescent="0.25">
      <c r="A23" s="4" t="s">
        <v>31</v>
      </c>
      <c r="B23" s="7" t="s">
        <v>32</v>
      </c>
      <c r="C23" s="18">
        <v>-122589.35</v>
      </c>
      <c r="D23" s="19">
        <v>-219999.99999999101</v>
      </c>
      <c r="E23" s="29">
        <v>-123094.11</v>
      </c>
      <c r="F23" s="29">
        <f t="shared" si="2"/>
        <v>-133733.83636363636</v>
      </c>
      <c r="G23" s="29">
        <f>SUMIFS('03_16BudgetFinalQ'!$F:$F,'03_16BudgetFinalQ'!$D:$D,'BP-kliniky'!$A23,'03_16BudgetFinalQ'!$E:$E,'BP-kliniky'!C$7)</f>
        <v>-123665.1749</v>
      </c>
      <c r="H23" s="29">
        <v>-220000</v>
      </c>
      <c r="I23" s="33">
        <v>-200000</v>
      </c>
      <c r="J23" s="39">
        <f t="shared" si="3"/>
        <v>20000</v>
      </c>
    </row>
    <row r="24" spans="1:10" x14ac:dyDescent="0.25">
      <c r="A24" s="4" t="s">
        <v>33</v>
      </c>
      <c r="B24" s="7" t="s">
        <v>34</v>
      </c>
      <c r="C24" s="18">
        <v>0</v>
      </c>
      <c r="D24" s="19">
        <v>0</v>
      </c>
      <c r="E24" s="29">
        <v>0</v>
      </c>
      <c r="F24" s="29">
        <f t="shared" si="2"/>
        <v>0</v>
      </c>
      <c r="G24" s="29">
        <f>SUMIFS('03_16BudgetFinalQ'!$F:$F,'03_16BudgetFinalQ'!$D:$D,'BP-kliniky'!$A24,'03_16BudgetFinalQ'!$E:$E,'BP-kliniky'!C$7)</f>
        <v>0</v>
      </c>
      <c r="H24" s="29">
        <v>0</v>
      </c>
      <c r="I24" s="33">
        <v>0</v>
      </c>
      <c r="J24" s="39">
        <f t="shared" si="3"/>
        <v>0</v>
      </c>
    </row>
    <row r="25" spans="1:10" x14ac:dyDescent="0.25">
      <c r="A25" s="61" t="s">
        <v>35</v>
      </c>
      <c r="B25" s="62" t="s">
        <v>36</v>
      </c>
      <c r="C25" s="63">
        <v>-84927055.390000001</v>
      </c>
      <c r="D25" s="64">
        <v>-81299833.006625906</v>
      </c>
      <c r="E25" s="65">
        <v>-91582460.950000003</v>
      </c>
      <c r="F25" s="65">
        <v>-92647696.789090917</v>
      </c>
      <c r="G25" s="65">
        <v>41966743.697899997</v>
      </c>
      <c r="H25" s="65">
        <v>-105000000</v>
      </c>
      <c r="I25" s="65">
        <v>-84800000</v>
      </c>
      <c r="J25" s="66">
        <v>20200000</v>
      </c>
    </row>
    <row r="26" spans="1:10" x14ac:dyDescent="0.25">
      <c r="A26" s="61" t="s">
        <v>37</v>
      </c>
      <c r="B26" s="62" t="s">
        <v>38</v>
      </c>
      <c r="C26" s="63">
        <v>-5203279.08</v>
      </c>
      <c r="D26" s="64">
        <v>-5199730.8065301003</v>
      </c>
      <c r="E26" s="65">
        <v>-5205572.3400000008</v>
      </c>
      <c r="F26" s="65">
        <v>-5676304.4509090912</v>
      </c>
      <c r="G26" s="65">
        <v>4284662.1840000004</v>
      </c>
      <c r="H26" s="65">
        <v>-9500000</v>
      </c>
      <c r="I26" s="65">
        <v>-6500000</v>
      </c>
      <c r="J26" s="66">
        <v>3000000</v>
      </c>
    </row>
    <row r="27" spans="1:10" x14ac:dyDescent="0.25">
      <c r="A27" s="4" t="s">
        <v>39</v>
      </c>
      <c r="B27" s="7" t="s">
        <v>40</v>
      </c>
      <c r="C27" s="18">
        <v>-130282.64</v>
      </c>
      <c r="D27" s="19">
        <v>-139999.999999986</v>
      </c>
      <c r="E27" s="29">
        <v>-141590.45000000001</v>
      </c>
      <c r="F27" s="29">
        <f t="shared" si="2"/>
        <v>-142126.51636363636</v>
      </c>
      <c r="G27" s="29">
        <f>SUMIFS('03_16BudgetFinalQ'!$F:$F,'03_16BudgetFinalQ'!$D:$D,'BP-kliniky'!$A27,'03_16BudgetFinalQ'!$E:$E,'BP-kliniky'!C$7)</f>
        <v>0</v>
      </c>
      <c r="H27" s="29">
        <v>-140000</v>
      </c>
      <c r="I27" s="33">
        <v>-150000</v>
      </c>
      <c r="J27" s="39">
        <f t="shared" si="3"/>
        <v>-10000</v>
      </c>
    </row>
    <row r="28" spans="1:10" x14ac:dyDescent="0.25">
      <c r="A28" s="5" t="s">
        <v>41</v>
      </c>
      <c r="B28" s="8" t="s">
        <v>42</v>
      </c>
      <c r="C28" s="20">
        <v>0</v>
      </c>
      <c r="D28" s="21">
        <v>0</v>
      </c>
      <c r="E28" s="30">
        <v>0</v>
      </c>
      <c r="F28" s="30">
        <f t="shared" si="2"/>
        <v>0</v>
      </c>
      <c r="G28" s="30">
        <f>SUMIFS('03_16BudgetFinalQ'!$F:$F,'03_16BudgetFinalQ'!$D:$D,'BP-kliniky'!$A28,'03_16BudgetFinalQ'!$E:$E,'BP-kliniky'!C$7)</f>
        <v>0</v>
      </c>
      <c r="H28" s="30">
        <v>0</v>
      </c>
      <c r="I28" s="34">
        <v>0</v>
      </c>
      <c r="J28" s="40">
        <f t="shared" si="3"/>
        <v>0</v>
      </c>
    </row>
    <row r="29" spans="1:10" s="1" customFormat="1" x14ac:dyDescent="0.25">
      <c r="A29" s="3" t="s">
        <v>43</v>
      </c>
      <c r="B29" s="9" t="s">
        <v>44</v>
      </c>
      <c r="C29" s="22">
        <v>-303028100.67999899</v>
      </c>
      <c r="D29" s="23">
        <v>-336363617.55608302</v>
      </c>
      <c r="E29" s="31">
        <v>-323135596.239999</v>
      </c>
      <c r="F29" s="31">
        <f t="shared" si="2"/>
        <v>-330576109.83272618</v>
      </c>
      <c r="G29" s="31">
        <f>SUM(G30:G77)</f>
        <v>0</v>
      </c>
      <c r="H29" s="31">
        <v>-356117420.00000101</v>
      </c>
      <c r="I29" s="35">
        <f>SUM(I30:I77)</f>
        <v>-336738000</v>
      </c>
      <c r="J29" s="41">
        <f t="shared" ref="J29" si="4">SUM(J30:J77)</f>
        <v>19379420</v>
      </c>
    </row>
    <row r="30" spans="1:10" x14ac:dyDescent="0.25">
      <c r="A30" s="4" t="s">
        <v>45</v>
      </c>
      <c r="B30" s="7" t="s">
        <v>46</v>
      </c>
      <c r="C30" s="18">
        <v>-23584134.390000001</v>
      </c>
      <c r="D30" s="19">
        <v>-25126217.556083102</v>
      </c>
      <c r="E30" s="29">
        <v>-24496386.810000002</v>
      </c>
      <c r="F30" s="29">
        <f t="shared" si="2"/>
        <v>-25728146.607272729</v>
      </c>
      <c r="G30" s="29">
        <f>SUMIFS('03_16BudgetFinalQ'!$F:$F,'03_16BudgetFinalQ'!$D:$D,'BP-kliniky'!$A30,'03_16BudgetFinalQ'!$E:$E,'BP-kliniky'!C$7)</f>
        <v>0</v>
      </c>
      <c r="H30" s="29">
        <v>-25000000</v>
      </c>
      <c r="I30" s="33">
        <v>-25126000</v>
      </c>
      <c r="J30" s="39">
        <f t="shared" si="3"/>
        <v>-126000</v>
      </c>
    </row>
    <row r="31" spans="1:10" x14ac:dyDescent="0.25">
      <c r="A31" s="4" t="s">
        <v>47</v>
      </c>
      <c r="B31" s="7" t="s">
        <v>48</v>
      </c>
      <c r="C31" s="18">
        <v>-137189091</v>
      </c>
      <c r="D31" s="19">
        <v>-137500000</v>
      </c>
      <c r="E31" s="29">
        <v>-147670760.25</v>
      </c>
      <c r="F31" s="29">
        <f t="shared" si="2"/>
        <v>-149660826.54545453</v>
      </c>
      <c r="G31" s="29">
        <f>SUMIFS('03_16BudgetFinalQ'!$F:$F,'03_16BudgetFinalQ'!$D:$D,'BP-kliniky'!$A31,'03_16BudgetFinalQ'!$E:$E,'BP-kliniky'!C$7)</f>
        <v>0</v>
      </c>
      <c r="H31" s="29">
        <v>-145000000</v>
      </c>
      <c r="I31" s="33">
        <v>-137500000</v>
      </c>
      <c r="J31" s="39">
        <f t="shared" si="3"/>
        <v>7500000</v>
      </c>
    </row>
    <row r="32" spans="1:10" x14ac:dyDescent="0.25">
      <c r="A32" s="4" t="s">
        <v>49</v>
      </c>
      <c r="B32" s="7" t="s">
        <v>50</v>
      </c>
      <c r="C32" s="18">
        <v>0</v>
      </c>
      <c r="D32" s="19">
        <v>0</v>
      </c>
      <c r="E32" s="29">
        <v>0</v>
      </c>
      <c r="F32" s="29">
        <f t="shared" si="2"/>
        <v>0</v>
      </c>
      <c r="G32" s="29">
        <f>SUMIFS('03_16BudgetFinalQ'!$F:$F,'03_16BudgetFinalQ'!$D:$D,'BP-kliniky'!$A32,'03_16BudgetFinalQ'!$E:$E,'BP-kliniky'!C$7)</f>
        <v>0</v>
      </c>
      <c r="H32" s="29">
        <v>0</v>
      </c>
      <c r="I32" s="33">
        <v>0</v>
      </c>
      <c r="J32" s="39">
        <f t="shared" si="3"/>
        <v>0</v>
      </c>
    </row>
    <row r="33" spans="1:10" x14ac:dyDescent="0.25">
      <c r="A33" s="4" t="s">
        <v>51</v>
      </c>
      <c r="B33" s="7" t="s">
        <v>52</v>
      </c>
      <c r="C33" s="18">
        <v>0</v>
      </c>
      <c r="D33" s="19">
        <v>0</v>
      </c>
      <c r="E33" s="29">
        <v>0</v>
      </c>
      <c r="F33" s="29">
        <f t="shared" si="2"/>
        <v>0</v>
      </c>
      <c r="G33" s="29">
        <f>SUMIFS('03_16BudgetFinalQ'!$F:$F,'03_16BudgetFinalQ'!$D:$D,'BP-kliniky'!$A33,'03_16BudgetFinalQ'!$E:$E,'BP-kliniky'!C$7)</f>
        <v>0</v>
      </c>
      <c r="H33" s="29">
        <v>0</v>
      </c>
      <c r="I33" s="33">
        <v>0</v>
      </c>
      <c r="J33" s="39">
        <f t="shared" si="3"/>
        <v>0</v>
      </c>
    </row>
    <row r="34" spans="1:10" x14ac:dyDescent="0.25">
      <c r="A34" s="4" t="s">
        <v>53</v>
      </c>
      <c r="B34" s="7" t="s">
        <v>54</v>
      </c>
      <c r="C34" s="18">
        <v>0</v>
      </c>
      <c r="D34" s="19">
        <v>0</v>
      </c>
      <c r="E34" s="29">
        <v>0</v>
      </c>
      <c r="F34" s="29">
        <f t="shared" si="2"/>
        <v>0</v>
      </c>
      <c r="G34" s="29">
        <f>SUMIFS('03_16BudgetFinalQ'!$F:$F,'03_16BudgetFinalQ'!$D:$D,'BP-kliniky'!$A34,'03_16BudgetFinalQ'!$E:$E,'BP-kliniky'!C$7)</f>
        <v>0</v>
      </c>
      <c r="H34" s="29">
        <v>0</v>
      </c>
      <c r="I34" s="33">
        <v>0</v>
      </c>
      <c r="J34" s="39">
        <f t="shared" si="3"/>
        <v>0</v>
      </c>
    </row>
    <row r="35" spans="1:10" x14ac:dyDescent="0.25">
      <c r="A35" s="4" t="s">
        <v>55</v>
      </c>
      <c r="B35" s="7" t="s">
        <v>56</v>
      </c>
      <c r="C35" s="18">
        <v>0</v>
      </c>
      <c r="D35" s="19">
        <v>0</v>
      </c>
      <c r="E35" s="29">
        <v>0</v>
      </c>
      <c r="F35" s="29">
        <f t="shared" si="2"/>
        <v>0</v>
      </c>
      <c r="G35" s="29">
        <f>SUMIFS('03_16BudgetFinalQ'!$F:$F,'03_16BudgetFinalQ'!$D:$D,'BP-kliniky'!$A35,'03_16BudgetFinalQ'!$E:$E,'BP-kliniky'!C$7)</f>
        <v>0</v>
      </c>
      <c r="H35" s="29">
        <v>0</v>
      </c>
      <c r="I35" s="33">
        <v>0</v>
      </c>
      <c r="J35" s="39">
        <f t="shared" si="3"/>
        <v>0</v>
      </c>
    </row>
    <row r="36" spans="1:10" x14ac:dyDescent="0.25">
      <c r="A36" s="4" t="s">
        <v>57</v>
      </c>
      <c r="B36" s="7" t="s">
        <v>58</v>
      </c>
      <c r="C36" s="18">
        <v>0</v>
      </c>
      <c r="D36" s="19">
        <v>0</v>
      </c>
      <c r="E36" s="29">
        <v>0</v>
      </c>
      <c r="F36" s="29">
        <f t="shared" si="2"/>
        <v>0</v>
      </c>
      <c r="G36" s="29">
        <f>SUMIFS('03_16BudgetFinalQ'!$F:$F,'03_16BudgetFinalQ'!$D:$D,'BP-kliniky'!$A36,'03_16BudgetFinalQ'!$E:$E,'BP-kliniky'!C$7)</f>
        <v>0</v>
      </c>
      <c r="H36" s="29">
        <v>0</v>
      </c>
      <c r="I36" s="33">
        <v>0</v>
      </c>
      <c r="J36" s="39">
        <f t="shared" si="3"/>
        <v>0</v>
      </c>
    </row>
    <row r="37" spans="1:10" x14ac:dyDescent="0.25">
      <c r="A37" s="4" t="s">
        <v>59</v>
      </c>
      <c r="B37" s="7" t="s">
        <v>60</v>
      </c>
      <c r="C37" s="18">
        <v>0</v>
      </c>
      <c r="D37" s="19">
        <v>0</v>
      </c>
      <c r="E37" s="29">
        <v>0</v>
      </c>
      <c r="F37" s="29">
        <f t="shared" si="2"/>
        <v>0</v>
      </c>
      <c r="G37" s="29">
        <f>SUMIFS('03_16BudgetFinalQ'!$F:$F,'03_16BudgetFinalQ'!$D:$D,'BP-kliniky'!$A37,'03_16BudgetFinalQ'!$E:$E,'BP-kliniky'!C$7)</f>
        <v>0</v>
      </c>
      <c r="H37" s="29">
        <v>0</v>
      </c>
      <c r="I37" s="33">
        <v>0</v>
      </c>
      <c r="J37" s="39">
        <f t="shared" si="3"/>
        <v>0</v>
      </c>
    </row>
    <row r="38" spans="1:10" x14ac:dyDescent="0.25">
      <c r="A38" s="4" t="s">
        <v>61</v>
      </c>
      <c r="B38" s="7" t="s">
        <v>62</v>
      </c>
      <c r="C38" s="18">
        <v>-31239360</v>
      </c>
      <c r="D38" s="19">
        <v>-38667333.333333299</v>
      </c>
      <c r="E38" s="29">
        <v>-31239360</v>
      </c>
      <c r="F38" s="29">
        <f t="shared" si="2"/>
        <v>-34079301.81818182</v>
      </c>
      <c r="G38" s="29">
        <f>SUMIFS('03_16BudgetFinalQ'!$F:$F,'03_16BudgetFinalQ'!$D:$D,'BP-kliniky'!$A38,'03_16BudgetFinalQ'!$E:$E,'BP-kliniky'!C$7)</f>
        <v>0</v>
      </c>
      <c r="H38" s="29">
        <v>-31000000</v>
      </c>
      <c r="I38" s="33">
        <v>-38667000</v>
      </c>
      <c r="J38" s="39">
        <f t="shared" si="3"/>
        <v>-7667000</v>
      </c>
    </row>
    <row r="39" spans="1:10" x14ac:dyDescent="0.25">
      <c r="A39" s="4" t="s">
        <v>63</v>
      </c>
      <c r="B39" s="7" t="s">
        <v>64</v>
      </c>
      <c r="C39" s="18">
        <v>-3710586.09</v>
      </c>
      <c r="D39" s="19">
        <v>-3250000</v>
      </c>
      <c r="E39" s="29">
        <v>-4470058.09</v>
      </c>
      <c r="F39" s="29">
        <f t="shared" si="2"/>
        <v>-4047912.0981818181</v>
      </c>
      <c r="G39" s="29">
        <f>SUMIFS('03_16BudgetFinalQ'!$F:$F,'03_16BudgetFinalQ'!$D:$D,'BP-kliniky'!$A39,'03_16BudgetFinalQ'!$E:$E,'BP-kliniky'!C$7)</f>
        <v>0</v>
      </c>
      <c r="H39" s="29">
        <v>-3400000</v>
      </c>
      <c r="I39" s="33">
        <v>-3982000</v>
      </c>
      <c r="J39" s="39">
        <f t="shared" si="3"/>
        <v>-582000</v>
      </c>
    </row>
    <row r="40" spans="1:10" x14ac:dyDescent="0.25">
      <c r="A40" s="4" t="s">
        <v>65</v>
      </c>
      <c r="B40" s="7" t="s">
        <v>66</v>
      </c>
      <c r="C40" s="18">
        <v>-891250.01</v>
      </c>
      <c r="D40" s="19">
        <v>-2200000</v>
      </c>
      <c r="E40" s="29">
        <v>-891250.01</v>
      </c>
      <c r="F40" s="29">
        <f t="shared" si="2"/>
        <v>-972272.73818181816</v>
      </c>
      <c r="G40" s="29">
        <f>SUMIFS('03_16BudgetFinalQ'!$F:$F,'03_16BudgetFinalQ'!$D:$D,'BP-kliniky'!$A40,'03_16BudgetFinalQ'!$E:$E,'BP-kliniky'!C$7)</f>
        <v>0</v>
      </c>
      <c r="H40" s="29">
        <v>-2200000</v>
      </c>
      <c r="I40" s="33">
        <v>-2200000</v>
      </c>
      <c r="J40" s="39">
        <f t="shared" si="3"/>
        <v>0</v>
      </c>
    </row>
    <row r="41" spans="1:10" x14ac:dyDescent="0.25">
      <c r="A41" s="4" t="s">
        <v>67</v>
      </c>
      <c r="B41" s="7" t="s">
        <v>68</v>
      </c>
      <c r="C41" s="18">
        <v>-6519810.0599999996</v>
      </c>
      <c r="D41" s="19">
        <v>-15000000</v>
      </c>
      <c r="E41" s="29">
        <v>-7719410.0599999996</v>
      </c>
      <c r="F41" s="29">
        <f t="shared" si="2"/>
        <v>-7112520.0654545445</v>
      </c>
      <c r="G41" s="29">
        <f>SUMIFS('03_16BudgetFinalQ'!$F:$F,'03_16BudgetFinalQ'!$D:$D,'BP-kliniky'!$A41,'03_16BudgetFinalQ'!$E:$E,'BP-kliniky'!C$7)</f>
        <v>0</v>
      </c>
      <c r="H41" s="29">
        <v>-15000000</v>
      </c>
      <c r="I41" s="33">
        <v>-15000000</v>
      </c>
      <c r="J41" s="39">
        <f t="shared" si="3"/>
        <v>0</v>
      </c>
    </row>
    <row r="42" spans="1:10" x14ac:dyDescent="0.25">
      <c r="A42" s="4" t="s">
        <v>69</v>
      </c>
      <c r="B42" s="7" t="s">
        <v>70</v>
      </c>
      <c r="C42" s="18">
        <v>-2160000</v>
      </c>
      <c r="D42" s="19">
        <v>-2160000</v>
      </c>
      <c r="E42" s="29">
        <v>-2160000</v>
      </c>
      <c r="F42" s="29">
        <f t="shared" si="2"/>
        <v>-2356363.6363636362</v>
      </c>
      <c r="G42" s="29">
        <f>SUMIFS('03_16BudgetFinalQ'!$F:$F,'03_16BudgetFinalQ'!$D:$D,'BP-kliniky'!$A42,'03_16BudgetFinalQ'!$E:$E,'BP-kliniky'!C$7)</f>
        <v>0</v>
      </c>
      <c r="H42" s="29">
        <v>-3000000</v>
      </c>
      <c r="I42" s="33">
        <v>-2160000</v>
      </c>
      <c r="J42" s="39">
        <f t="shared" si="3"/>
        <v>840000</v>
      </c>
    </row>
    <row r="43" spans="1:10" x14ac:dyDescent="0.25">
      <c r="A43" s="4" t="s">
        <v>71</v>
      </c>
      <c r="B43" s="7" t="s">
        <v>72</v>
      </c>
      <c r="C43" s="18">
        <v>-430766.59</v>
      </c>
      <c r="D43" s="19">
        <v>-499999.99999998597</v>
      </c>
      <c r="E43" s="29">
        <v>-471004.26</v>
      </c>
      <c r="F43" s="29">
        <f t="shared" si="2"/>
        <v>-469927.18909090909</v>
      </c>
      <c r="G43" s="29">
        <f>SUMIFS('03_16BudgetFinalQ'!$F:$F,'03_16BudgetFinalQ'!$D:$D,'BP-kliniky'!$A43,'03_16BudgetFinalQ'!$E:$E,'BP-kliniky'!C$7)</f>
        <v>0</v>
      </c>
      <c r="H43" s="29">
        <v>-480000</v>
      </c>
      <c r="I43" s="33">
        <v>-501000</v>
      </c>
      <c r="J43" s="39">
        <f t="shared" si="3"/>
        <v>-21000</v>
      </c>
    </row>
    <row r="44" spans="1:10" x14ac:dyDescent="0.25">
      <c r="A44" s="4" t="s">
        <v>73</v>
      </c>
      <c r="B44" s="7" t="s">
        <v>74</v>
      </c>
      <c r="C44" s="18">
        <v>0</v>
      </c>
      <c r="D44" s="19">
        <v>0</v>
      </c>
      <c r="E44" s="29">
        <v>0</v>
      </c>
      <c r="F44" s="29">
        <f t="shared" si="2"/>
        <v>0</v>
      </c>
      <c r="G44" s="29">
        <f>SUMIFS('03_16BudgetFinalQ'!$F:$F,'03_16BudgetFinalQ'!$D:$D,'BP-kliniky'!$A44,'03_16BudgetFinalQ'!$E:$E,'BP-kliniky'!C$7)</f>
        <v>0</v>
      </c>
      <c r="H44" s="29">
        <v>0</v>
      </c>
      <c r="I44" s="33">
        <v>0</v>
      </c>
      <c r="J44" s="39">
        <f t="shared" si="3"/>
        <v>0</v>
      </c>
    </row>
    <row r="45" spans="1:10" x14ac:dyDescent="0.25">
      <c r="A45" s="4" t="s">
        <v>75</v>
      </c>
      <c r="B45" s="7" t="s">
        <v>76</v>
      </c>
      <c r="C45" s="18">
        <v>-17678.59</v>
      </c>
      <c r="D45" s="19">
        <v>0</v>
      </c>
      <c r="E45" s="29">
        <v>-17678.59</v>
      </c>
      <c r="F45" s="29">
        <f t="shared" si="2"/>
        <v>-19285.734545454547</v>
      </c>
      <c r="G45" s="29">
        <f>SUMIFS('03_16BudgetFinalQ'!$F:$F,'03_16BudgetFinalQ'!$D:$D,'BP-kliniky'!$A45,'03_16BudgetFinalQ'!$E:$E,'BP-kliniky'!C$7)</f>
        <v>0</v>
      </c>
      <c r="H45" s="29">
        <v>-420</v>
      </c>
      <c r="I45" s="33">
        <v>-20000</v>
      </c>
      <c r="J45" s="39">
        <f t="shared" si="3"/>
        <v>-19580</v>
      </c>
    </row>
    <row r="46" spans="1:10" x14ac:dyDescent="0.25">
      <c r="A46" s="4" t="s">
        <v>77</v>
      </c>
      <c r="B46" s="7" t="s">
        <v>78</v>
      </c>
      <c r="C46" s="18">
        <v>-709493.52</v>
      </c>
      <c r="D46" s="19">
        <v>-679999.999999961</v>
      </c>
      <c r="E46" s="29">
        <v>-783205.65</v>
      </c>
      <c r="F46" s="29">
        <f t="shared" si="2"/>
        <v>-773992.93090909091</v>
      </c>
      <c r="G46" s="29">
        <f>SUMIFS('03_16BudgetFinalQ'!$F:$F,'03_16BudgetFinalQ'!$D:$D,'BP-kliniky'!$A46,'03_16BudgetFinalQ'!$E:$E,'BP-kliniky'!C$7)</f>
        <v>0</v>
      </c>
      <c r="H46" s="29">
        <v>-790000</v>
      </c>
      <c r="I46" s="33">
        <v>-812000</v>
      </c>
      <c r="J46" s="39">
        <f t="shared" si="3"/>
        <v>-22000</v>
      </c>
    </row>
    <row r="47" spans="1:10" x14ac:dyDescent="0.25">
      <c r="A47" s="4" t="s">
        <v>79</v>
      </c>
      <c r="B47" s="7" t="s">
        <v>80</v>
      </c>
      <c r="C47" s="18">
        <v>-7707738.7199999997</v>
      </c>
      <c r="D47" s="19">
        <v>-9299999.9999999795</v>
      </c>
      <c r="E47" s="29">
        <v>-8638472.0899999999</v>
      </c>
      <c r="F47" s="29">
        <f t="shared" si="2"/>
        <v>-8408442.2400000002</v>
      </c>
      <c r="G47" s="29">
        <f>SUMIFS('03_16BudgetFinalQ'!$F:$F,'03_16BudgetFinalQ'!$D:$D,'BP-kliniky'!$A47,'03_16BudgetFinalQ'!$E:$E,'BP-kliniky'!C$7)</f>
        <v>0</v>
      </c>
      <c r="H47" s="29">
        <v>-9000000</v>
      </c>
      <c r="I47" s="33">
        <v>-9014000</v>
      </c>
      <c r="J47" s="39">
        <f t="shared" si="3"/>
        <v>-14000</v>
      </c>
    </row>
    <row r="48" spans="1:10" x14ac:dyDescent="0.25">
      <c r="A48" s="4" t="s">
        <v>81</v>
      </c>
      <c r="B48" s="7" t="s">
        <v>82</v>
      </c>
      <c r="C48" s="18">
        <v>0</v>
      </c>
      <c r="D48" s="19">
        <v>0</v>
      </c>
      <c r="E48" s="29">
        <v>0</v>
      </c>
      <c r="F48" s="29">
        <f t="shared" si="2"/>
        <v>0</v>
      </c>
      <c r="G48" s="29">
        <f>SUMIFS('03_16BudgetFinalQ'!$F:$F,'03_16BudgetFinalQ'!$D:$D,'BP-kliniky'!$A48,'03_16BudgetFinalQ'!$E:$E,'BP-kliniky'!C$7)</f>
        <v>0</v>
      </c>
      <c r="H48" s="29">
        <v>0</v>
      </c>
      <c r="I48" s="33">
        <v>0</v>
      </c>
      <c r="J48" s="39">
        <f t="shared" si="3"/>
        <v>0</v>
      </c>
    </row>
    <row r="49" spans="1:10" x14ac:dyDescent="0.25">
      <c r="A49" s="4" t="s">
        <v>83</v>
      </c>
      <c r="B49" s="7" t="s">
        <v>84</v>
      </c>
      <c r="C49" s="18">
        <v>-21949</v>
      </c>
      <c r="D49" s="19">
        <v>-45000</v>
      </c>
      <c r="E49" s="29">
        <v>-21949</v>
      </c>
      <c r="F49" s="29">
        <f t="shared" si="2"/>
        <v>-23944.363636363636</v>
      </c>
      <c r="G49" s="29">
        <f>SUMIFS('03_16BudgetFinalQ'!$F:$F,'03_16BudgetFinalQ'!$D:$D,'BP-kliniky'!$A49,'03_16BudgetFinalQ'!$E:$E,'BP-kliniky'!C$7)</f>
        <v>0</v>
      </c>
      <c r="H49" s="29">
        <v>-45000</v>
      </c>
      <c r="I49" s="33">
        <v>-45000</v>
      </c>
      <c r="J49" s="39">
        <f t="shared" si="3"/>
        <v>0</v>
      </c>
    </row>
    <row r="50" spans="1:10" x14ac:dyDescent="0.25">
      <c r="A50" s="4" t="s">
        <v>85</v>
      </c>
      <c r="B50" s="7" t="s">
        <v>86</v>
      </c>
      <c r="C50" s="18">
        <v>-3777936.14</v>
      </c>
      <c r="D50" s="19">
        <v>-5879999.9999999804</v>
      </c>
      <c r="E50" s="29">
        <v>-4114839.83</v>
      </c>
      <c r="F50" s="29">
        <f t="shared" si="2"/>
        <v>-4121384.88</v>
      </c>
      <c r="G50" s="29">
        <f>SUMIFS('03_16BudgetFinalQ'!$F:$F,'03_16BudgetFinalQ'!$D:$D,'BP-kliniky'!$A50,'03_16BudgetFinalQ'!$E:$E,'BP-kliniky'!C$7)</f>
        <v>0</v>
      </c>
      <c r="H50" s="29">
        <v>-5500000</v>
      </c>
      <c r="I50" s="33">
        <v>-5576000</v>
      </c>
      <c r="J50" s="39">
        <f t="shared" si="3"/>
        <v>-76000</v>
      </c>
    </row>
    <row r="51" spans="1:10" x14ac:dyDescent="0.25">
      <c r="A51" s="4" t="s">
        <v>87</v>
      </c>
      <c r="B51" s="7" t="s">
        <v>88</v>
      </c>
      <c r="C51" s="18">
        <v>-450979.31</v>
      </c>
      <c r="D51" s="19">
        <v>-459999.99999999302</v>
      </c>
      <c r="E51" s="29">
        <v>-452484.43</v>
      </c>
      <c r="F51" s="29">
        <f t="shared" si="2"/>
        <v>-491977.42909090908</v>
      </c>
      <c r="G51" s="29">
        <f>SUMIFS('03_16BudgetFinalQ'!$F:$F,'03_16BudgetFinalQ'!$D:$D,'BP-kliniky'!$A51,'03_16BudgetFinalQ'!$E:$E,'BP-kliniky'!C$7)</f>
        <v>0</v>
      </c>
      <c r="H51" s="29">
        <v>-500000</v>
      </c>
      <c r="I51" s="33">
        <v>-575000</v>
      </c>
      <c r="J51" s="39">
        <f t="shared" si="3"/>
        <v>-75000</v>
      </c>
    </row>
    <row r="52" spans="1:10" x14ac:dyDescent="0.25">
      <c r="A52" s="4" t="s">
        <v>89</v>
      </c>
      <c r="B52" s="7" t="s">
        <v>90</v>
      </c>
      <c r="C52" s="18">
        <v>-161936.07</v>
      </c>
      <c r="D52" s="19">
        <v>-179999.999999958</v>
      </c>
      <c r="E52" s="29">
        <v>-180940.42</v>
      </c>
      <c r="F52" s="29">
        <f t="shared" si="2"/>
        <v>-176657.53090909091</v>
      </c>
      <c r="G52" s="29">
        <f>SUMIFS('03_16BudgetFinalQ'!$F:$F,'03_16BudgetFinalQ'!$D:$D,'BP-kliniky'!$A52,'03_16BudgetFinalQ'!$E:$E,'BP-kliniky'!C$7)</f>
        <v>0</v>
      </c>
      <c r="H52" s="29">
        <v>-200000</v>
      </c>
      <c r="I52" s="33">
        <v>-213000</v>
      </c>
      <c r="J52" s="39">
        <f t="shared" si="3"/>
        <v>-13000</v>
      </c>
    </row>
    <row r="53" spans="1:10" x14ac:dyDescent="0.25">
      <c r="A53" s="4" t="s">
        <v>91</v>
      </c>
      <c r="B53" s="7" t="s">
        <v>92</v>
      </c>
      <c r="C53" s="18">
        <v>0</v>
      </c>
      <c r="D53" s="19">
        <v>0</v>
      </c>
      <c r="E53" s="29">
        <v>0</v>
      </c>
      <c r="F53" s="29">
        <f t="shared" si="2"/>
        <v>0</v>
      </c>
      <c r="G53" s="29">
        <f>SUMIFS('03_16BudgetFinalQ'!$F:$F,'03_16BudgetFinalQ'!$D:$D,'BP-kliniky'!$A53,'03_16BudgetFinalQ'!$E:$E,'BP-kliniky'!C$7)</f>
        <v>0</v>
      </c>
      <c r="H53" s="29">
        <v>0</v>
      </c>
      <c r="I53" s="33">
        <v>0</v>
      </c>
      <c r="J53" s="39">
        <f t="shared" si="3"/>
        <v>0</v>
      </c>
    </row>
    <row r="54" spans="1:10" x14ac:dyDescent="0.25">
      <c r="A54" s="4" t="s">
        <v>93</v>
      </c>
      <c r="B54" s="7" t="s">
        <v>94</v>
      </c>
      <c r="C54" s="18">
        <v>-326929.73</v>
      </c>
      <c r="D54" s="19">
        <v>-359999.99999996799</v>
      </c>
      <c r="E54" s="29">
        <v>-370081.94</v>
      </c>
      <c r="F54" s="29">
        <f t="shared" si="2"/>
        <v>-356650.6145454545</v>
      </c>
      <c r="G54" s="29">
        <f>SUMIFS('03_16BudgetFinalQ'!$F:$F,'03_16BudgetFinalQ'!$D:$D,'BP-kliniky'!$A54,'03_16BudgetFinalQ'!$E:$E,'BP-kliniky'!C$7)</f>
        <v>0</v>
      </c>
      <c r="H54" s="29">
        <v>-360000</v>
      </c>
      <c r="I54" s="33">
        <v>-385000</v>
      </c>
      <c r="J54" s="39">
        <f t="shared" si="3"/>
        <v>-25000</v>
      </c>
    </row>
    <row r="55" spans="1:10" x14ac:dyDescent="0.25">
      <c r="A55" s="4" t="s">
        <v>95</v>
      </c>
      <c r="B55" s="7" t="s">
        <v>96</v>
      </c>
      <c r="C55" s="18">
        <v>0</v>
      </c>
      <c r="D55" s="19">
        <v>0</v>
      </c>
      <c r="E55" s="29">
        <v>0</v>
      </c>
      <c r="F55" s="29">
        <f t="shared" si="2"/>
        <v>0</v>
      </c>
      <c r="G55" s="29">
        <f>SUMIFS('03_16BudgetFinalQ'!$F:$F,'03_16BudgetFinalQ'!$D:$D,'BP-kliniky'!$A55,'03_16BudgetFinalQ'!$E:$E,'BP-kliniky'!C$7)</f>
        <v>0</v>
      </c>
      <c r="H55" s="29">
        <v>0</v>
      </c>
      <c r="I55" s="33">
        <v>0</v>
      </c>
      <c r="J55" s="39">
        <f t="shared" si="3"/>
        <v>0</v>
      </c>
    </row>
    <row r="56" spans="1:10" x14ac:dyDescent="0.25">
      <c r="A56" s="4" t="s">
        <v>97</v>
      </c>
      <c r="B56" s="7" t="s">
        <v>98</v>
      </c>
      <c r="C56" s="18">
        <v>0</v>
      </c>
      <c r="D56" s="19">
        <v>0</v>
      </c>
      <c r="E56" s="29">
        <v>0</v>
      </c>
      <c r="F56" s="29">
        <f t="shared" si="2"/>
        <v>0</v>
      </c>
      <c r="G56" s="29">
        <f>SUMIFS('03_16BudgetFinalQ'!$F:$F,'03_16BudgetFinalQ'!$D:$D,'BP-kliniky'!$A56,'03_16BudgetFinalQ'!$E:$E,'BP-kliniky'!C$7)</f>
        <v>0</v>
      </c>
      <c r="H56" s="29">
        <v>0</v>
      </c>
      <c r="I56" s="33">
        <v>0</v>
      </c>
      <c r="J56" s="39">
        <f t="shared" si="3"/>
        <v>0</v>
      </c>
    </row>
    <row r="57" spans="1:10" x14ac:dyDescent="0.25">
      <c r="A57" s="4" t="s">
        <v>99</v>
      </c>
      <c r="B57" s="7" t="s">
        <v>100</v>
      </c>
      <c r="C57" s="18">
        <v>-1791643.49</v>
      </c>
      <c r="D57" s="19">
        <v>-1889999.99999999</v>
      </c>
      <c r="E57" s="29">
        <v>-1938129.12</v>
      </c>
      <c r="F57" s="29">
        <f t="shared" si="2"/>
        <v>-1954520.1709090909</v>
      </c>
      <c r="G57" s="29">
        <f>SUMIFS('03_16BudgetFinalQ'!$F:$F,'03_16BudgetFinalQ'!$D:$D,'BP-kliniky'!$A57,'03_16BudgetFinalQ'!$E:$E,'BP-kliniky'!C$7)</f>
        <v>0</v>
      </c>
      <c r="H57" s="29">
        <v>-2100000</v>
      </c>
      <c r="I57" s="33">
        <v>-2150000</v>
      </c>
      <c r="J57" s="39">
        <f t="shared" si="3"/>
        <v>-50000</v>
      </c>
    </row>
    <row r="58" spans="1:10" x14ac:dyDescent="0.25">
      <c r="A58" s="4" t="s">
        <v>101</v>
      </c>
      <c r="B58" s="7" t="s">
        <v>102</v>
      </c>
      <c r="C58" s="18">
        <v>-34786065.799999997</v>
      </c>
      <c r="D58" s="19">
        <v>-35800000</v>
      </c>
      <c r="E58" s="29">
        <v>-35410503.149999999</v>
      </c>
      <c r="F58" s="29">
        <f t="shared" si="2"/>
        <v>-37948435.418181814</v>
      </c>
      <c r="G58" s="29">
        <f>SUMIFS('03_16BudgetFinalQ'!$F:$F,'03_16BudgetFinalQ'!$D:$D,'BP-kliniky'!$A58,'03_16BudgetFinalQ'!$E:$E,'BP-kliniky'!C$7)</f>
        <v>0</v>
      </c>
      <c r="H58" s="29">
        <v>-40000000</v>
      </c>
      <c r="I58" s="33">
        <v>-36222000</v>
      </c>
      <c r="J58" s="39">
        <f t="shared" si="3"/>
        <v>3778000</v>
      </c>
    </row>
    <row r="59" spans="1:10" x14ac:dyDescent="0.25">
      <c r="A59" s="4" t="s">
        <v>103</v>
      </c>
      <c r="B59" s="7" t="s">
        <v>104</v>
      </c>
      <c r="C59" s="18">
        <v>-6188894.7800000003</v>
      </c>
      <c r="D59" s="19">
        <v>-7600000</v>
      </c>
      <c r="E59" s="29">
        <v>-6592883.5300000003</v>
      </c>
      <c r="F59" s="29">
        <f t="shared" si="2"/>
        <v>-6751521.5781818181</v>
      </c>
      <c r="G59" s="29">
        <f>SUMIFS('03_16BudgetFinalQ'!$F:$F,'03_16BudgetFinalQ'!$D:$D,'BP-kliniky'!$A59,'03_16BudgetFinalQ'!$E:$E,'BP-kliniky'!C$7)</f>
        <v>0</v>
      </c>
      <c r="H59" s="29">
        <v>-7600000</v>
      </c>
      <c r="I59" s="33">
        <v>-7600000</v>
      </c>
      <c r="J59" s="39">
        <f t="shared" si="3"/>
        <v>0</v>
      </c>
    </row>
    <row r="60" spans="1:10" x14ac:dyDescent="0.25">
      <c r="A60" s="4" t="s">
        <v>105</v>
      </c>
      <c r="B60" s="7" t="s">
        <v>106</v>
      </c>
      <c r="C60" s="18">
        <v>-12836055.789999999</v>
      </c>
      <c r="D60" s="19">
        <v>-13500000</v>
      </c>
      <c r="E60" s="29">
        <v>-14031118.289999999</v>
      </c>
      <c r="F60" s="29">
        <f t="shared" si="2"/>
        <v>-14002969.952727271</v>
      </c>
      <c r="G60" s="29">
        <f>SUMIFS('03_16BudgetFinalQ'!$F:$F,'03_16BudgetFinalQ'!$D:$D,'BP-kliniky'!$A60,'03_16BudgetFinalQ'!$E:$E,'BP-kliniky'!C$7)</f>
        <v>0</v>
      </c>
      <c r="H60" s="29">
        <v>-13500000</v>
      </c>
      <c r="I60" s="33">
        <v>-13745000</v>
      </c>
      <c r="J60" s="39">
        <f t="shared" si="3"/>
        <v>-245000</v>
      </c>
    </row>
    <row r="61" spans="1:10" x14ac:dyDescent="0.25">
      <c r="A61" s="4" t="s">
        <v>107</v>
      </c>
      <c r="B61" s="7" t="s">
        <v>108</v>
      </c>
      <c r="C61" s="18">
        <v>-2520460.9700000002</v>
      </c>
      <c r="D61" s="19">
        <v>-5300000</v>
      </c>
      <c r="E61" s="29">
        <v>-2801977.1500000004</v>
      </c>
      <c r="F61" s="29">
        <f t="shared" si="2"/>
        <v>-2749593.7854545456</v>
      </c>
      <c r="G61" s="29">
        <f>SUMIFS('03_16BudgetFinalQ'!$F:$F,'03_16BudgetFinalQ'!$D:$D,'BP-kliniky'!$A61,'03_16BudgetFinalQ'!$E:$E,'BP-kliniky'!C$7)</f>
        <v>0</v>
      </c>
      <c r="H61" s="29">
        <v>-5300000</v>
      </c>
      <c r="I61" s="33">
        <v>-4438000</v>
      </c>
      <c r="J61" s="39">
        <f t="shared" si="3"/>
        <v>862000</v>
      </c>
    </row>
    <row r="62" spans="1:10" x14ac:dyDescent="0.25">
      <c r="A62" s="4" t="s">
        <v>109</v>
      </c>
      <c r="B62" s="7" t="s">
        <v>110</v>
      </c>
      <c r="C62" s="18">
        <v>0</v>
      </c>
      <c r="D62" s="19">
        <v>0</v>
      </c>
      <c r="E62" s="29">
        <v>0</v>
      </c>
      <c r="F62" s="29">
        <f t="shared" si="2"/>
        <v>0</v>
      </c>
      <c r="G62" s="29">
        <f>SUMIFS('03_16BudgetFinalQ'!$F:$F,'03_16BudgetFinalQ'!$D:$D,'BP-kliniky'!$A62,'03_16BudgetFinalQ'!$E:$E,'BP-kliniky'!C$7)</f>
        <v>0</v>
      </c>
      <c r="H62" s="29">
        <v>0</v>
      </c>
      <c r="I62" s="33">
        <v>0</v>
      </c>
      <c r="J62" s="39">
        <f t="shared" si="3"/>
        <v>0</v>
      </c>
    </row>
    <row r="63" spans="1:10" x14ac:dyDescent="0.25">
      <c r="A63" s="4" t="s">
        <v>111</v>
      </c>
      <c r="B63" s="7" t="s">
        <v>112</v>
      </c>
      <c r="C63" s="18">
        <v>-628971.11</v>
      </c>
      <c r="D63" s="19">
        <v>-1400000</v>
      </c>
      <c r="E63" s="29">
        <v>-792121.1</v>
      </c>
      <c r="F63" s="29">
        <f t="shared" si="2"/>
        <v>-686150.30181818176</v>
      </c>
      <c r="G63" s="29">
        <f>SUMIFS('03_16BudgetFinalQ'!$F:$F,'03_16BudgetFinalQ'!$D:$D,'BP-kliniky'!$A63,'03_16BudgetFinalQ'!$E:$E,'BP-kliniky'!C$7)</f>
        <v>0</v>
      </c>
      <c r="H63" s="29">
        <v>-1400000</v>
      </c>
      <c r="I63" s="33">
        <v>-1155000</v>
      </c>
      <c r="J63" s="39">
        <f t="shared" si="3"/>
        <v>245000</v>
      </c>
    </row>
    <row r="64" spans="1:10" x14ac:dyDescent="0.25">
      <c r="A64" s="4" t="s">
        <v>113</v>
      </c>
      <c r="B64" s="7" t="s">
        <v>114</v>
      </c>
      <c r="C64" s="18">
        <v>-19961319.399999999</v>
      </c>
      <c r="D64" s="19">
        <v>-22140066.666666601</v>
      </c>
      <c r="E64" s="29">
        <v>-22002029.93</v>
      </c>
      <c r="F64" s="29">
        <f t="shared" si="2"/>
        <v>-21775984.799999997</v>
      </c>
      <c r="G64" s="29">
        <f>SUMIFS('03_16BudgetFinalQ'!$F:$F,'03_16BudgetFinalQ'!$D:$D,'BP-kliniky'!$A64,'03_16BudgetFinalQ'!$E:$E,'BP-kliniky'!C$7)</f>
        <v>0</v>
      </c>
      <c r="H64" s="29">
        <v>-22140000</v>
      </c>
      <c r="I64" s="33">
        <v>-22140000</v>
      </c>
      <c r="J64" s="39">
        <f t="shared" si="3"/>
        <v>0</v>
      </c>
    </row>
    <row r="65" spans="1:10" x14ac:dyDescent="0.25">
      <c r="A65" s="4" t="s">
        <v>115</v>
      </c>
      <c r="B65" s="7" t="s">
        <v>116</v>
      </c>
      <c r="C65" s="18">
        <v>-528046.11</v>
      </c>
      <c r="D65" s="19">
        <v>-539999.99999999104</v>
      </c>
      <c r="E65" s="29">
        <v>-588600.71</v>
      </c>
      <c r="F65" s="29">
        <f t="shared" si="2"/>
        <v>-576050.30181818176</v>
      </c>
      <c r="G65" s="29">
        <f>SUMIFS('03_16BudgetFinalQ'!$F:$F,'03_16BudgetFinalQ'!$D:$D,'BP-kliniky'!$A65,'03_16BudgetFinalQ'!$E:$E,'BP-kliniky'!C$7)</f>
        <v>0</v>
      </c>
      <c r="H65" s="29">
        <v>-711000</v>
      </c>
      <c r="I65" s="33">
        <v>-598000</v>
      </c>
      <c r="J65" s="39">
        <f t="shared" si="3"/>
        <v>113000</v>
      </c>
    </row>
    <row r="66" spans="1:10" x14ac:dyDescent="0.25">
      <c r="A66" s="4" t="s">
        <v>117</v>
      </c>
      <c r="B66" s="7" t="s">
        <v>118</v>
      </c>
      <c r="C66" s="18">
        <v>0</v>
      </c>
      <c r="D66" s="19">
        <v>0</v>
      </c>
      <c r="E66" s="29">
        <v>39466</v>
      </c>
      <c r="F66" s="29">
        <f t="shared" si="2"/>
        <v>0</v>
      </c>
      <c r="G66" s="29">
        <f>SUMIFS('03_16BudgetFinalQ'!$F:$F,'03_16BudgetFinalQ'!$D:$D,'BP-kliniky'!$A66,'03_16BudgetFinalQ'!$E:$E,'BP-kliniky'!C$7)</f>
        <v>0</v>
      </c>
      <c r="H66" s="29">
        <v>0</v>
      </c>
      <c r="I66" s="33">
        <v>-29000</v>
      </c>
      <c r="J66" s="39">
        <f t="shared" si="3"/>
        <v>-29000</v>
      </c>
    </row>
    <row r="67" spans="1:10" x14ac:dyDescent="0.25">
      <c r="A67" s="4" t="s">
        <v>119</v>
      </c>
      <c r="B67" s="7" t="s">
        <v>120</v>
      </c>
      <c r="C67" s="18">
        <v>-4006350.12</v>
      </c>
      <c r="D67" s="19">
        <v>-4330000</v>
      </c>
      <c r="E67" s="29">
        <v>-4313955.7700000005</v>
      </c>
      <c r="F67" s="29">
        <f t="shared" si="2"/>
        <v>-4370563.7672727276</v>
      </c>
      <c r="G67" s="29">
        <f>SUMIFS('03_16BudgetFinalQ'!$F:$F,'03_16BudgetFinalQ'!$D:$D,'BP-kliniky'!$A67,'03_16BudgetFinalQ'!$E:$E,'BP-kliniky'!C$7)</f>
        <v>0</v>
      </c>
      <c r="H67" s="29">
        <v>-4330000</v>
      </c>
      <c r="I67" s="33">
        <v>-4330000</v>
      </c>
      <c r="J67" s="39">
        <f t="shared" si="3"/>
        <v>0</v>
      </c>
    </row>
    <row r="68" spans="1:10" x14ac:dyDescent="0.25">
      <c r="A68" s="4" t="s">
        <v>121</v>
      </c>
      <c r="B68" s="7" t="s">
        <v>122</v>
      </c>
      <c r="C68" s="18">
        <v>0</v>
      </c>
      <c r="D68" s="19">
        <v>0</v>
      </c>
      <c r="E68" s="29">
        <v>0</v>
      </c>
      <c r="F68" s="29">
        <f t="shared" si="2"/>
        <v>0</v>
      </c>
      <c r="G68" s="29">
        <f>SUMIFS('03_16BudgetFinalQ'!$F:$F,'03_16BudgetFinalQ'!$D:$D,'BP-kliniky'!$A68,'03_16BudgetFinalQ'!$E:$E,'BP-kliniky'!C$7)</f>
        <v>0</v>
      </c>
      <c r="H68" s="29">
        <v>0</v>
      </c>
      <c r="I68" s="33">
        <v>0</v>
      </c>
      <c r="J68" s="39">
        <f t="shared" si="3"/>
        <v>0</v>
      </c>
    </row>
    <row r="69" spans="1:10" x14ac:dyDescent="0.25">
      <c r="A69" s="4" t="s">
        <v>123</v>
      </c>
      <c r="B69" s="7" t="s">
        <v>124</v>
      </c>
      <c r="C69" s="18">
        <v>0</v>
      </c>
      <c r="D69" s="19">
        <v>0</v>
      </c>
      <c r="E69" s="29">
        <v>0</v>
      </c>
      <c r="F69" s="29">
        <f t="shared" si="2"/>
        <v>0</v>
      </c>
      <c r="G69" s="29">
        <f>SUMIFS('03_16BudgetFinalQ'!$F:$F,'03_16BudgetFinalQ'!$D:$D,'BP-kliniky'!$A69,'03_16BudgetFinalQ'!$E:$E,'BP-kliniky'!C$7)</f>
        <v>0</v>
      </c>
      <c r="H69" s="29">
        <v>0</v>
      </c>
      <c r="I69" s="33">
        <v>0</v>
      </c>
      <c r="J69" s="39">
        <f t="shared" si="3"/>
        <v>0</v>
      </c>
    </row>
    <row r="70" spans="1:10" x14ac:dyDescent="0.25">
      <c r="A70" s="4" t="s">
        <v>125</v>
      </c>
      <c r="B70" s="7" t="s">
        <v>126</v>
      </c>
      <c r="C70" s="18">
        <v>-4657.5</v>
      </c>
      <c r="D70" s="19">
        <v>0</v>
      </c>
      <c r="E70" s="29">
        <v>-39865.65</v>
      </c>
      <c r="F70" s="29">
        <f t="shared" si="2"/>
        <v>-5080.909090909091</v>
      </c>
      <c r="G70" s="29">
        <f>SUMIFS('03_16BudgetFinalQ'!$F:$F,'03_16BudgetFinalQ'!$D:$D,'BP-kliniky'!$A70,'03_16BudgetFinalQ'!$E:$E,'BP-kliniky'!C$7)</f>
        <v>0</v>
      </c>
      <c r="H70" s="29">
        <v>-6000</v>
      </c>
      <c r="I70" s="33">
        <v>0</v>
      </c>
      <c r="J70" s="39">
        <f t="shared" si="3"/>
        <v>6000</v>
      </c>
    </row>
    <row r="71" spans="1:10" x14ac:dyDescent="0.25">
      <c r="A71" s="4" t="s">
        <v>127</v>
      </c>
      <c r="B71" s="7" t="s">
        <v>128</v>
      </c>
      <c r="C71" s="18">
        <v>0</v>
      </c>
      <c r="D71" s="19">
        <v>0</v>
      </c>
      <c r="E71" s="29">
        <v>0</v>
      </c>
      <c r="F71" s="29">
        <f t="shared" si="2"/>
        <v>0</v>
      </c>
      <c r="G71" s="29">
        <f>SUMIFS('03_16BudgetFinalQ'!$F:$F,'03_16BudgetFinalQ'!$D:$D,'BP-kliniky'!$A71,'03_16BudgetFinalQ'!$E:$E,'BP-kliniky'!C$7)</f>
        <v>0</v>
      </c>
      <c r="H71" s="29">
        <v>0</v>
      </c>
      <c r="I71" s="33">
        <v>0</v>
      </c>
      <c r="J71" s="39">
        <f t="shared" si="3"/>
        <v>0</v>
      </c>
    </row>
    <row r="72" spans="1:10" x14ac:dyDescent="0.25">
      <c r="A72" s="4" t="s">
        <v>129</v>
      </c>
      <c r="B72" s="7" t="s">
        <v>130</v>
      </c>
      <c r="C72" s="18">
        <v>0</v>
      </c>
      <c r="D72" s="19">
        <v>0</v>
      </c>
      <c r="E72" s="29">
        <v>0</v>
      </c>
      <c r="F72" s="29">
        <f t="shared" si="2"/>
        <v>0</v>
      </c>
      <c r="G72" s="29">
        <f>SUMIFS('03_16BudgetFinalQ'!$F:$F,'03_16BudgetFinalQ'!$D:$D,'BP-kliniky'!$A72,'03_16BudgetFinalQ'!$E:$E,'BP-kliniky'!C$7)</f>
        <v>0</v>
      </c>
      <c r="H72" s="29">
        <v>0</v>
      </c>
      <c r="I72" s="33">
        <v>0</v>
      </c>
      <c r="J72" s="39">
        <f t="shared" si="3"/>
        <v>0</v>
      </c>
    </row>
    <row r="73" spans="1:10" x14ac:dyDescent="0.25">
      <c r="A73" s="4" t="s">
        <v>131</v>
      </c>
      <c r="B73" s="7" t="s">
        <v>132</v>
      </c>
      <c r="C73" s="18">
        <v>0</v>
      </c>
      <c r="D73" s="19">
        <v>0</v>
      </c>
      <c r="E73" s="29">
        <v>0</v>
      </c>
      <c r="F73" s="29">
        <f t="shared" si="2"/>
        <v>0</v>
      </c>
      <c r="G73" s="29">
        <f>SUMIFS('03_16BudgetFinalQ'!$F:$F,'03_16BudgetFinalQ'!$D:$D,'BP-kliniky'!$A73,'03_16BudgetFinalQ'!$E:$E,'BP-kliniky'!C$7)</f>
        <v>0</v>
      </c>
      <c r="H73" s="29">
        <v>0</v>
      </c>
      <c r="I73" s="33">
        <v>0</v>
      </c>
      <c r="J73" s="39">
        <f t="shared" si="3"/>
        <v>0</v>
      </c>
    </row>
    <row r="74" spans="1:10" x14ac:dyDescent="0.25">
      <c r="A74" s="4" t="s">
        <v>133</v>
      </c>
      <c r="B74" s="7" t="s">
        <v>134</v>
      </c>
      <c r="C74" s="18">
        <v>0.01</v>
      </c>
      <c r="D74" s="19">
        <v>0</v>
      </c>
      <c r="E74" s="29">
        <v>-90000.010000000009</v>
      </c>
      <c r="F74" s="29">
        <f t="shared" si="2"/>
        <v>1.090909090909091E-2</v>
      </c>
      <c r="G74" s="29">
        <f>SUMIFS('03_16BudgetFinalQ'!$F:$F,'03_16BudgetFinalQ'!$D:$D,'BP-kliniky'!$A74,'03_16BudgetFinalQ'!$E:$E,'BP-kliniky'!C$7)</f>
        <v>0</v>
      </c>
      <c r="H74" s="29">
        <v>0</v>
      </c>
      <c r="I74" s="33">
        <v>0</v>
      </c>
      <c r="J74" s="39">
        <f t="shared" si="3"/>
        <v>0</v>
      </c>
    </row>
    <row r="75" spans="1:10" x14ac:dyDescent="0.25">
      <c r="A75" s="4" t="s">
        <v>135</v>
      </c>
      <c r="B75" s="7" t="s">
        <v>136</v>
      </c>
      <c r="C75" s="18">
        <v>0</v>
      </c>
      <c r="D75" s="19">
        <v>0</v>
      </c>
      <c r="E75" s="29">
        <v>0</v>
      </c>
      <c r="F75" s="29">
        <f t="shared" ref="F75:F102" si="5">C75/11*12</f>
        <v>0</v>
      </c>
      <c r="G75" s="29">
        <f>SUMIFS('03_16BudgetFinalQ'!$F:$F,'03_16BudgetFinalQ'!$D:$D,'BP-kliniky'!$A75,'03_16BudgetFinalQ'!$E:$E,'BP-kliniky'!C$7)</f>
        <v>0</v>
      </c>
      <c r="H75" s="29">
        <v>0</v>
      </c>
      <c r="I75" s="33">
        <v>0</v>
      </c>
      <c r="J75" s="39">
        <f t="shared" ref="J75:J102" si="6">I75-H75</f>
        <v>0</v>
      </c>
    </row>
    <row r="76" spans="1:10" x14ac:dyDescent="0.25">
      <c r="A76" s="4" t="s">
        <v>137</v>
      </c>
      <c r="B76" s="7" t="s">
        <v>138</v>
      </c>
      <c r="C76" s="18">
        <v>-875996.4</v>
      </c>
      <c r="D76" s="19">
        <v>-2555000</v>
      </c>
      <c r="E76" s="29">
        <v>-875996.4</v>
      </c>
      <c r="F76" s="29">
        <f t="shared" si="5"/>
        <v>-955632.43636363628</v>
      </c>
      <c r="G76" s="29">
        <f>SUMIFS('03_16BudgetFinalQ'!$F:$F,'03_16BudgetFinalQ'!$D:$D,'BP-kliniky'!$A76,'03_16BudgetFinalQ'!$E:$E,'BP-kliniky'!C$7)</f>
        <v>0</v>
      </c>
      <c r="H76" s="29">
        <v>-2555000</v>
      </c>
      <c r="I76" s="33">
        <v>-2555000</v>
      </c>
      <c r="J76" s="39">
        <f t="shared" si="6"/>
        <v>0</v>
      </c>
    </row>
    <row r="77" spans="1:10" x14ac:dyDescent="0.25">
      <c r="A77" s="5" t="s">
        <v>139</v>
      </c>
      <c r="B77" s="7" t="s">
        <v>140</v>
      </c>
      <c r="C77" s="26">
        <v>0</v>
      </c>
      <c r="D77" s="27">
        <v>0</v>
      </c>
      <c r="E77" s="32">
        <v>0</v>
      </c>
      <c r="F77" s="32">
        <f t="shared" si="5"/>
        <v>0</v>
      </c>
      <c r="G77" s="32">
        <f>SUMIFS('03_16BudgetFinalQ'!$F:$F,'03_16BudgetFinalQ'!$D:$D,'BP-kliniky'!$A77,'03_16BudgetFinalQ'!$E:$E,'BP-kliniky'!C$7)</f>
        <v>0</v>
      </c>
      <c r="H77" s="32">
        <v>-15000000</v>
      </c>
      <c r="I77" s="36">
        <v>0</v>
      </c>
      <c r="J77" s="42">
        <f t="shared" si="6"/>
        <v>15000000</v>
      </c>
    </row>
    <row r="78" spans="1:10" s="1" customFormat="1" x14ac:dyDescent="0.25">
      <c r="A78" s="3" t="s">
        <v>141</v>
      </c>
      <c r="B78" s="6" t="s">
        <v>142</v>
      </c>
      <c r="C78" s="24">
        <v>-1237754.6499999999</v>
      </c>
      <c r="D78" s="25">
        <v>-1341498.3139066501</v>
      </c>
      <c r="E78" s="28">
        <v>-1311018.51</v>
      </c>
      <c r="F78" s="28">
        <f t="shared" si="5"/>
        <v>-1350277.7999999998</v>
      </c>
      <c r="G78" s="28">
        <f>SUM(G80:G99)</f>
        <v>-505481.52100000001</v>
      </c>
      <c r="H78" s="28">
        <v>-1223828</v>
      </c>
      <c r="I78" s="14">
        <f>SUM(I80:I99)</f>
        <v>-1218590</v>
      </c>
      <c r="J78" s="38">
        <f t="shared" ref="J78" si="7">SUM(J80:J99)</f>
        <v>5238</v>
      </c>
    </row>
    <row r="79" spans="1:10" s="1" customFormat="1" x14ac:dyDescent="0.25">
      <c r="A79" s="75"/>
      <c r="B79" s="76" t="s">
        <v>280</v>
      </c>
      <c r="C79" s="78">
        <f t="shared" ref="C79:J79" si="8">C81+C82+C83+C90+C96</f>
        <v>-1092933.05</v>
      </c>
      <c r="D79" s="79">
        <f t="shared" si="8"/>
        <v>-1224999.999999847</v>
      </c>
      <c r="E79" s="77">
        <f t="shared" si="8"/>
        <v>-1161219.42</v>
      </c>
      <c r="F79" s="77">
        <f t="shared" si="8"/>
        <v>-1192290.6000000001</v>
      </c>
      <c r="G79" s="77">
        <f t="shared" si="8"/>
        <v>-505481.52100000001</v>
      </c>
      <c r="H79" s="77">
        <f t="shared" si="8"/>
        <v>-1223828</v>
      </c>
      <c r="I79" s="77">
        <f t="shared" si="8"/>
        <v>-1218590</v>
      </c>
      <c r="J79" s="80">
        <f t="shared" si="8"/>
        <v>5238</v>
      </c>
    </row>
    <row r="80" spans="1:10" x14ac:dyDescent="0.25">
      <c r="A80" s="4" t="s">
        <v>143</v>
      </c>
      <c r="B80" s="7" t="s">
        <v>144</v>
      </c>
      <c r="C80" s="18">
        <v>-21460.1</v>
      </c>
      <c r="D80" s="19">
        <v>0</v>
      </c>
      <c r="E80" s="29">
        <v>-23213.39</v>
      </c>
      <c r="F80" s="29">
        <f t="shared" si="5"/>
        <v>-23411.018181818181</v>
      </c>
      <c r="G80" s="29">
        <f>SUMIFS('03_16BudgetFinalQ'!$F:$F,'03_16BudgetFinalQ'!$D:$D,'BP-kliniky'!$A80,'03_16BudgetFinalQ'!$E:$E,'BP-kliniky'!C$7)</f>
        <v>0</v>
      </c>
      <c r="H80" s="29">
        <v>0</v>
      </c>
      <c r="I80" s="33">
        <v>0</v>
      </c>
      <c r="J80" s="39">
        <f t="shared" si="6"/>
        <v>0</v>
      </c>
    </row>
    <row r="81" spans="1:10" x14ac:dyDescent="0.25">
      <c r="A81" s="69" t="s">
        <v>145</v>
      </c>
      <c r="B81" s="70" t="s">
        <v>146</v>
      </c>
      <c r="C81" s="71">
        <v>-101643.08</v>
      </c>
      <c r="D81" s="72">
        <v>-99999.999999959007</v>
      </c>
      <c r="E81" s="73">
        <v>-102640.53</v>
      </c>
      <c r="F81" s="73">
        <f t="shared" si="5"/>
        <v>-110883.36000000002</v>
      </c>
      <c r="G81" s="73">
        <f>SUMIFS('03_16BudgetFinalQ'!$F:$F,'03_16BudgetFinalQ'!$D:$D,'BP-kliniky'!$A81,'03_16BudgetFinalQ'!$E:$E,'BP-kliniky'!C$7)</f>
        <v>0</v>
      </c>
      <c r="H81" s="73">
        <v>-100000</v>
      </c>
      <c r="I81" s="73">
        <f>-110000+6410</f>
        <v>-103590</v>
      </c>
      <c r="J81" s="74">
        <f t="shared" si="6"/>
        <v>-3590</v>
      </c>
    </row>
    <row r="82" spans="1:10" x14ac:dyDescent="0.25">
      <c r="A82" s="69" t="s">
        <v>147</v>
      </c>
      <c r="B82" s="70" t="s">
        <v>148</v>
      </c>
      <c r="C82" s="71">
        <v>-465955.99</v>
      </c>
      <c r="D82" s="72">
        <v>-534999.99999996903</v>
      </c>
      <c r="E82" s="73">
        <v>-520878.99</v>
      </c>
      <c r="F82" s="73">
        <f t="shared" si="5"/>
        <v>-508315.62545454543</v>
      </c>
      <c r="G82" s="73">
        <f>SUMIFS('03_16BudgetFinalQ'!$F:$F,'03_16BudgetFinalQ'!$D:$D,'BP-kliniky'!$A82,'03_16BudgetFinalQ'!$E:$E,'BP-kliniky'!C$7)</f>
        <v>-505481.52100000001</v>
      </c>
      <c r="H82" s="73">
        <v>-523828</v>
      </c>
      <c r="I82" s="73">
        <v>-520000</v>
      </c>
      <c r="J82" s="74">
        <f t="shared" si="6"/>
        <v>3828</v>
      </c>
    </row>
    <row r="83" spans="1:10" x14ac:dyDescent="0.25">
      <c r="A83" s="69" t="s">
        <v>149</v>
      </c>
      <c r="B83" s="70" t="s">
        <v>150</v>
      </c>
      <c r="C83" s="71">
        <v>-203352.77</v>
      </c>
      <c r="D83" s="72">
        <v>-224999.99999995899</v>
      </c>
      <c r="E83" s="73">
        <v>-206710.33</v>
      </c>
      <c r="F83" s="73">
        <f t="shared" si="5"/>
        <v>-221839.38545454544</v>
      </c>
      <c r="G83" s="73">
        <f>SUMIFS('03_16BudgetFinalQ'!$F:$F,'03_16BudgetFinalQ'!$D:$D,'BP-kliniky'!$A83,'03_16BudgetFinalQ'!$E:$E,'BP-kliniky'!C$7)</f>
        <v>0</v>
      </c>
      <c r="H83" s="73">
        <v>-235000</v>
      </c>
      <c r="I83" s="73">
        <v>-230000</v>
      </c>
      <c r="J83" s="74">
        <f t="shared" si="6"/>
        <v>5000</v>
      </c>
    </row>
    <row r="84" spans="1:10" x14ac:dyDescent="0.25">
      <c r="A84" s="4" t="s">
        <v>151</v>
      </c>
      <c r="B84" s="7" t="s">
        <v>152</v>
      </c>
      <c r="C84" s="18">
        <v>-12522.82</v>
      </c>
      <c r="D84" s="19">
        <v>-11642.415199618999</v>
      </c>
      <c r="E84" s="29">
        <v>-12552.82</v>
      </c>
      <c r="F84" s="29">
        <f t="shared" si="5"/>
        <v>-13661.258181818182</v>
      </c>
      <c r="G84" s="29">
        <f>SUMIFS('03_16BudgetFinalQ'!$F:$F,'03_16BudgetFinalQ'!$D:$D,'BP-kliniky'!$A84,'03_16BudgetFinalQ'!$E:$E,'BP-kliniky'!C$7)</f>
        <v>0</v>
      </c>
      <c r="H84" s="29">
        <v>0</v>
      </c>
      <c r="I84" s="33">
        <v>0</v>
      </c>
      <c r="J84" s="39">
        <f t="shared" si="6"/>
        <v>0</v>
      </c>
    </row>
    <row r="85" spans="1:10" x14ac:dyDescent="0.25">
      <c r="A85" s="4" t="s">
        <v>153</v>
      </c>
      <c r="B85" s="7" t="s">
        <v>154</v>
      </c>
      <c r="C85" s="18">
        <v>0</v>
      </c>
      <c r="D85" s="19">
        <v>0</v>
      </c>
      <c r="E85" s="29">
        <v>0</v>
      </c>
      <c r="F85" s="29">
        <f t="shared" si="5"/>
        <v>0</v>
      </c>
      <c r="G85" s="29">
        <f>SUMIFS('03_16BudgetFinalQ'!$F:$F,'03_16BudgetFinalQ'!$D:$D,'BP-kliniky'!$A85,'03_16BudgetFinalQ'!$E:$E,'BP-kliniky'!C$7)</f>
        <v>0</v>
      </c>
      <c r="H85" s="29">
        <v>0</v>
      </c>
      <c r="I85" s="33">
        <v>0</v>
      </c>
      <c r="J85" s="39">
        <f t="shared" si="6"/>
        <v>0</v>
      </c>
    </row>
    <row r="86" spans="1:10" x14ac:dyDescent="0.25">
      <c r="A86" s="4" t="s">
        <v>155</v>
      </c>
      <c r="B86" s="7" t="s">
        <v>156</v>
      </c>
      <c r="C86" s="18">
        <v>-597.75</v>
      </c>
      <c r="D86" s="19">
        <v>0</v>
      </c>
      <c r="E86" s="29">
        <v>-597.75</v>
      </c>
      <c r="F86" s="29">
        <f t="shared" si="5"/>
        <v>-652.09090909090912</v>
      </c>
      <c r="G86" s="29">
        <f>SUMIFS('03_16BudgetFinalQ'!$F:$F,'03_16BudgetFinalQ'!$D:$D,'BP-kliniky'!$A86,'03_16BudgetFinalQ'!$E:$E,'BP-kliniky'!C$7)</f>
        <v>0</v>
      </c>
      <c r="H86" s="29">
        <v>0</v>
      </c>
      <c r="I86" s="33">
        <v>0</v>
      </c>
      <c r="J86" s="39">
        <f t="shared" si="6"/>
        <v>0</v>
      </c>
    </row>
    <row r="87" spans="1:10" x14ac:dyDescent="0.25">
      <c r="A87" s="4" t="s">
        <v>157</v>
      </c>
      <c r="B87" s="7" t="s">
        <v>158</v>
      </c>
      <c r="C87" s="18">
        <v>-29188.83</v>
      </c>
      <c r="D87" s="19">
        <v>0</v>
      </c>
      <c r="E87" s="29">
        <v>-30386.730000000003</v>
      </c>
      <c r="F87" s="29">
        <f t="shared" si="5"/>
        <v>-31842.36</v>
      </c>
      <c r="G87" s="29">
        <f>SUMIFS('03_16BudgetFinalQ'!$F:$F,'03_16BudgetFinalQ'!$D:$D,'BP-kliniky'!$A87,'03_16BudgetFinalQ'!$E:$E,'BP-kliniky'!C$7)</f>
        <v>0</v>
      </c>
      <c r="H87" s="29">
        <v>0</v>
      </c>
      <c r="I87" s="33">
        <v>0</v>
      </c>
      <c r="J87" s="39">
        <f t="shared" si="6"/>
        <v>0</v>
      </c>
    </row>
    <row r="88" spans="1:10" x14ac:dyDescent="0.25">
      <c r="A88" s="4" t="s">
        <v>159</v>
      </c>
      <c r="B88" s="7" t="s">
        <v>160</v>
      </c>
      <c r="C88" s="18">
        <v>-6923.59</v>
      </c>
      <c r="D88" s="19">
        <v>0</v>
      </c>
      <c r="E88" s="29">
        <v>-6923.59</v>
      </c>
      <c r="F88" s="29">
        <f t="shared" si="5"/>
        <v>-7553.0072727272727</v>
      </c>
      <c r="G88" s="29">
        <f>SUMIFS('03_16BudgetFinalQ'!$F:$F,'03_16BudgetFinalQ'!$D:$D,'BP-kliniky'!$A88,'03_16BudgetFinalQ'!$E:$E,'BP-kliniky'!C$7)</f>
        <v>0</v>
      </c>
      <c r="H88" s="29">
        <v>0</v>
      </c>
      <c r="I88" s="33">
        <v>0</v>
      </c>
      <c r="J88" s="39">
        <f t="shared" si="6"/>
        <v>0</v>
      </c>
    </row>
    <row r="89" spans="1:10" x14ac:dyDescent="0.25">
      <c r="A89" s="4" t="s">
        <v>161</v>
      </c>
      <c r="B89" s="7" t="s">
        <v>162</v>
      </c>
      <c r="C89" s="18">
        <v>0</v>
      </c>
      <c r="D89" s="19">
        <v>0</v>
      </c>
      <c r="E89" s="29">
        <v>0</v>
      </c>
      <c r="F89" s="29">
        <f t="shared" si="5"/>
        <v>0</v>
      </c>
      <c r="G89" s="29">
        <f>SUMIFS('03_16BudgetFinalQ'!$F:$F,'03_16BudgetFinalQ'!$D:$D,'BP-kliniky'!$A89,'03_16BudgetFinalQ'!$E:$E,'BP-kliniky'!C$7)</f>
        <v>0</v>
      </c>
      <c r="H89" s="29">
        <v>0</v>
      </c>
      <c r="I89" s="33">
        <v>0</v>
      </c>
      <c r="J89" s="39">
        <f t="shared" si="6"/>
        <v>0</v>
      </c>
    </row>
    <row r="90" spans="1:10" x14ac:dyDescent="0.25">
      <c r="A90" s="69" t="s">
        <v>163</v>
      </c>
      <c r="B90" s="70" t="s">
        <v>164</v>
      </c>
      <c r="C90" s="71">
        <v>0</v>
      </c>
      <c r="D90" s="72">
        <v>0</v>
      </c>
      <c r="E90" s="73">
        <v>0</v>
      </c>
      <c r="F90" s="73">
        <f t="shared" si="5"/>
        <v>0</v>
      </c>
      <c r="G90" s="73">
        <f>SUMIFS('03_16BudgetFinalQ'!$F:$F,'03_16BudgetFinalQ'!$D:$D,'BP-kliniky'!$A90,'03_16BudgetFinalQ'!$E:$E,'BP-kliniky'!C$7)</f>
        <v>0</v>
      </c>
      <c r="H90" s="73">
        <v>0</v>
      </c>
      <c r="I90" s="73">
        <v>0</v>
      </c>
      <c r="J90" s="74">
        <f t="shared" si="6"/>
        <v>0</v>
      </c>
    </row>
    <row r="91" spans="1:10" x14ac:dyDescent="0.25">
      <c r="A91" s="4" t="s">
        <v>165</v>
      </c>
      <c r="B91" s="7" t="s">
        <v>166</v>
      </c>
      <c r="C91" s="18">
        <v>-60665.99</v>
      </c>
      <c r="D91" s="19">
        <v>-104855.898707182</v>
      </c>
      <c r="E91" s="29">
        <v>-62662.29</v>
      </c>
      <c r="F91" s="29">
        <f t="shared" si="5"/>
        <v>-66181.08</v>
      </c>
      <c r="G91" s="29">
        <f>SUMIFS('03_16BudgetFinalQ'!$F:$F,'03_16BudgetFinalQ'!$D:$D,'BP-kliniky'!$A91,'03_16BudgetFinalQ'!$E:$E,'BP-kliniky'!C$7)</f>
        <v>0</v>
      </c>
      <c r="H91" s="29">
        <v>0</v>
      </c>
      <c r="I91" s="33">
        <v>0</v>
      </c>
      <c r="J91" s="39">
        <f t="shared" si="6"/>
        <v>0</v>
      </c>
    </row>
    <row r="92" spans="1:10" x14ac:dyDescent="0.25">
      <c r="A92" s="4" t="s">
        <v>167</v>
      </c>
      <c r="B92" s="7" t="s">
        <v>168</v>
      </c>
      <c r="C92" s="18">
        <v>-2397</v>
      </c>
      <c r="D92" s="19">
        <v>0</v>
      </c>
      <c r="E92" s="29">
        <v>-2397</v>
      </c>
      <c r="F92" s="29">
        <f t="shared" si="5"/>
        <v>-2614.909090909091</v>
      </c>
      <c r="G92" s="29">
        <f>SUMIFS('03_16BudgetFinalQ'!$F:$F,'03_16BudgetFinalQ'!$D:$D,'BP-kliniky'!$A92,'03_16BudgetFinalQ'!$E:$E,'BP-kliniky'!C$7)</f>
        <v>0</v>
      </c>
      <c r="H92" s="29">
        <v>0</v>
      </c>
      <c r="I92" s="33">
        <v>0</v>
      </c>
      <c r="J92" s="39">
        <f t="shared" si="6"/>
        <v>0</v>
      </c>
    </row>
    <row r="93" spans="1:10" x14ac:dyDescent="0.25">
      <c r="A93" s="4" t="s">
        <v>169</v>
      </c>
      <c r="B93" s="7" t="s">
        <v>170</v>
      </c>
      <c r="C93" s="18">
        <v>-4046</v>
      </c>
      <c r="D93" s="19">
        <v>0</v>
      </c>
      <c r="E93" s="29">
        <v>-4046</v>
      </c>
      <c r="F93" s="29">
        <f t="shared" si="5"/>
        <v>-4413.818181818182</v>
      </c>
      <c r="G93" s="29">
        <f>SUMIFS('03_16BudgetFinalQ'!$F:$F,'03_16BudgetFinalQ'!$D:$D,'BP-kliniky'!$A93,'03_16BudgetFinalQ'!$E:$E,'BP-kliniky'!C$7)</f>
        <v>0</v>
      </c>
      <c r="H93" s="29">
        <v>0</v>
      </c>
      <c r="I93" s="33">
        <v>0</v>
      </c>
      <c r="J93" s="39">
        <f t="shared" si="6"/>
        <v>0</v>
      </c>
    </row>
    <row r="94" spans="1:10" x14ac:dyDescent="0.25">
      <c r="A94" s="4" t="s">
        <v>171</v>
      </c>
      <c r="B94" s="7" t="s">
        <v>172</v>
      </c>
      <c r="C94" s="18">
        <v>0</v>
      </c>
      <c r="D94" s="19">
        <v>0</v>
      </c>
      <c r="E94" s="29">
        <v>0</v>
      </c>
      <c r="F94" s="29">
        <f t="shared" si="5"/>
        <v>0</v>
      </c>
      <c r="G94" s="29">
        <f>SUMIFS('03_16BudgetFinalQ'!$F:$F,'03_16BudgetFinalQ'!$D:$D,'BP-kliniky'!$A94,'03_16BudgetFinalQ'!$E:$E,'BP-kliniky'!C$7)</f>
        <v>0</v>
      </c>
      <c r="H94" s="29">
        <v>0</v>
      </c>
      <c r="I94" s="33">
        <v>0</v>
      </c>
      <c r="J94" s="39">
        <f t="shared" si="6"/>
        <v>0</v>
      </c>
    </row>
    <row r="95" spans="1:10" x14ac:dyDescent="0.25">
      <c r="A95" s="4" t="s">
        <v>173</v>
      </c>
      <c r="B95" s="7" t="s">
        <v>174</v>
      </c>
      <c r="C95" s="18">
        <v>-7019.52</v>
      </c>
      <c r="D95" s="19">
        <v>0</v>
      </c>
      <c r="E95" s="29">
        <v>-7019.52</v>
      </c>
      <c r="F95" s="29">
        <f t="shared" si="5"/>
        <v>-7657.6581818181821</v>
      </c>
      <c r="G95" s="29">
        <f>SUMIFS('03_16BudgetFinalQ'!$F:$F,'03_16BudgetFinalQ'!$D:$D,'BP-kliniky'!$A95,'03_16BudgetFinalQ'!$E:$E,'BP-kliniky'!C$7)</f>
        <v>0</v>
      </c>
      <c r="H95" s="29">
        <v>0</v>
      </c>
      <c r="I95" s="33">
        <v>0</v>
      </c>
      <c r="J95" s="39">
        <f t="shared" si="6"/>
        <v>0</v>
      </c>
    </row>
    <row r="96" spans="1:10" x14ac:dyDescent="0.25">
      <c r="A96" s="69" t="s">
        <v>175</v>
      </c>
      <c r="B96" s="70" t="s">
        <v>176</v>
      </c>
      <c r="C96" s="71">
        <v>-321981.21000000002</v>
      </c>
      <c r="D96" s="72">
        <v>-364999.99999996001</v>
      </c>
      <c r="E96" s="73">
        <v>-330989.57</v>
      </c>
      <c r="F96" s="73">
        <f t="shared" si="5"/>
        <v>-351252.22909090912</v>
      </c>
      <c r="G96" s="73">
        <f>SUMIFS('03_16BudgetFinalQ'!$F:$F,'03_16BudgetFinalQ'!$D:$D,'BP-kliniky'!$A96,'03_16BudgetFinalQ'!$E:$E,'BP-kliniky'!C$7)</f>
        <v>0</v>
      </c>
      <c r="H96" s="73">
        <v>-365000</v>
      </c>
      <c r="I96" s="73">
        <v>-365000</v>
      </c>
      <c r="J96" s="74">
        <f t="shared" si="6"/>
        <v>0</v>
      </c>
    </row>
    <row r="97" spans="1:10" x14ac:dyDescent="0.25">
      <c r="A97" s="4" t="s">
        <v>177</v>
      </c>
      <c r="B97" s="7" t="s">
        <v>178</v>
      </c>
      <c r="C97" s="18">
        <v>0</v>
      </c>
      <c r="D97" s="19">
        <v>0</v>
      </c>
      <c r="E97" s="29">
        <v>0</v>
      </c>
      <c r="F97" s="29">
        <f t="shared" si="5"/>
        <v>0</v>
      </c>
      <c r="G97" s="29">
        <f>SUMIFS('03_16BudgetFinalQ'!$F:$F,'03_16BudgetFinalQ'!$D:$D,'BP-kliniky'!$A97,'03_16BudgetFinalQ'!$E:$E,'BP-kliniky'!C$7)</f>
        <v>0</v>
      </c>
      <c r="H97" s="29">
        <v>0</v>
      </c>
      <c r="I97" s="33">
        <v>0</v>
      </c>
      <c r="J97" s="39">
        <f t="shared" si="6"/>
        <v>0</v>
      </c>
    </row>
    <row r="98" spans="1:10" x14ac:dyDescent="0.25">
      <c r="A98" s="4" t="s">
        <v>179</v>
      </c>
      <c r="B98" s="7" t="s">
        <v>180</v>
      </c>
      <c r="C98" s="18">
        <v>0</v>
      </c>
      <c r="D98" s="19">
        <v>0</v>
      </c>
      <c r="E98" s="29">
        <v>0</v>
      </c>
      <c r="F98" s="29">
        <f t="shared" si="5"/>
        <v>0</v>
      </c>
      <c r="G98" s="29">
        <f>SUMIFS('03_16BudgetFinalQ'!$F:$F,'03_16BudgetFinalQ'!$D:$D,'BP-kliniky'!$A98,'03_16BudgetFinalQ'!$E:$E,'BP-kliniky'!C$7)</f>
        <v>0</v>
      </c>
      <c r="H98" s="29">
        <v>0</v>
      </c>
      <c r="I98" s="33">
        <v>0</v>
      </c>
      <c r="J98" s="39">
        <f t="shared" si="6"/>
        <v>0</v>
      </c>
    </row>
    <row r="99" spans="1:10" x14ac:dyDescent="0.25">
      <c r="A99" s="5" t="s">
        <v>181</v>
      </c>
      <c r="B99" s="8" t="s">
        <v>182</v>
      </c>
      <c r="C99" s="20">
        <v>0</v>
      </c>
      <c r="D99" s="21">
        <v>0</v>
      </c>
      <c r="E99" s="30">
        <v>0</v>
      </c>
      <c r="F99" s="30">
        <f t="shared" si="5"/>
        <v>0</v>
      </c>
      <c r="G99" s="30">
        <f>SUMIFS('03_16BudgetFinalQ'!$F:$F,'03_16BudgetFinalQ'!$D:$D,'BP-kliniky'!$A99,'03_16BudgetFinalQ'!$E:$E,'BP-kliniky'!C$7)</f>
        <v>0</v>
      </c>
      <c r="H99" s="30">
        <v>0</v>
      </c>
      <c r="I99" s="34">
        <v>0</v>
      </c>
      <c r="J99" s="40">
        <f t="shared" si="6"/>
        <v>0</v>
      </c>
    </row>
    <row r="100" spans="1:10" x14ac:dyDescent="0.25">
      <c r="A100" s="43" t="s">
        <v>0</v>
      </c>
      <c r="B100" s="44" t="s">
        <v>183</v>
      </c>
      <c r="C100" s="45">
        <v>-524195.38</v>
      </c>
      <c r="D100" s="46">
        <v>-519999.99999997701</v>
      </c>
      <c r="E100" s="47">
        <v>-527251.84</v>
      </c>
      <c r="F100" s="47">
        <f t="shared" si="5"/>
        <v>-571849.50545454549</v>
      </c>
      <c r="G100" s="47">
        <f>SUMIFS('03_16BudgetFinalQ'!$F:$F,'03_16BudgetFinalQ'!$D:$D,'BP-kliniky'!$A100,'03_16BudgetFinalQ'!$E:$E,'BP-kliniky'!C$7)</f>
        <v>0</v>
      </c>
      <c r="H100" s="47">
        <v>-552000</v>
      </c>
      <c r="I100" s="47">
        <v>-567000</v>
      </c>
      <c r="J100" s="48">
        <f t="shared" si="6"/>
        <v>-15000</v>
      </c>
    </row>
    <row r="101" spans="1:10" x14ac:dyDescent="0.25">
      <c r="A101" s="43" t="s">
        <v>1</v>
      </c>
      <c r="B101" s="44" t="s">
        <v>184</v>
      </c>
      <c r="C101" s="45">
        <v>-97744.06</v>
      </c>
      <c r="D101" s="46">
        <v>-109999.99999998799</v>
      </c>
      <c r="E101" s="47">
        <v>-102350.38</v>
      </c>
      <c r="F101" s="47">
        <f t="shared" si="5"/>
        <v>-106629.88363636364</v>
      </c>
      <c r="G101" s="47">
        <f>SUMIFS('03_16BudgetFinalQ'!$F:$F,'03_16BudgetFinalQ'!$D:$D,'BP-kliniky'!$A101,'03_16BudgetFinalQ'!$E:$E,'BP-kliniky'!C$7)</f>
        <v>0</v>
      </c>
      <c r="H101" s="47">
        <v>-105000</v>
      </c>
      <c r="I101" s="47">
        <v>-105000</v>
      </c>
      <c r="J101" s="48">
        <f t="shared" si="6"/>
        <v>0</v>
      </c>
    </row>
    <row r="102" spans="1:10" x14ac:dyDescent="0.25">
      <c r="A102" s="49" t="s">
        <v>2</v>
      </c>
      <c r="B102" s="50" t="s">
        <v>185</v>
      </c>
      <c r="C102" s="51">
        <v>-224268.85</v>
      </c>
      <c r="D102" s="52">
        <v>-219999.999999967</v>
      </c>
      <c r="E102" s="53">
        <v>-226272.61000000002</v>
      </c>
      <c r="F102" s="53">
        <f t="shared" si="5"/>
        <v>-244656.92727272731</v>
      </c>
      <c r="G102" s="53">
        <f>SUMIFS('03_16BudgetFinalQ'!$F:$F,'03_16BudgetFinalQ'!$D:$D,'BP-kliniky'!$A102,'03_16BudgetFinalQ'!$E:$E,'BP-kliniky'!C$7)</f>
        <v>0</v>
      </c>
      <c r="H102" s="53">
        <v>-260000</v>
      </c>
      <c r="I102" s="53">
        <v>-245000</v>
      </c>
      <c r="J102" s="54">
        <f t="shared" si="6"/>
        <v>15000</v>
      </c>
    </row>
    <row r="103" spans="1:10" s="68" customFormat="1" ht="12" x14ac:dyDescent="0.2">
      <c r="F103" s="68">
        <f>SUM(F100:F102)</f>
        <v>-923136.3163636364</v>
      </c>
      <c r="H103" s="68">
        <f>SUM(H100:H102)</f>
        <v>-917000</v>
      </c>
      <c r="I103" s="68">
        <f t="shared" ref="I103:J103" si="9">SUM(I100:I102)</f>
        <v>-917000</v>
      </c>
      <c r="J103" s="68">
        <f t="shared" si="9"/>
        <v>0</v>
      </c>
    </row>
  </sheetData>
  <mergeCells count="1">
    <mergeCell ref="C6:J6"/>
  </mergeCells>
  <printOptions horizontalCentered="1"/>
  <pageMargins left="0" right="0" top="0.15748031496062992" bottom="0.15748031496062992" header="0.11811023622047245" footer="0.15748031496062992"/>
  <pageSetup paperSize="9" scale="5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8B46-C499-40FC-BF54-0196131FD173}">
  <dimension ref="A1:F289"/>
  <sheetViews>
    <sheetView workbookViewId="0">
      <selection activeCell="H2" sqref="H2"/>
    </sheetView>
  </sheetViews>
  <sheetFormatPr defaultRowHeight="15" x14ac:dyDescent="0.25"/>
  <cols>
    <col min="1" max="1" width="13.85546875" style="11" customWidth="1"/>
    <col min="2" max="2" width="9.42578125" style="11" customWidth="1"/>
    <col min="3" max="5" width="13.85546875" style="11" customWidth="1"/>
    <col min="6" max="6" width="19.140625" style="11" customWidth="1"/>
    <col min="7" max="16384" width="9.140625" style="11"/>
  </cols>
  <sheetData>
    <row r="1" spans="1:6" x14ac:dyDescent="0.25">
      <c r="A1" s="10" t="s">
        <v>186</v>
      </c>
      <c r="B1" s="10" t="s">
        <v>187</v>
      </c>
      <c r="C1" s="10" t="s">
        <v>188</v>
      </c>
      <c r="D1" s="10"/>
      <c r="E1" s="10"/>
      <c r="F1" s="10" t="s">
        <v>189</v>
      </c>
    </row>
    <row r="2" spans="1:6" x14ac:dyDescent="0.25">
      <c r="A2" s="12" t="s">
        <v>269</v>
      </c>
      <c r="B2" s="12" t="s">
        <v>190</v>
      </c>
      <c r="C2" s="12" t="s">
        <v>191</v>
      </c>
      <c r="D2" s="12" t="str">
        <f>"A"&amp;C2</f>
        <v>A50113001</v>
      </c>
      <c r="E2" s="12" t="str">
        <f>"CC"&amp;B2&amp;"U"</f>
        <v>CC0100U</v>
      </c>
      <c r="F2" s="37">
        <v>-4114882.9769000001</v>
      </c>
    </row>
    <row r="3" spans="1:6" x14ac:dyDescent="0.25">
      <c r="A3" s="12" t="s">
        <v>269</v>
      </c>
      <c r="B3" s="12" t="s">
        <v>190</v>
      </c>
      <c r="C3" s="12" t="s">
        <v>192</v>
      </c>
      <c r="D3" s="12" t="str">
        <f t="shared" ref="D3:D66" si="0">"A"&amp;C3</f>
        <v>A50113002</v>
      </c>
      <c r="E3" s="12" t="str">
        <f t="shared" ref="E3:E66" si="1">"CC"&amp;B3&amp;"U"</f>
        <v>CC0100U</v>
      </c>
      <c r="F3" s="37">
        <v>-162802.57930000001</v>
      </c>
    </row>
    <row r="4" spans="1:6" x14ac:dyDescent="0.25">
      <c r="A4" s="12" t="s">
        <v>269</v>
      </c>
      <c r="B4" s="12" t="s">
        <v>190</v>
      </c>
      <c r="C4" s="12" t="s">
        <v>193</v>
      </c>
      <c r="D4" s="12" t="str">
        <f t="shared" si="0"/>
        <v>A50113006</v>
      </c>
      <c r="E4" s="12" t="str">
        <f t="shared" si="1"/>
        <v>CC0100U</v>
      </c>
      <c r="F4" s="37">
        <v>-98561.546700000006</v>
      </c>
    </row>
    <row r="5" spans="1:6" x14ac:dyDescent="0.25">
      <c r="A5" s="12" t="s">
        <v>269</v>
      </c>
      <c r="B5" s="12" t="s">
        <v>190</v>
      </c>
      <c r="C5" s="12" t="s">
        <v>194</v>
      </c>
      <c r="D5" s="12" t="str">
        <f t="shared" si="0"/>
        <v>A50113009</v>
      </c>
      <c r="E5" s="12" t="str">
        <f t="shared" si="1"/>
        <v>CC0100U</v>
      </c>
      <c r="F5" s="37">
        <v>-1610335.6151999999</v>
      </c>
    </row>
    <row r="6" spans="1:6" x14ac:dyDescent="0.25">
      <c r="A6" s="12" t="s">
        <v>269</v>
      </c>
      <c r="B6" s="12" t="s">
        <v>190</v>
      </c>
      <c r="C6" s="12" t="s">
        <v>195</v>
      </c>
      <c r="D6" s="12" t="str">
        <f t="shared" si="0"/>
        <v>A50113012</v>
      </c>
      <c r="E6" s="12" t="str">
        <f t="shared" si="1"/>
        <v>CC0100U</v>
      </c>
      <c r="F6" s="37">
        <v>-10536.86</v>
      </c>
    </row>
    <row r="7" spans="1:6" x14ac:dyDescent="0.25">
      <c r="A7" s="12" t="s">
        <v>269</v>
      </c>
      <c r="B7" s="12" t="s">
        <v>190</v>
      </c>
      <c r="C7" s="12" t="s">
        <v>196</v>
      </c>
      <c r="D7" s="12" t="str">
        <f t="shared" si="0"/>
        <v>A50113013</v>
      </c>
      <c r="E7" s="12" t="str">
        <f t="shared" si="1"/>
        <v>CC0100U</v>
      </c>
      <c r="F7" s="37">
        <v>-598414.46259999997</v>
      </c>
    </row>
    <row r="8" spans="1:6" x14ac:dyDescent="0.25">
      <c r="A8" s="12" t="s">
        <v>269</v>
      </c>
      <c r="B8" s="12" t="s">
        <v>190</v>
      </c>
      <c r="C8" s="12" t="s">
        <v>197</v>
      </c>
      <c r="D8" s="12" t="str">
        <f t="shared" si="0"/>
        <v>A50113014</v>
      </c>
      <c r="E8" s="12" t="str">
        <f t="shared" si="1"/>
        <v>CC0100U</v>
      </c>
      <c r="F8" s="37">
        <v>-123665.1749</v>
      </c>
    </row>
    <row r="9" spans="1:6" x14ac:dyDescent="0.25">
      <c r="A9" s="12" t="s">
        <v>269</v>
      </c>
      <c r="B9" s="12" t="s">
        <v>190</v>
      </c>
      <c r="C9" s="12" t="s">
        <v>198</v>
      </c>
      <c r="D9" s="12" t="str">
        <f t="shared" si="0"/>
        <v>A50113016</v>
      </c>
      <c r="E9" s="12" t="str">
        <f t="shared" si="1"/>
        <v>CC0100U</v>
      </c>
      <c r="F9" s="37">
        <v>-41966743.697899997</v>
      </c>
    </row>
    <row r="10" spans="1:6" x14ac:dyDescent="0.25">
      <c r="A10" s="12" t="s">
        <v>269</v>
      </c>
      <c r="B10" s="12" t="s">
        <v>190</v>
      </c>
      <c r="C10" s="12" t="s">
        <v>199</v>
      </c>
      <c r="D10" s="12" t="str">
        <f t="shared" si="0"/>
        <v>A50113017</v>
      </c>
      <c r="E10" s="12" t="str">
        <f t="shared" si="1"/>
        <v>CC0100U</v>
      </c>
      <c r="F10" s="37">
        <v>-4284662.1840000004</v>
      </c>
    </row>
    <row r="11" spans="1:6" x14ac:dyDescent="0.25">
      <c r="A11" s="12" t="s">
        <v>269</v>
      </c>
      <c r="B11" s="12" t="s">
        <v>190</v>
      </c>
      <c r="C11" s="12" t="s">
        <v>200</v>
      </c>
      <c r="D11" s="12" t="str">
        <f t="shared" si="0"/>
        <v>A50117003</v>
      </c>
      <c r="E11" s="12" t="str">
        <f t="shared" si="1"/>
        <v>CC0100U</v>
      </c>
      <c r="F11" s="37">
        <v>-505481.52100000001</v>
      </c>
    </row>
    <row r="12" spans="1:6" x14ac:dyDescent="0.25">
      <c r="A12" s="12" t="s">
        <v>269</v>
      </c>
      <c r="B12" s="12" t="s">
        <v>201</v>
      </c>
      <c r="C12" s="12" t="s">
        <v>191</v>
      </c>
      <c r="D12" s="12" t="str">
        <f t="shared" si="0"/>
        <v>A50113001</v>
      </c>
      <c r="E12" s="12" t="str">
        <f t="shared" si="1"/>
        <v>CC0200U</v>
      </c>
      <c r="F12" s="37">
        <v>-6182243.2693999996</v>
      </c>
    </row>
    <row r="13" spans="1:6" x14ac:dyDescent="0.25">
      <c r="A13" s="12" t="s">
        <v>269</v>
      </c>
      <c r="B13" s="12" t="s">
        <v>201</v>
      </c>
      <c r="C13" s="12" t="s">
        <v>192</v>
      </c>
      <c r="D13" s="12" t="str">
        <f t="shared" si="0"/>
        <v>A50113002</v>
      </c>
      <c r="E13" s="12" t="str">
        <f t="shared" si="1"/>
        <v>CC0200U</v>
      </c>
      <c r="F13" s="37">
        <v>-1346629.6927</v>
      </c>
    </row>
    <row r="14" spans="1:6" x14ac:dyDescent="0.25">
      <c r="A14" s="12" t="s">
        <v>269</v>
      </c>
      <c r="B14" s="12" t="s">
        <v>201</v>
      </c>
      <c r="C14" s="12" t="s">
        <v>193</v>
      </c>
      <c r="D14" s="12" t="str">
        <f t="shared" si="0"/>
        <v>A50113006</v>
      </c>
      <c r="E14" s="12" t="str">
        <f t="shared" si="1"/>
        <v>CC0200U</v>
      </c>
      <c r="F14" s="37">
        <v>-572388.53659999999</v>
      </c>
    </row>
    <row r="15" spans="1:6" x14ac:dyDescent="0.25">
      <c r="A15" s="12" t="s">
        <v>269</v>
      </c>
      <c r="B15" s="12" t="s">
        <v>201</v>
      </c>
      <c r="C15" s="12" t="s">
        <v>194</v>
      </c>
      <c r="D15" s="12" t="str">
        <f t="shared" si="0"/>
        <v>A50113009</v>
      </c>
      <c r="E15" s="12" t="str">
        <f t="shared" si="1"/>
        <v>CC0200U</v>
      </c>
      <c r="F15" s="37">
        <v>-66971.157000000007</v>
      </c>
    </row>
    <row r="16" spans="1:6" x14ac:dyDescent="0.25">
      <c r="A16" s="12" t="s">
        <v>269</v>
      </c>
      <c r="B16" s="12" t="s">
        <v>201</v>
      </c>
      <c r="C16" s="12" t="s">
        <v>196</v>
      </c>
      <c r="D16" s="12" t="str">
        <f t="shared" si="0"/>
        <v>A50113013</v>
      </c>
      <c r="E16" s="12" t="str">
        <f t="shared" si="1"/>
        <v>CC0200U</v>
      </c>
      <c r="F16" s="37">
        <v>-2258151.9736000001</v>
      </c>
    </row>
    <row r="17" spans="1:6" x14ac:dyDescent="0.25">
      <c r="A17" s="12" t="s">
        <v>269</v>
      </c>
      <c r="B17" s="12" t="s">
        <v>201</v>
      </c>
      <c r="C17" s="12" t="s">
        <v>197</v>
      </c>
      <c r="D17" s="12" t="str">
        <f t="shared" si="0"/>
        <v>A50113014</v>
      </c>
      <c r="E17" s="12" t="str">
        <f t="shared" si="1"/>
        <v>CC0200U</v>
      </c>
      <c r="F17" s="37">
        <v>-372134.20299999998</v>
      </c>
    </row>
    <row r="18" spans="1:6" x14ac:dyDescent="0.25">
      <c r="A18" s="12" t="s">
        <v>269</v>
      </c>
      <c r="B18" s="12" t="s">
        <v>201</v>
      </c>
      <c r="C18" s="12" t="s">
        <v>198</v>
      </c>
      <c r="D18" s="12" t="str">
        <f t="shared" si="0"/>
        <v>A50113016</v>
      </c>
      <c r="E18" s="12" t="str">
        <f t="shared" si="1"/>
        <v>CC0200U</v>
      </c>
      <c r="F18" s="37">
        <v>-29638355.348499998</v>
      </c>
    </row>
    <row r="19" spans="1:6" x14ac:dyDescent="0.25">
      <c r="A19" s="12" t="s">
        <v>269</v>
      </c>
      <c r="B19" s="12" t="s">
        <v>201</v>
      </c>
      <c r="C19" s="12" t="s">
        <v>202</v>
      </c>
      <c r="D19" s="12" t="str">
        <f t="shared" si="0"/>
        <v>A50115020</v>
      </c>
      <c r="E19" s="12" t="str">
        <f t="shared" si="1"/>
        <v>CC0200U</v>
      </c>
      <c r="F19" s="37">
        <v>-639.50940000000003</v>
      </c>
    </row>
    <row r="20" spans="1:6" x14ac:dyDescent="0.25">
      <c r="A20" s="12" t="s">
        <v>269</v>
      </c>
      <c r="B20" s="12" t="s">
        <v>201</v>
      </c>
      <c r="C20" s="12" t="s">
        <v>200</v>
      </c>
      <c r="D20" s="12" t="str">
        <f t="shared" si="0"/>
        <v>A50117003</v>
      </c>
      <c r="E20" s="12" t="str">
        <f t="shared" si="1"/>
        <v>CC0200U</v>
      </c>
      <c r="F20" s="37">
        <v>-1719486.7720999999</v>
      </c>
    </row>
    <row r="21" spans="1:6" x14ac:dyDescent="0.25">
      <c r="A21" s="12" t="s">
        <v>269</v>
      </c>
      <c r="B21" s="12" t="s">
        <v>203</v>
      </c>
      <c r="C21" s="12" t="s">
        <v>204</v>
      </c>
      <c r="D21" s="12" t="str">
        <f t="shared" si="0"/>
        <v>A</v>
      </c>
      <c r="E21" s="12" t="str">
        <f t="shared" si="1"/>
        <v>CC0300U</v>
      </c>
      <c r="F21" s="37">
        <v>-1481218.5658</v>
      </c>
    </row>
    <row r="22" spans="1:6" x14ac:dyDescent="0.25">
      <c r="A22" s="12" t="s">
        <v>269</v>
      </c>
      <c r="B22" s="12" t="s">
        <v>203</v>
      </c>
      <c r="C22" s="12" t="s">
        <v>191</v>
      </c>
      <c r="D22" s="12" t="str">
        <f t="shared" si="0"/>
        <v>A50113001</v>
      </c>
      <c r="E22" s="12" t="str">
        <f t="shared" si="1"/>
        <v>CC0300U</v>
      </c>
      <c r="F22" s="37">
        <v>-15465854.9507</v>
      </c>
    </row>
    <row r="23" spans="1:6" x14ac:dyDescent="0.25">
      <c r="A23" s="12" t="s">
        <v>269</v>
      </c>
      <c r="B23" s="12" t="s">
        <v>203</v>
      </c>
      <c r="C23" s="12" t="s">
        <v>192</v>
      </c>
      <c r="D23" s="12" t="str">
        <f t="shared" si="0"/>
        <v>A50113002</v>
      </c>
      <c r="E23" s="12" t="str">
        <f t="shared" si="1"/>
        <v>CC0300U</v>
      </c>
      <c r="F23" s="37">
        <v>-209083.68369999999</v>
      </c>
    </row>
    <row r="24" spans="1:6" x14ac:dyDescent="0.25">
      <c r="A24" s="12" t="s">
        <v>269</v>
      </c>
      <c r="B24" s="12" t="s">
        <v>203</v>
      </c>
      <c r="C24" s="12" t="s">
        <v>193</v>
      </c>
      <c r="D24" s="12" t="str">
        <f t="shared" si="0"/>
        <v>A50113006</v>
      </c>
      <c r="E24" s="12" t="str">
        <f t="shared" si="1"/>
        <v>CC0300U</v>
      </c>
      <c r="F24" s="37">
        <v>-90338.741099999999</v>
      </c>
    </row>
    <row r="25" spans="1:6" x14ac:dyDescent="0.25">
      <c r="A25" s="12" t="s">
        <v>269</v>
      </c>
      <c r="B25" s="12" t="s">
        <v>203</v>
      </c>
      <c r="C25" s="12" t="s">
        <v>196</v>
      </c>
      <c r="D25" s="12" t="str">
        <f t="shared" si="0"/>
        <v>A50113013</v>
      </c>
      <c r="E25" s="12" t="str">
        <f t="shared" si="1"/>
        <v>CC0300U</v>
      </c>
      <c r="F25" s="37">
        <v>-1454238.4789</v>
      </c>
    </row>
    <row r="26" spans="1:6" x14ac:dyDescent="0.25">
      <c r="A26" s="12" t="s">
        <v>269</v>
      </c>
      <c r="B26" s="12" t="s">
        <v>203</v>
      </c>
      <c r="C26" s="12" t="s">
        <v>197</v>
      </c>
      <c r="D26" s="12" t="str">
        <f t="shared" si="0"/>
        <v>A50113014</v>
      </c>
      <c r="E26" s="12" t="str">
        <f t="shared" si="1"/>
        <v>CC0300U</v>
      </c>
      <c r="F26" s="37">
        <v>-171183.23869999999</v>
      </c>
    </row>
    <row r="27" spans="1:6" x14ac:dyDescent="0.25">
      <c r="A27" s="12" t="s">
        <v>269</v>
      </c>
      <c r="B27" s="12" t="s">
        <v>203</v>
      </c>
      <c r="C27" s="12" t="s">
        <v>198</v>
      </c>
      <c r="D27" s="12" t="str">
        <f t="shared" si="0"/>
        <v>A50113016</v>
      </c>
      <c r="E27" s="12" t="str">
        <f t="shared" si="1"/>
        <v>CC0300U</v>
      </c>
      <c r="F27" s="37">
        <v>-47016173.629299998</v>
      </c>
    </row>
    <row r="28" spans="1:6" x14ac:dyDescent="0.25">
      <c r="A28" s="12" t="s">
        <v>269</v>
      </c>
      <c r="B28" s="12" t="s">
        <v>203</v>
      </c>
      <c r="C28" s="12" t="s">
        <v>199</v>
      </c>
      <c r="D28" s="12" t="str">
        <f t="shared" si="0"/>
        <v>A50113017</v>
      </c>
      <c r="E28" s="12" t="str">
        <f t="shared" si="1"/>
        <v>CC0300U</v>
      </c>
      <c r="F28" s="37">
        <v>-346347.04680000001</v>
      </c>
    </row>
    <row r="29" spans="1:6" x14ac:dyDescent="0.25">
      <c r="A29" s="12" t="s">
        <v>269</v>
      </c>
      <c r="B29" s="12" t="s">
        <v>203</v>
      </c>
      <c r="C29" s="12" t="s">
        <v>200</v>
      </c>
      <c r="D29" s="12" t="str">
        <f t="shared" si="0"/>
        <v>A50117003</v>
      </c>
      <c r="E29" s="12" t="str">
        <f t="shared" si="1"/>
        <v>CC0300U</v>
      </c>
      <c r="F29" s="37">
        <v>-652038.05350000004</v>
      </c>
    </row>
    <row r="30" spans="1:6" x14ac:dyDescent="0.25">
      <c r="A30" s="12" t="s">
        <v>269</v>
      </c>
      <c r="B30" s="12" t="s">
        <v>205</v>
      </c>
      <c r="C30" s="12" t="s">
        <v>191</v>
      </c>
      <c r="D30" s="12" t="str">
        <f t="shared" si="0"/>
        <v>A50113001</v>
      </c>
      <c r="E30" s="12" t="str">
        <f t="shared" si="1"/>
        <v>CC0400U</v>
      </c>
      <c r="F30" s="37">
        <v>-3910794.2069999999</v>
      </c>
    </row>
    <row r="31" spans="1:6" x14ac:dyDescent="0.25">
      <c r="A31" s="12" t="s">
        <v>269</v>
      </c>
      <c r="B31" s="12" t="s">
        <v>205</v>
      </c>
      <c r="C31" s="12" t="s">
        <v>192</v>
      </c>
      <c r="D31" s="12" t="str">
        <f t="shared" si="0"/>
        <v>A50113002</v>
      </c>
      <c r="E31" s="12" t="str">
        <f t="shared" si="1"/>
        <v>CC0400U</v>
      </c>
      <c r="F31" s="37">
        <v>-1672458.2774</v>
      </c>
    </row>
    <row r="32" spans="1:6" x14ac:dyDescent="0.25">
      <c r="A32" s="12" t="s">
        <v>269</v>
      </c>
      <c r="B32" s="12" t="s">
        <v>205</v>
      </c>
      <c r="C32" s="12" t="s">
        <v>193</v>
      </c>
      <c r="D32" s="12" t="str">
        <f t="shared" si="0"/>
        <v>A50113006</v>
      </c>
      <c r="E32" s="12" t="str">
        <f t="shared" si="1"/>
        <v>CC0400U</v>
      </c>
      <c r="F32" s="37">
        <v>-245934.3046</v>
      </c>
    </row>
    <row r="33" spans="1:6" x14ac:dyDescent="0.25">
      <c r="A33" s="12" t="s">
        <v>269</v>
      </c>
      <c r="B33" s="12" t="s">
        <v>205</v>
      </c>
      <c r="C33" s="12" t="s">
        <v>196</v>
      </c>
      <c r="D33" s="12" t="str">
        <f t="shared" si="0"/>
        <v>A50113013</v>
      </c>
      <c r="E33" s="12" t="str">
        <f t="shared" si="1"/>
        <v>CC0400U</v>
      </c>
      <c r="F33" s="37">
        <v>-1604308.058</v>
      </c>
    </row>
    <row r="34" spans="1:6" x14ac:dyDescent="0.25">
      <c r="A34" s="12" t="s">
        <v>269</v>
      </c>
      <c r="B34" s="12" t="s">
        <v>205</v>
      </c>
      <c r="C34" s="12" t="s">
        <v>197</v>
      </c>
      <c r="D34" s="12" t="str">
        <f t="shared" si="0"/>
        <v>A50113014</v>
      </c>
      <c r="E34" s="12" t="str">
        <f t="shared" si="1"/>
        <v>CC0400U</v>
      </c>
      <c r="F34" s="37">
        <v>-452354.14169999998</v>
      </c>
    </row>
    <row r="35" spans="1:6" x14ac:dyDescent="0.25">
      <c r="A35" s="12" t="s">
        <v>269</v>
      </c>
      <c r="B35" s="12" t="s">
        <v>205</v>
      </c>
      <c r="C35" s="12" t="s">
        <v>198</v>
      </c>
      <c r="D35" s="12" t="str">
        <f t="shared" si="0"/>
        <v>A50113016</v>
      </c>
      <c r="E35" s="12" t="str">
        <f t="shared" si="1"/>
        <v>CC0400U</v>
      </c>
      <c r="F35" s="37">
        <v>0</v>
      </c>
    </row>
    <row r="36" spans="1:6" x14ac:dyDescent="0.25">
      <c r="A36" s="12" t="s">
        <v>269</v>
      </c>
      <c r="B36" s="12" t="s">
        <v>205</v>
      </c>
      <c r="C36" s="12" t="s">
        <v>200</v>
      </c>
      <c r="D36" s="12" t="str">
        <f t="shared" si="0"/>
        <v>A50117003</v>
      </c>
      <c r="E36" s="12" t="str">
        <f t="shared" si="1"/>
        <v>CC0400U</v>
      </c>
      <c r="F36" s="37">
        <v>-475838.9742</v>
      </c>
    </row>
    <row r="37" spans="1:6" x14ac:dyDescent="0.25">
      <c r="A37" s="12" t="s">
        <v>269</v>
      </c>
      <c r="B37" s="12" t="s">
        <v>206</v>
      </c>
      <c r="C37" s="12" t="s">
        <v>191</v>
      </c>
      <c r="D37" s="12" t="str">
        <f t="shared" si="0"/>
        <v>A50113001</v>
      </c>
      <c r="E37" s="12" t="str">
        <f t="shared" si="1"/>
        <v>CC0500U</v>
      </c>
      <c r="F37" s="37">
        <v>-3204472.0200999998</v>
      </c>
    </row>
    <row r="38" spans="1:6" x14ac:dyDescent="0.25">
      <c r="A38" s="12" t="s">
        <v>269</v>
      </c>
      <c r="B38" s="12" t="s">
        <v>206</v>
      </c>
      <c r="C38" s="12" t="s">
        <v>192</v>
      </c>
      <c r="D38" s="12" t="str">
        <f t="shared" si="0"/>
        <v>A50113002</v>
      </c>
      <c r="E38" s="12" t="str">
        <f t="shared" si="1"/>
        <v>CC0500U</v>
      </c>
      <c r="F38" s="37">
        <v>-150356.2801</v>
      </c>
    </row>
    <row r="39" spans="1:6" x14ac:dyDescent="0.25">
      <c r="A39" s="12" t="s">
        <v>269</v>
      </c>
      <c r="B39" s="12" t="s">
        <v>206</v>
      </c>
      <c r="C39" s="12" t="s">
        <v>193</v>
      </c>
      <c r="D39" s="12" t="str">
        <f t="shared" si="0"/>
        <v>A50113006</v>
      </c>
      <c r="E39" s="12" t="str">
        <f t="shared" si="1"/>
        <v>CC0500U</v>
      </c>
      <c r="F39" s="37">
        <v>-13844.579400000001</v>
      </c>
    </row>
    <row r="40" spans="1:6" x14ac:dyDescent="0.25">
      <c r="A40" s="12" t="s">
        <v>269</v>
      </c>
      <c r="B40" s="12" t="s">
        <v>206</v>
      </c>
      <c r="C40" s="12" t="s">
        <v>194</v>
      </c>
      <c r="D40" s="12" t="str">
        <f t="shared" si="0"/>
        <v>A50113009</v>
      </c>
      <c r="E40" s="12" t="str">
        <f t="shared" si="1"/>
        <v>CC0500U</v>
      </c>
      <c r="F40" s="37">
        <v>-98061.126000000004</v>
      </c>
    </row>
    <row r="41" spans="1:6" x14ac:dyDescent="0.25">
      <c r="A41" s="12" t="s">
        <v>269</v>
      </c>
      <c r="B41" s="12" t="s">
        <v>206</v>
      </c>
      <c r="C41" s="12" t="s">
        <v>195</v>
      </c>
      <c r="D41" s="12" t="str">
        <f t="shared" si="0"/>
        <v>A50113012</v>
      </c>
      <c r="E41" s="12" t="str">
        <f t="shared" si="1"/>
        <v>CC0500U</v>
      </c>
      <c r="F41" s="37">
        <v>-50614.251199999999</v>
      </c>
    </row>
    <row r="42" spans="1:6" x14ac:dyDescent="0.25">
      <c r="A42" s="12" t="s">
        <v>269</v>
      </c>
      <c r="B42" s="12" t="s">
        <v>206</v>
      </c>
      <c r="C42" s="12" t="s">
        <v>196</v>
      </c>
      <c r="D42" s="12" t="str">
        <f t="shared" si="0"/>
        <v>A50113013</v>
      </c>
      <c r="E42" s="12" t="str">
        <f t="shared" si="1"/>
        <v>CC0500U</v>
      </c>
      <c r="F42" s="37">
        <v>-123835.4621</v>
      </c>
    </row>
    <row r="43" spans="1:6" x14ac:dyDescent="0.25">
      <c r="A43" s="12" t="s">
        <v>269</v>
      </c>
      <c r="B43" s="12" t="s">
        <v>206</v>
      </c>
      <c r="C43" s="12" t="s">
        <v>197</v>
      </c>
      <c r="D43" s="12" t="str">
        <f t="shared" si="0"/>
        <v>A50113014</v>
      </c>
      <c r="E43" s="12" t="str">
        <f t="shared" si="1"/>
        <v>CC0500U</v>
      </c>
      <c r="F43" s="37">
        <v>-9515.5275999999994</v>
      </c>
    </row>
    <row r="44" spans="1:6" x14ac:dyDescent="0.25">
      <c r="A44" s="12" t="s">
        <v>269</v>
      </c>
      <c r="B44" s="12" t="s">
        <v>206</v>
      </c>
      <c r="C44" s="12" t="s">
        <v>200</v>
      </c>
      <c r="D44" s="12" t="str">
        <f t="shared" si="0"/>
        <v>A50117003</v>
      </c>
      <c r="E44" s="12" t="str">
        <f t="shared" si="1"/>
        <v>CC0500U</v>
      </c>
      <c r="F44" s="37">
        <v>-86542.391000000003</v>
      </c>
    </row>
    <row r="45" spans="1:6" x14ac:dyDescent="0.25">
      <c r="A45" s="12" t="s">
        <v>269</v>
      </c>
      <c r="B45" s="12" t="s">
        <v>207</v>
      </c>
      <c r="C45" s="12" t="s">
        <v>191</v>
      </c>
      <c r="D45" s="12" t="str">
        <f t="shared" si="0"/>
        <v>A50113001</v>
      </c>
      <c r="E45" s="12" t="str">
        <f t="shared" si="1"/>
        <v>CC0600U</v>
      </c>
      <c r="F45" s="37">
        <v>-4147790.8185000001</v>
      </c>
    </row>
    <row r="46" spans="1:6" x14ac:dyDescent="0.25">
      <c r="A46" s="12" t="s">
        <v>269</v>
      </c>
      <c r="B46" s="12" t="s">
        <v>207</v>
      </c>
      <c r="C46" s="12" t="s">
        <v>192</v>
      </c>
      <c r="D46" s="12" t="str">
        <f t="shared" si="0"/>
        <v>A50113002</v>
      </c>
      <c r="E46" s="12" t="str">
        <f t="shared" si="1"/>
        <v>CC0600U</v>
      </c>
      <c r="F46" s="37">
        <v>-116712.0297</v>
      </c>
    </row>
    <row r="47" spans="1:6" x14ac:dyDescent="0.25">
      <c r="A47" s="12" t="s">
        <v>269</v>
      </c>
      <c r="B47" s="12" t="s">
        <v>207</v>
      </c>
      <c r="C47" s="12" t="s">
        <v>193</v>
      </c>
      <c r="D47" s="12" t="str">
        <f t="shared" si="0"/>
        <v>A50113006</v>
      </c>
      <c r="E47" s="12" t="str">
        <f t="shared" si="1"/>
        <v>CC0600U</v>
      </c>
      <c r="F47" s="37">
        <v>-78948.524999999994</v>
      </c>
    </row>
    <row r="48" spans="1:6" x14ac:dyDescent="0.25">
      <c r="A48" s="12" t="s">
        <v>269</v>
      </c>
      <c r="B48" s="12" t="s">
        <v>207</v>
      </c>
      <c r="C48" s="12" t="s">
        <v>194</v>
      </c>
      <c r="D48" s="12" t="str">
        <f t="shared" si="0"/>
        <v>A50113009</v>
      </c>
      <c r="E48" s="12" t="str">
        <f t="shared" si="1"/>
        <v>CC0600U</v>
      </c>
      <c r="F48" s="37">
        <v>-1170073.8544000001</v>
      </c>
    </row>
    <row r="49" spans="1:6" x14ac:dyDescent="0.25">
      <c r="A49" s="12" t="s">
        <v>269</v>
      </c>
      <c r="B49" s="12" t="s">
        <v>207</v>
      </c>
      <c r="C49" s="12" t="s">
        <v>196</v>
      </c>
      <c r="D49" s="12" t="str">
        <f t="shared" si="0"/>
        <v>A50113013</v>
      </c>
      <c r="E49" s="12" t="str">
        <f t="shared" si="1"/>
        <v>CC0600U</v>
      </c>
      <c r="F49" s="37">
        <v>-507404.24699999997</v>
      </c>
    </row>
    <row r="50" spans="1:6" x14ac:dyDescent="0.25">
      <c r="A50" s="12" t="s">
        <v>269</v>
      </c>
      <c r="B50" s="12" t="s">
        <v>207</v>
      </c>
      <c r="C50" s="12" t="s">
        <v>197</v>
      </c>
      <c r="D50" s="12" t="str">
        <f t="shared" si="0"/>
        <v>A50113014</v>
      </c>
      <c r="E50" s="12" t="str">
        <f t="shared" si="1"/>
        <v>CC0600U</v>
      </c>
      <c r="F50" s="37">
        <v>-8489.0396000000001</v>
      </c>
    </row>
    <row r="51" spans="1:6" x14ac:dyDescent="0.25">
      <c r="A51" s="12" t="s">
        <v>269</v>
      </c>
      <c r="B51" s="12" t="s">
        <v>207</v>
      </c>
      <c r="C51" s="12" t="s">
        <v>200</v>
      </c>
      <c r="D51" s="12" t="str">
        <f t="shared" si="0"/>
        <v>A50117003</v>
      </c>
      <c r="E51" s="12" t="str">
        <f t="shared" si="1"/>
        <v>CC0600U</v>
      </c>
      <c r="F51" s="37">
        <v>-443765.87949999998</v>
      </c>
    </row>
    <row r="52" spans="1:6" x14ac:dyDescent="0.25">
      <c r="A52" s="12" t="s">
        <v>269</v>
      </c>
      <c r="B52" s="12" t="s">
        <v>208</v>
      </c>
      <c r="C52" s="12" t="s">
        <v>191</v>
      </c>
      <c r="D52" s="12" t="str">
        <f t="shared" si="0"/>
        <v>A50113001</v>
      </c>
      <c r="E52" s="12" t="str">
        <f t="shared" si="1"/>
        <v>CC0700U</v>
      </c>
      <c r="F52" s="37">
        <v>-15466742.9123</v>
      </c>
    </row>
    <row r="53" spans="1:6" x14ac:dyDescent="0.25">
      <c r="A53" s="12" t="s">
        <v>269</v>
      </c>
      <c r="B53" s="12" t="s">
        <v>208</v>
      </c>
      <c r="C53" s="12" t="s">
        <v>192</v>
      </c>
      <c r="D53" s="12" t="str">
        <f t="shared" si="0"/>
        <v>A50113002</v>
      </c>
      <c r="E53" s="12" t="str">
        <f t="shared" si="1"/>
        <v>CC0700U</v>
      </c>
      <c r="F53" s="37">
        <v>-603113.59400000004</v>
      </c>
    </row>
    <row r="54" spans="1:6" x14ac:dyDescent="0.25">
      <c r="A54" s="12" t="s">
        <v>269</v>
      </c>
      <c r="B54" s="12" t="s">
        <v>208</v>
      </c>
      <c r="C54" s="12" t="s">
        <v>193</v>
      </c>
      <c r="D54" s="12" t="str">
        <f t="shared" si="0"/>
        <v>A50113006</v>
      </c>
      <c r="E54" s="12" t="str">
        <f t="shared" si="1"/>
        <v>CC0700U</v>
      </c>
      <c r="F54" s="37">
        <v>-723768.85230000003</v>
      </c>
    </row>
    <row r="55" spans="1:6" x14ac:dyDescent="0.25">
      <c r="A55" s="12" t="s">
        <v>269</v>
      </c>
      <c r="B55" s="12" t="s">
        <v>208</v>
      </c>
      <c r="C55" s="12" t="s">
        <v>195</v>
      </c>
      <c r="D55" s="12" t="str">
        <f t="shared" si="0"/>
        <v>A50113012</v>
      </c>
      <c r="E55" s="12" t="str">
        <f t="shared" si="1"/>
        <v>CC0700U</v>
      </c>
      <c r="F55" s="37">
        <v>-59996.880899999996</v>
      </c>
    </row>
    <row r="56" spans="1:6" x14ac:dyDescent="0.25">
      <c r="A56" s="12" t="s">
        <v>269</v>
      </c>
      <c r="B56" s="12" t="s">
        <v>208</v>
      </c>
      <c r="C56" s="12" t="s">
        <v>196</v>
      </c>
      <c r="D56" s="12" t="str">
        <f t="shared" si="0"/>
        <v>A50113013</v>
      </c>
      <c r="E56" s="12" t="str">
        <f t="shared" si="1"/>
        <v>CC0700U</v>
      </c>
      <c r="F56" s="37">
        <v>-1679093.9774</v>
      </c>
    </row>
    <row r="57" spans="1:6" x14ac:dyDescent="0.25">
      <c r="A57" s="12" t="s">
        <v>269</v>
      </c>
      <c r="B57" s="12" t="s">
        <v>208</v>
      </c>
      <c r="C57" s="12" t="s">
        <v>197</v>
      </c>
      <c r="D57" s="12" t="str">
        <f t="shared" si="0"/>
        <v>A50113014</v>
      </c>
      <c r="E57" s="12" t="str">
        <f t="shared" si="1"/>
        <v>CC0700U</v>
      </c>
      <c r="F57" s="37">
        <v>-878323.17680000002</v>
      </c>
    </row>
    <row r="58" spans="1:6" x14ac:dyDescent="0.25">
      <c r="A58" s="12" t="s">
        <v>269</v>
      </c>
      <c r="B58" s="12" t="s">
        <v>208</v>
      </c>
      <c r="C58" s="12" t="s">
        <v>200</v>
      </c>
      <c r="D58" s="12" t="str">
        <f t="shared" si="0"/>
        <v>A50117003</v>
      </c>
      <c r="E58" s="12" t="str">
        <f t="shared" si="1"/>
        <v>CC0700U</v>
      </c>
      <c r="F58" s="37">
        <v>-780356.14359999995</v>
      </c>
    </row>
    <row r="59" spans="1:6" x14ac:dyDescent="0.25">
      <c r="A59" s="12" t="s">
        <v>269</v>
      </c>
      <c r="B59" s="12" t="s">
        <v>209</v>
      </c>
      <c r="C59" s="12" t="s">
        <v>191</v>
      </c>
      <c r="D59" s="12" t="str">
        <f t="shared" si="0"/>
        <v>A50113001</v>
      </c>
      <c r="E59" s="12" t="str">
        <f t="shared" si="1"/>
        <v>CC0800U</v>
      </c>
      <c r="F59" s="37">
        <v>-7371637.5723000001</v>
      </c>
    </row>
    <row r="60" spans="1:6" x14ac:dyDescent="0.25">
      <c r="A60" s="12" t="s">
        <v>269</v>
      </c>
      <c r="B60" s="12" t="s">
        <v>209</v>
      </c>
      <c r="C60" s="12" t="s">
        <v>192</v>
      </c>
      <c r="D60" s="12" t="str">
        <f t="shared" si="0"/>
        <v>A50113002</v>
      </c>
      <c r="E60" s="12" t="str">
        <f t="shared" si="1"/>
        <v>CC0800U</v>
      </c>
      <c r="F60" s="37">
        <v>-47875.724699999999</v>
      </c>
    </row>
    <row r="61" spans="1:6" x14ac:dyDescent="0.25">
      <c r="A61" s="12" t="s">
        <v>269</v>
      </c>
      <c r="B61" s="12" t="s">
        <v>209</v>
      </c>
      <c r="C61" s="12" t="s">
        <v>193</v>
      </c>
      <c r="D61" s="12" t="str">
        <f t="shared" si="0"/>
        <v>A50113006</v>
      </c>
      <c r="E61" s="12" t="str">
        <f t="shared" si="1"/>
        <v>CC0800U</v>
      </c>
      <c r="F61" s="37">
        <v>-13855.009099999999</v>
      </c>
    </row>
    <row r="62" spans="1:6" x14ac:dyDescent="0.25">
      <c r="A62" s="12" t="s">
        <v>269</v>
      </c>
      <c r="B62" s="12" t="s">
        <v>209</v>
      </c>
      <c r="C62" s="12" t="s">
        <v>196</v>
      </c>
      <c r="D62" s="12" t="str">
        <f t="shared" si="0"/>
        <v>A50113013</v>
      </c>
      <c r="E62" s="12" t="str">
        <f t="shared" si="1"/>
        <v>CC0800U</v>
      </c>
      <c r="F62" s="37">
        <v>-419536.83</v>
      </c>
    </row>
    <row r="63" spans="1:6" x14ac:dyDescent="0.25">
      <c r="A63" s="12" t="s">
        <v>269</v>
      </c>
      <c r="B63" s="12" t="s">
        <v>209</v>
      </c>
      <c r="C63" s="12" t="s">
        <v>197</v>
      </c>
      <c r="D63" s="12" t="str">
        <f t="shared" si="0"/>
        <v>A50113014</v>
      </c>
      <c r="E63" s="12" t="str">
        <f t="shared" si="1"/>
        <v>CC0800U</v>
      </c>
      <c r="F63" s="37">
        <v>-25375.8478</v>
      </c>
    </row>
    <row r="64" spans="1:6" x14ac:dyDescent="0.25">
      <c r="A64" s="12" t="s">
        <v>269</v>
      </c>
      <c r="B64" s="12" t="s">
        <v>209</v>
      </c>
      <c r="C64" s="12" t="s">
        <v>200</v>
      </c>
      <c r="D64" s="12" t="str">
        <f t="shared" si="0"/>
        <v>A50117003</v>
      </c>
      <c r="E64" s="12" t="str">
        <f t="shared" si="1"/>
        <v>CC0800U</v>
      </c>
      <c r="F64" s="37">
        <v>-428996.04710000003</v>
      </c>
    </row>
    <row r="65" spans="1:6" x14ac:dyDescent="0.25">
      <c r="A65" s="12" t="s">
        <v>269</v>
      </c>
      <c r="B65" s="12" t="s">
        <v>210</v>
      </c>
      <c r="C65" s="12" t="s">
        <v>191</v>
      </c>
      <c r="D65" s="12" t="str">
        <f t="shared" si="0"/>
        <v>A50113001</v>
      </c>
      <c r="E65" s="12" t="str">
        <f t="shared" si="1"/>
        <v>CC0900U</v>
      </c>
      <c r="F65" s="37">
        <v>-1554705.5290999999</v>
      </c>
    </row>
    <row r="66" spans="1:6" x14ac:dyDescent="0.25">
      <c r="A66" s="12" t="s">
        <v>269</v>
      </c>
      <c r="B66" s="12" t="s">
        <v>210</v>
      </c>
      <c r="C66" s="12" t="s">
        <v>192</v>
      </c>
      <c r="D66" s="12" t="str">
        <f t="shared" si="0"/>
        <v>A50113002</v>
      </c>
      <c r="E66" s="12" t="str">
        <f t="shared" si="1"/>
        <v>CC0900U</v>
      </c>
      <c r="F66" s="37">
        <v>-10902.442499999999</v>
      </c>
    </row>
    <row r="67" spans="1:6" x14ac:dyDescent="0.25">
      <c r="A67" s="12" t="s">
        <v>269</v>
      </c>
      <c r="B67" s="12" t="s">
        <v>210</v>
      </c>
      <c r="C67" s="12" t="s">
        <v>211</v>
      </c>
      <c r="D67" s="12" t="str">
        <f t="shared" ref="D67:D130" si="2">"A"&amp;C67</f>
        <v>A50113004</v>
      </c>
      <c r="E67" s="12" t="str">
        <f t="shared" ref="E67:E130" si="3">"CC"&amp;B67&amp;"U"</f>
        <v>CC0900U</v>
      </c>
      <c r="F67" s="37">
        <v>-610964.91680000001</v>
      </c>
    </row>
    <row r="68" spans="1:6" x14ac:dyDescent="0.25">
      <c r="A68" s="12" t="s">
        <v>269</v>
      </c>
      <c r="B68" s="12" t="s">
        <v>210</v>
      </c>
      <c r="C68" s="12" t="s">
        <v>193</v>
      </c>
      <c r="D68" s="12" t="str">
        <f t="shared" si="2"/>
        <v>A50113006</v>
      </c>
      <c r="E68" s="12" t="str">
        <f t="shared" si="3"/>
        <v>CC0900U</v>
      </c>
      <c r="F68" s="37">
        <v>-188940.75580000001</v>
      </c>
    </row>
    <row r="69" spans="1:6" x14ac:dyDescent="0.25">
      <c r="A69" s="12" t="s">
        <v>269</v>
      </c>
      <c r="B69" s="12" t="s">
        <v>210</v>
      </c>
      <c r="C69" s="12" t="s">
        <v>196</v>
      </c>
      <c r="D69" s="12" t="str">
        <f t="shared" si="2"/>
        <v>A50113013</v>
      </c>
      <c r="E69" s="12" t="str">
        <f t="shared" si="3"/>
        <v>CC0900U</v>
      </c>
      <c r="F69" s="37">
        <v>-92727.820900000006</v>
      </c>
    </row>
    <row r="70" spans="1:6" x14ac:dyDescent="0.25">
      <c r="A70" s="12" t="s">
        <v>269</v>
      </c>
      <c r="B70" s="12" t="s">
        <v>210</v>
      </c>
      <c r="C70" s="12" t="s">
        <v>197</v>
      </c>
      <c r="D70" s="12" t="str">
        <f t="shared" si="2"/>
        <v>A50113014</v>
      </c>
      <c r="E70" s="12" t="str">
        <f t="shared" si="3"/>
        <v>CC0900U</v>
      </c>
      <c r="F70" s="37">
        <v>-1324.6088</v>
      </c>
    </row>
    <row r="71" spans="1:6" x14ac:dyDescent="0.25">
      <c r="A71" s="12" t="s">
        <v>269</v>
      </c>
      <c r="B71" s="12" t="s">
        <v>210</v>
      </c>
      <c r="C71" s="12" t="s">
        <v>198</v>
      </c>
      <c r="D71" s="12" t="str">
        <f t="shared" si="2"/>
        <v>A50113016</v>
      </c>
      <c r="E71" s="12" t="str">
        <f t="shared" si="3"/>
        <v>CC0900U</v>
      </c>
      <c r="F71" s="37">
        <v>-1793286.149</v>
      </c>
    </row>
    <row r="72" spans="1:6" x14ac:dyDescent="0.25">
      <c r="A72" s="12" t="s">
        <v>269</v>
      </c>
      <c r="B72" s="12" t="s">
        <v>210</v>
      </c>
      <c r="C72" s="12" t="s">
        <v>200</v>
      </c>
      <c r="D72" s="12" t="str">
        <f t="shared" si="2"/>
        <v>A50117003</v>
      </c>
      <c r="E72" s="12" t="str">
        <f t="shared" si="3"/>
        <v>CC0900U</v>
      </c>
      <c r="F72" s="37">
        <v>-419449.04759999999</v>
      </c>
    </row>
    <row r="73" spans="1:6" x14ac:dyDescent="0.25">
      <c r="A73" s="12" t="s">
        <v>269</v>
      </c>
      <c r="B73" s="12" t="s">
        <v>212</v>
      </c>
      <c r="C73" s="12" t="s">
        <v>191</v>
      </c>
      <c r="D73" s="12" t="str">
        <f t="shared" si="2"/>
        <v>A50113001</v>
      </c>
      <c r="E73" s="12" t="str">
        <f t="shared" si="3"/>
        <v>CC1000U</v>
      </c>
      <c r="F73" s="37">
        <v>-7584672.5494999997</v>
      </c>
    </row>
    <row r="74" spans="1:6" x14ac:dyDescent="0.25">
      <c r="A74" s="12" t="s">
        <v>269</v>
      </c>
      <c r="B74" s="12" t="s">
        <v>212</v>
      </c>
      <c r="C74" s="12" t="s">
        <v>192</v>
      </c>
      <c r="D74" s="12" t="str">
        <f t="shared" si="2"/>
        <v>A50113002</v>
      </c>
      <c r="E74" s="12" t="str">
        <f t="shared" si="3"/>
        <v>CC1000U</v>
      </c>
      <c r="F74" s="37">
        <v>-430549.08429999999</v>
      </c>
    </row>
    <row r="75" spans="1:6" x14ac:dyDescent="0.25">
      <c r="A75" s="12" t="s">
        <v>269</v>
      </c>
      <c r="B75" s="12" t="s">
        <v>212</v>
      </c>
      <c r="C75" s="12" t="s">
        <v>211</v>
      </c>
      <c r="D75" s="12" t="str">
        <f t="shared" si="2"/>
        <v>A50113004</v>
      </c>
      <c r="E75" s="12" t="str">
        <f t="shared" si="3"/>
        <v>CC1000U</v>
      </c>
      <c r="F75" s="37">
        <v>-145038.97880000001</v>
      </c>
    </row>
    <row r="76" spans="1:6" x14ac:dyDescent="0.25">
      <c r="A76" s="12" t="s">
        <v>269</v>
      </c>
      <c r="B76" s="12" t="s">
        <v>212</v>
      </c>
      <c r="C76" s="12" t="s">
        <v>193</v>
      </c>
      <c r="D76" s="12" t="str">
        <f t="shared" si="2"/>
        <v>A50113006</v>
      </c>
      <c r="E76" s="12" t="str">
        <f t="shared" si="3"/>
        <v>CC1000U</v>
      </c>
      <c r="F76" s="37">
        <v>-439004.6813</v>
      </c>
    </row>
    <row r="77" spans="1:6" x14ac:dyDescent="0.25">
      <c r="A77" s="12" t="s">
        <v>269</v>
      </c>
      <c r="B77" s="12" t="s">
        <v>212</v>
      </c>
      <c r="C77" s="12" t="s">
        <v>213</v>
      </c>
      <c r="D77" s="12" t="str">
        <f t="shared" si="2"/>
        <v>A50113007</v>
      </c>
      <c r="E77" s="12" t="str">
        <f t="shared" si="3"/>
        <v>CC1000U</v>
      </c>
      <c r="F77" s="37">
        <v>-1827316.7376999999</v>
      </c>
    </row>
    <row r="78" spans="1:6" x14ac:dyDescent="0.25">
      <c r="A78" s="12" t="s">
        <v>269</v>
      </c>
      <c r="B78" s="12" t="s">
        <v>212</v>
      </c>
      <c r="C78" s="12" t="s">
        <v>214</v>
      </c>
      <c r="D78" s="12" t="str">
        <f t="shared" si="2"/>
        <v>A50113010</v>
      </c>
      <c r="E78" s="12" t="str">
        <f t="shared" si="3"/>
        <v>CC1000U</v>
      </c>
      <c r="F78" s="37">
        <v>-110279.15399999999</v>
      </c>
    </row>
    <row r="79" spans="1:6" x14ac:dyDescent="0.25">
      <c r="A79" s="12" t="s">
        <v>269</v>
      </c>
      <c r="B79" s="12" t="s">
        <v>212</v>
      </c>
      <c r="C79" s="12" t="s">
        <v>195</v>
      </c>
      <c r="D79" s="12" t="str">
        <f t="shared" si="2"/>
        <v>A50113012</v>
      </c>
      <c r="E79" s="12" t="str">
        <f t="shared" si="3"/>
        <v>CC1000U</v>
      </c>
      <c r="F79" s="37">
        <v>-26252.601200000001</v>
      </c>
    </row>
    <row r="80" spans="1:6" x14ac:dyDescent="0.25">
      <c r="A80" s="12" t="s">
        <v>269</v>
      </c>
      <c r="B80" s="12" t="s">
        <v>212</v>
      </c>
      <c r="C80" s="12" t="s">
        <v>196</v>
      </c>
      <c r="D80" s="12" t="str">
        <f t="shared" si="2"/>
        <v>A50113013</v>
      </c>
      <c r="E80" s="12" t="str">
        <f t="shared" si="3"/>
        <v>CC1000U</v>
      </c>
      <c r="F80" s="37">
        <v>-885885.40379999997</v>
      </c>
    </row>
    <row r="81" spans="1:6" x14ac:dyDescent="0.25">
      <c r="A81" s="12" t="s">
        <v>269</v>
      </c>
      <c r="B81" s="12" t="s">
        <v>212</v>
      </c>
      <c r="C81" s="12" t="s">
        <v>197</v>
      </c>
      <c r="D81" s="12" t="str">
        <f t="shared" si="2"/>
        <v>A50113014</v>
      </c>
      <c r="E81" s="12" t="str">
        <f t="shared" si="3"/>
        <v>CC1000U</v>
      </c>
      <c r="F81" s="37">
        <v>-355534.22019999998</v>
      </c>
    </row>
    <row r="82" spans="1:6" x14ac:dyDescent="0.25">
      <c r="A82" s="12" t="s">
        <v>269</v>
      </c>
      <c r="B82" s="12" t="s">
        <v>212</v>
      </c>
      <c r="C82" s="12" t="s">
        <v>198</v>
      </c>
      <c r="D82" s="12" t="str">
        <f t="shared" si="2"/>
        <v>A50113016</v>
      </c>
      <c r="E82" s="12" t="str">
        <f t="shared" si="3"/>
        <v>CC1000U</v>
      </c>
      <c r="F82" s="37">
        <v>-12218773.910599999</v>
      </c>
    </row>
    <row r="83" spans="1:6" x14ac:dyDescent="0.25">
      <c r="A83" s="12" t="s">
        <v>269</v>
      </c>
      <c r="B83" s="12" t="s">
        <v>212</v>
      </c>
      <c r="C83" s="12" t="s">
        <v>199</v>
      </c>
      <c r="D83" s="12" t="str">
        <f t="shared" si="2"/>
        <v>A50113017</v>
      </c>
      <c r="E83" s="12" t="str">
        <f t="shared" si="3"/>
        <v>CC1000U</v>
      </c>
      <c r="F83" s="37">
        <v>-2388479.5832000002</v>
      </c>
    </row>
    <row r="84" spans="1:6" x14ac:dyDescent="0.25">
      <c r="A84" s="12" t="s">
        <v>269</v>
      </c>
      <c r="B84" s="12" t="s">
        <v>212</v>
      </c>
      <c r="C84" s="12" t="s">
        <v>202</v>
      </c>
      <c r="D84" s="12" t="str">
        <f t="shared" si="2"/>
        <v>A50115020</v>
      </c>
      <c r="E84" s="12" t="str">
        <f t="shared" si="3"/>
        <v>CC1000U</v>
      </c>
      <c r="F84" s="37">
        <v>-3421.0219000000002</v>
      </c>
    </row>
    <row r="85" spans="1:6" x14ac:dyDescent="0.25">
      <c r="A85" s="12" t="s">
        <v>269</v>
      </c>
      <c r="B85" s="12" t="s">
        <v>212</v>
      </c>
      <c r="C85" s="12" t="s">
        <v>200</v>
      </c>
      <c r="D85" s="12" t="str">
        <f t="shared" si="2"/>
        <v>A50117003</v>
      </c>
      <c r="E85" s="12" t="str">
        <f t="shared" si="3"/>
        <v>CC1000U</v>
      </c>
      <c r="F85" s="37">
        <v>-715114.30709999998</v>
      </c>
    </row>
    <row r="86" spans="1:6" x14ac:dyDescent="0.25">
      <c r="A86" s="12" t="s">
        <v>269</v>
      </c>
      <c r="B86" s="12" t="s">
        <v>215</v>
      </c>
      <c r="C86" s="12" t="s">
        <v>191</v>
      </c>
      <c r="D86" s="12" t="str">
        <f t="shared" si="2"/>
        <v>A50113001</v>
      </c>
      <c r="E86" s="12" t="str">
        <f t="shared" si="3"/>
        <v>CC1100U</v>
      </c>
      <c r="F86" s="37">
        <v>-2438873.3766999999</v>
      </c>
    </row>
    <row r="87" spans="1:6" x14ac:dyDescent="0.25">
      <c r="A87" s="12" t="s">
        <v>269</v>
      </c>
      <c r="B87" s="12" t="s">
        <v>215</v>
      </c>
      <c r="C87" s="12" t="s">
        <v>192</v>
      </c>
      <c r="D87" s="12" t="str">
        <f t="shared" si="2"/>
        <v>A50113002</v>
      </c>
      <c r="E87" s="12" t="str">
        <f t="shared" si="3"/>
        <v>CC1100U</v>
      </c>
      <c r="F87" s="37">
        <v>-9285.7556000000004</v>
      </c>
    </row>
    <row r="88" spans="1:6" x14ac:dyDescent="0.25">
      <c r="A88" s="12" t="s">
        <v>269</v>
      </c>
      <c r="B88" s="12" t="s">
        <v>215</v>
      </c>
      <c r="C88" s="12" t="s">
        <v>193</v>
      </c>
      <c r="D88" s="12" t="str">
        <f t="shared" si="2"/>
        <v>A50113006</v>
      </c>
      <c r="E88" s="12" t="str">
        <f t="shared" si="3"/>
        <v>CC1100U</v>
      </c>
      <c r="F88" s="37">
        <v>-52545.720099999999</v>
      </c>
    </row>
    <row r="89" spans="1:6" x14ac:dyDescent="0.25">
      <c r="A89" s="12" t="s">
        <v>269</v>
      </c>
      <c r="B89" s="12" t="s">
        <v>215</v>
      </c>
      <c r="C89" s="12" t="s">
        <v>196</v>
      </c>
      <c r="D89" s="12" t="str">
        <f t="shared" si="2"/>
        <v>A50113013</v>
      </c>
      <c r="E89" s="12" t="str">
        <f t="shared" si="3"/>
        <v>CC1100U</v>
      </c>
      <c r="F89" s="37">
        <v>-740606.52960000001</v>
      </c>
    </row>
    <row r="90" spans="1:6" x14ac:dyDescent="0.25">
      <c r="A90" s="12" t="s">
        <v>269</v>
      </c>
      <c r="B90" s="12" t="s">
        <v>215</v>
      </c>
      <c r="C90" s="12" t="s">
        <v>197</v>
      </c>
      <c r="D90" s="12" t="str">
        <f t="shared" si="2"/>
        <v>A50113014</v>
      </c>
      <c r="E90" s="12" t="str">
        <f t="shared" si="3"/>
        <v>CC1100U</v>
      </c>
      <c r="F90" s="37">
        <v>-12933.406000000001</v>
      </c>
    </row>
    <row r="91" spans="1:6" x14ac:dyDescent="0.25">
      <c r="A91" s="12" t="s">
        <v>269</v>
      </c>
      <c r="B91" s="12" t="s">
        <v>215</v>
      </c>
      <c r="C91" s="12" t="s">
        <v>200</v>
      </c>
      <c r="D91" s="12" t="str">
        <f t="shared" si="2"/>
        <v>A50117003</v>
      </c>
      <c r="E91" s="12" t="str">
        <f t="shared" si="3"/>
        <v>CC1100U</v>
      </c>
      <c r="F91" s="37">
        <v>-475560.1017</v>
      </c>
    </row>
    <row r="92" spans="1:6" x14ac:dyDescent="0.25">
      <c r="A92" s="12" t="s">
        <v>269</v>
      </c>
      <c r="B92" s="12" t="s">
        <v>216</v>
      </c>
      <c r="C92" s="12" t="s">
        <v>191</v>
      </c>
      <c r="D92" s="12" t="str">
        <f t="shared" si="2"/>
        <v>A50113001</v>
      </c>
      <c r="E92" s="12" t="str">
        <f t="shared" si="3"/>
        <v>CC1200U</v>
      </c>
      <c r="F92" s="37">
        <v>-3452846.9298</v>
      </c>
    </row>
    <row r="93" spans="1:6" x14ac:dyDescent="0.25">
      <c r="A93" s="12" t="s">
        <v>269</v>
      </c>
      <c r="B93" s="12" t="s">
        <v>216</v>
      </c>
      <c r="C93" s="12" t="s">
        <v>192</v>
      </c>
      <c r="D93" s="12" t="str">
        <f t="shared" si="2"/>
        <v>A50113002</v>
      </c>
      <c r="E93" s="12" t="str">
        <f t="shared" si="3"/>
        <v>CC1200U</v>
      </c>
      <c r="F93" s="37">
        <v>-32003.353999999999</v>
      </c>
    </row>
    <row r="94" spans="1:6" x14ac:dyDescent="0.25">
      <c r="A94" s="12" t="s">
        <v>269</v>
      </c>
      <c r="B94" s="12" t="s">
        <v>216</v>
      </c>
      <c r="C94" s="12" t="s">
        <v>193</v>
      </c>
      <c r="D94" s="12" t="str">
        <f t="shared" si="2"/>
        <v>A50113006</v>
      </c>
      <c r="E94" s="12" t="str">
        <f t="shared" si="3"/>
        <v>CC1200U</v>
      </c>
      <c r="F94" s="37">
        <v>-11490.944600000001</v>
      </c>
    </row>
    <row r="95" spans="1:6" x14ac:dyDescent="0.25">
      <c r="A95" s="12" t="s">
        <v>269</v>
      </c>
      <c r="B95" s="12" t="s">
        <v>216</v>
      </c>
      <c r="C95" s="12" t="s">
        <v>194</v>
      </c>
      <c r="D95" s="12" t="str">
        <f t="shared" si="2"/>
        <v>A50113009</v>
      </c>
      <c r="E95" s="12" t="str">
        <f t="shared" si="3"/>
        <v>CC1200U</v>
      </c>
      <c r="F95" s="37">
        <v>-70900.189799999993</v>
      </c>
    </row>
    <row r="96" spans="1:6" x14ac:dyDescent="0.25">
      <c r="A96" s="12" t="s">
        <v>269</v>
      </c>
      <c r="B96" s="12" t="s">
        <v>216</v>
      </c>
      <c r="C96" s="12" t="s">
        <v>214</v>
      </c>
      <c r="D96" s="12" t="str">
        <f t="shared" si="2"/>
        <v>A50113010</v>
      </c>
      <c r="E96" s="12" t="str">
        <f t="shared" si="3"/>
        <v>CC1200U</v>
      </c>
      <c r="F96" s="37">
        <v>-87613.495200000005</v>
      </c>
    </row>
    <row r="97" spans="1:6" x14ac:dyDescent="0.25">
      <c r="A97" s="12" t="s">
        <v>269</v>
      </c>
      <c r="B97" s="12" t="s">
        <v>216</v>
      </c>
      <c r="C97" s="12" t="s">
        <v>196</v>
      </c>
      <c r="D97" s="12" t="str">
        <f t="shared" si="2"/>
        <v>A50113013</v>
      </c>
      <c r="E97" s="12" t="str">
        <f t="shared" si="3"/>
        <v>CC1200U</v>
      </c>
      <c r="F97" s="37">
        <v>-353836.50339999999</v>
      </c>
    </row>
    <row r="98" spans="1:6" x14ac:dyDescent="0.25">
      <c r="A98" s="12" t="s">
        <v>269</v>
      </c>
      <c r="B98" s="12" t="s">
        <v>216</v>
      </c>
      <c r="C98" s="12" t="s">
        <v>197</v>
      </c>
      <c r="D98" s="12" t="str">
        <f t="shared" si="2"/>
        <v>A50113014</v>
      </c>
      <c r="E98" s="12" t="str">
        <f t="shared" si="3"/>
        <v>CC1200U</v>
      </c>
      <c r="F98" s="37">
        <v>-24116.5062</v>
      </c>
    </row>
    <row r="99" spans="1:6" x14ac:dyDescent="0.25">
      <c r="A99" s="12" t="s">
        <v>269</v>
      </c>
      <c r="B99" s="12" t="s">
        <v>216</v>
      </c>
      <c r="C99" s="12" t="s">
        <v>202</v>
      </c>
      <c r="D99" s="12" t="str">
        <f t="shared" si="2"/>
        <v>A50115020</v>
      </c>
      <c r="E99" s="12" t="str">
        <f t="shared" si="3"/>
        <v>CC1200U</v>
      </c>
      <c r="F99" s="37">
        <v>-72.819999999999993</v>
      </c>
    </row>
    <row r="100" spans="1:6" x14ac:dyDescent="0.25">
      <c r="A100" s="12" t="s">
        <v>269</v>
      </c>
      <c r="B100" s="12" t="s">
        <v>216</v>
      </c>
      <c r="C100" s="12" t="s">
        <v>200</v>
      </c>
      <c r="D100" s="12" t="str">
        <f t="shared" si="2"/>
        <v>A50117003</v>
      </c>
      <c r="E100" s="12" t="str">
        <f t="shared" si="3"/>
        <v>CC1200U</v>
      </c>
      <c r="F100" s="37">
        <v>-268704.29729999998</v>
      </c>
    </row>
    <row r="101" spans="1:6" x14ac:dyDescent="0.25">
      <c r="A101" s="12" t="s">
        <v>269</v>
      </c>
      <c r="B101" s="12" t="s">
        <v>217</v>
      </c>
      <c r="C101" s="12" t="s">
        <v>191</v>
      </c>
      <c r="D101" s="12" t="str">
        <f t="shared" si="2"/>
        <v>A50113001</v>
      </c>
      <c r="E101" s="12" t="str">
        <f t="shared" si="3"/>
        <v>CC1300U</v>
      </c>
      <c r="F101" s="37">
        <v>-874746.87459999998</v>
      </c>
    </row>
    <row r="102" spans="1:6" x14ac:dyDescent="0.25">
      <c r="A102" s="12" t="s">
        <v>269</v>
      </c>
      <c r="B102" s="12" t="s">
        <v>217</v>
      </c>
      <c r="C102" s="12" t="s">
        <v>192</v>
      </c>
      <c r="D102" s="12" t="str">
        <f t="shared" si="2"/>
        <v>A50113002</v>
      </c>
      <c r="E102" s="12" t="str">
        <f t="shared" si="3"/>
        <v>CC1300U</v>
      </c>
      <c r="F102" s="37">
        <v>-41195.422500000001</v>
      </c>
    </row>
    <row r="103" spans="1:6" x14ac:dyDescent="0.25">
      <c r="A103" s="12" t="s">
        <v>269</v>
      </c>
      <c r="B103" s="12" t="s">
        <v>217</v>
      </c>
      <c r="C103" s="12" t="s">
        <v>193</v>
      </c>
      <c r="D103" s="12" t="str">
        <f t="shared" si="2"/>
        <v>A50113006</v>
      </c>
      <c r="E103" s="12" t="str">
        <f t="shared" si="3"/>
        <v>CC1300U</v>
      </c>
      <c r="F103" s="37">
        <v>-49195.313999999998</v>
      </c>
    </row>
    <row r="104" spans="1:6" x14ac:dyDescent="0.25">
      <c r="A104" s="12" t="s">
        <v>269</v>
      </c>
      <c r="B104" s="12" t="s">
        <v>217</v>
      </c>
      <c r="C104" s="12" t="s">
        <v>196</v>
      </c>
      <c r="D104" s="12" t="str">
        <f t="shared" si="2"/>
        <v>A50113013</v>
      </c>
      <c r="E104" s="12" t="str">
        <f t="shared" si="3"/>
        <v>CC1300U</v>
      </c>
      <c r="F104" s="37">
        <v>-213811.28539999999</v>
      </c>
    </row>
    <row r="105" spans="1:6" x14ac:dyDescent="0.25">
      <c r="A105" s="12" t="s">
        <v>269</v>
      </c>
      <c r="B105" s="12" t="s">
        <v>217</v>
      </c>
      <c r="C105" s="12" t="s">
        <v>197</v>
      </c>
      <c r="D105" s="12" t="str">
        <f t="shared" si="2"/>
        <v>A50113014</v>
      </c>
      <c r="E105" s="12" t="str">
        <f t="shared" si="3"/>
        <v>CC1300U</v>
      </c>
      <c r="F105" s="37">
        <v>-1546.9267</v>
      </c>
    </row>
    <row r="106" spans="1:6" x14ac:dyDescent="0.25">
      <c r="A106" s="12" t="s">
        <v>269</v>
      </c>
      <c r="B106" s="12" t="s">
        <v>217</v>
      </c>
      <c r="C106" s="12" t="s">
        <v>200</v>
      </c>
      <c r="D106" s="12" t="str">
        <f t="shared" si="2"/>
        <v>A50117003</v>
      </c>
      <c r="E106" s="12" t="str">
        <f t="shared" si="3"/>
        <v>CC1300U</v>
      </c>
      <c r="F106" s="37">
        <v>-273527.53019999998</v>
      </c>
    </row>
    <row r="107" spans="1:6" x14ac:dyDescent="0.25">
      <c r="A107" s="12" t="s">
        <v>269</v>
      </c>
      <c r="B107" s="12" t="s">
        <v>218</v>
      </c>
      <c r="C107" s="12" t="s">
        <v>191</v>
      </c>
      <c r="D107" s="12" t="str">
        <f t="shared" si="2"/>
        <v>A50113001</v>
      </c>
      <c r="E107" s="12" t="str">
        <f t="shared" si="3"/>
        <v>CC1400U</v>
      </c>
      <c r="F107" s="37">
        <v>-960703.29469999997</v>
      </c>
    </row>
    <row r="108" spans="1:6" x14ac:dyDescent="0.25">
      <c r="A108" s="12" t="s">
        <v>269</v>
      </c>
      <c r="B108" s="12" t="s">
        <v>218</v>
      </c>
      <c r="C108" s="12" t="s">
        <v>196</v>
      </c>
      <c r="D108" s="12" t="str">
        <f t="shared" si="2"/>
        <v>A50113013</v>
      </c>
      <c r="E108" s="12" t="str">
        <f t="shared" si="3"/>
        <v>CC1400U</v>
      </c>
      <c r="F108" s="37">
        <v>-143801.2991</v>
      </c>
    </row>
    <row r="109" spans="1:6" x14ac:dyDescent="0.25">
      <c r="A109" s="12" t="s">
        <v>269</v>
      </c>
      <c r="B109" s="12" t="s">
        <v>218</v>
      </c>
      <c r="C109" s="12" t="s">
        <v>197</v>
      </c>
      <c r="D109" s="12" t="str">
        <f t="shared" si="2"/>
        <v>A50113014</v>
      </c>
      <c r="E109" s="12" t="str">
        <f t="shared" si="3"/>
        <v>CC1400U</v>
      </c>
      <c r="F109" s="37">
        <v>-6959.3692000000001</v>
      </c>
    </row>
    <row r="110" spans="1:6" x14ac:dyDescent="0.25">
      <c r="A110" s="12" t="s">
        <v>269</v>
      </c>
      <c r="B110" s="12" t="s">
        <v>218</v>
      </c>
      <c r="C110" s="12" t="s">
        <v>198</v>
      </c>
      <c r="D110" s="12" t="str">
        <f t="shared" si="2"/>
        <v>A50113016</v>
      </c>
      <c r="E110" s="12" t="str">
        <f t="shared" si="3"/>
        <v>CC1400U</v>
      </c>
      <c r="F110" s="37">
        <v>-47528982.8222</v>
      </c>
    </row>
    <row r="111" spans="1:6" x14ac:dyDescent="0.25">
      <c r="A111" s="12" t="s">
        <v>269</v>
      </c>
      <c r="B111" s="12" t="s">
        <v>218</v>
      </c>
      <c r="C111" s="12" t="s">
        <v>200</v>
      </c>
      <c r="D111" s="12" t="str">
        <f t="shared" si="2"/>
        <v>A50117003</v>
      </c>
      <c r="E111" s="12" t="str">
        <f t="shared" si="3"/>
        <v>CC1400U</v>
      </c>
      <c r="F111" s="37">
        <v>-101696.8143</v>
      </c>
    </row>
    <row r="112" spans="1:6" x14ac:dyDescent="0.25">
      <c r="A112" s="12" t="s">
        <v>269</v>
      </c>
      <c r="B112" s="12" t="s">
        <v>219</v>
      </c>
      <c r="C112" s="12" t="s">
        <v>191</v>
      </c>
      <c r="D112" s="12" t="str">
        <f t="shared" si="2"/>
        <v>A50113001</v>
      </c>
      <c r="E112" s="12" t="str">
        <f t="shared" si="3"/>
        <v>CC1500U</v>
      </c>
      <c r="F112" s="37">
        <v>-77548.865300000005</v>
      </c>
    </row>
    <row r="113" spans="1:6" x14ac:dyDescent="0.25">
      <c r="A113" s="12" t="s">
        <v>269</v>
      </c>
      <c r="B113" s="12" t="s">
        <v>219</v>
      </c>
      <c r="C113" s="12" t="s">
        <v>198</v>
      </c>
      <c r="D113" s="12" t="str">
        <f t="shared" si="2"/>
        <v>A50113016</v>
      </c>
      <c r="E113" s="12" t="str">
        <f t="shared" si="3"/>
        <v>CC1500U</v>
      </c>
      <c r="F113" s="37">
        <v>-7540148.1645999998</v>
      </c>
    </row>
    <row r="114" spans="1:6" x14ac:dyDescent="0.25">
      <c r="A114" s="12" t="s">
        <v>269</v>
      </c>
      <c r="B114" s="12" t="s">
        <v>219</v>
      </c>
      <c r="C114" s="12" t="s">
        <v>199</v>
      </c>
      <c r="D114" s="12" t="str">
        <f t="shared" si="2"/>
        <v>A50113017</v>
      </c>
      <c r="E114" s="12" t="str">
        <f t="shared" si="3"/>
        <v>CC1500U</v>
      </c>
      <c r="F114" s="37">
        <v>-121206.55009999999</v>
      </c>
    </row>
    <row r="115" spans="1:6" x14ac:dyDescent="0.25">
      <c r="A115" s="12" t="s">
        <v>269</v>
      </c>
      <c r="B115" s="12" t="s">
        <v>219</v>
      </c>
      <c r="C115" s="12" t="s">
        <v>200</v>
      </c>
      <c r="D115" s="12" t="str">
        <f t="shared" si="2"/>
        <v>A50117003</v>
      </c>
      <c r="E115" s="12" t="str">
        <f t="shared" si="3"/>
        <v>CC1500U</v>
      </c>
      <c r="F115" s="37">
        <v>-13174.8446</v>
      </c>
    </row>
    <row r="116" spans="1:6" x14ac:dyDescent="0.25">
      <c r="A116" s="12" t="s">
        <v>269</v>
      </c>
      <c r="B116" s="12" t="s">
        <v>220</v>
      </c>
      <c r="C116" s="12" t="s">
        <v>191</v>
      </c>
      <c r="D116" s="12" t="str">
        <f t="shared" si="2"/>
        <v>A50113001</v>
      </c>
      <c r="E116" s="12" t="str">
        <f t="shared" si="3"/>
        <v>CC1600U</v>
      </c>
      <c r="F116" s="37">
        <v>-6266679.6163999997</v>
      </c>
    </row>
    <row r="117" spans="1:6" x14ac:dyDescent="0.25">
      <c r="A117" s="12" t="s">
        <v>269</v>
      </c>
      <c r="B117" s="12" t="s">
        <v>220</v>
      </c>
      <c r="C117" s="12" t="s">
        <v>192</v>
      </c>
      <c r="D117" s="12" t="str">
        <f t="shared" si="2"/>
        <v>A50113002</v>
      </c>
      <c r="E117" s="12" t="str">
        <f t="shared" si="3"/>
        <v>CC1600U</v>
      </c>
      <c r="F117" s="37">
        <v>-208872.87270000001</v>
      </c>
    </row>
    <row r="118" spans="1:6" x14ac:dyDescent="0.25">
      <c r="A118" s="12" t="s">
        <v>269</v>
      </c>
      <c r="B118" s="12" t="s">
        <v>220</v>
      </c>
      <c r="C118" s="12" t="s">
        <v>193</v>
      </c>
      <c r="D118" s="12" t="str">
        <f t="shared" si="2"/>
        <v>A50113006</v>
      </c>
      <c r="E118" s="12" t="str">
        <f t="shared" si="3"/>
        <v>CC1600U</v>
      </c>
      <c r="F118" s="37">
        <v>-170440.28159999999</v>
      </c>
    </row>
    <row r="119" spans="1:6" x14ac:dyDescent="0.25">
      <c r="A119" s="12" t="s">
        <v>269</v>
      </c>
      <c r="B119" s="12" t="s">
        <v>220</v>
      </c>
      <c r="C119" s="12" t="s">
        <v>195</v>
      </c>
      <c r="D119" s="12" t="str">
        <f t="shared" si="2"/>
        <v>A50113012</v>
      </c>
      <c r="E119" s="12" t="str">
        <f t="shared" si="3"/>
        <v>CC1600U</v>
      </c>
      <c r="F119" s="37">
        <v>-85120.579500000007</v>
      </c>
    </row>
    <row r="120" spans="1:6" x14ac:dyDescent="0.25">
      <c r="A120" s="12" t="s">
        <v>269</v>
      </c>
      <c r="B120" s="12" t="s">
        <v>220</v>
      </c>
      <c r="C120" s="12" t="s">
        <v>196</v>
      </c>
      <c r="D120" s="12" t="str">
        <f t="shared" si="2"/>
        <v>A50113013</v>
      </c>
      <c r="E120" s="12" t="str">
        <f t="shared" si="3"/>
        <v>CC1600U</v>
      </c>
      <c r="F120" s="37">
        <v>-1443123.8178999999</v>
      </c>
    </row>
    <row r="121" spans="1:6" x14ac:dyDescent="0.25">
      <c r="A121" s="12" t="s">
        <v>269</v>
      </c>
      <c r="B121" s="12" t="s">
        <v>220</v>
      </c>
      <c r="C121" s="12" t="s">
        <v>197</v>
      </c>
      <c r="D121" s="12" t="str">
        <f t="shared" si="2"/>
        <v>A50113014</v>
      </c>
      <c r="E121" s="12" t="str">
        <f t="shared" si="3"/>
        <v>CC1600U</v>
      </c>
      <c r="F121" s="37">
        <v>-524948.68460000004</v>
      </c>
    </row>
    <row r="122" spans="1:6" x14ac:dyDescent="0.25">
      <c r="A122" s="12" t="s">
        <v>269</v>
      </c>
      <c r="B122" s="12" t="s">
        <v>220</v>
      </c>
      <c r="C122" s="12" t="s">
        <v>198</v>
      </c>
      <c r="D122" s="12" t="str">
        <f t="shared" si="2"/>
        <v>A50113016</v>
      </c>
      <c r="E122" s="12" t="str">
        <f t="shared" si="3"/>
        <v>CC1600U</v>
      </c>
      <c r="F122" s="37">
        <v>-92497878.093600005</v>
      </c>
    </row>
    <row r="123" spans="1:6" x14ac:dyDescent="0.25">
      <c r="A123" s="12" t="s">
        <v>269</v>
      </c>
      <c r="B123" s="12" t="s">
        <v>220</v>
      </c>
      <c r="C123" s="12" t="s">
        <v>199</v>
      </c>
      <c r="D123" s="12" t="str">
        <f t="shared" si="2"/>
        <v>A50113017</v>
      </c>
      <c r="E123" s="12" t="str">
        <f t="shared" si="3"/>
        <v>CC1600U</v>
      </c>
      <c r="F123" s="37">
        <v>-263829.88099999999</v>
      </c>
    </row>
    <row r="124" spans="1:6" x14ac:dyDescent="0.25">
      <c r="A124" s="12" t="s">
        <v>269</v>
      </c>
      <c r="B124" s="12" t="s">
        <v>220</v>
      </c>
      <c r="C124" s="12" t="s">
        <v>202</v>
      </c>
      <c r="D124" s="12" t="str">
        <f t="shared" si="2"/>
        <v>A50115020</v>
      </c>
      <c r="E124" s="12" t="str">
        <f t="shared" si="3"/>
        <v>CC1600U</v>
      </c>
      <c r="F124" s="37">
        <v>-6897.6713</v>
      </c>
    </row>
    <row r="125" spans="1:6" x14ac:dyDescent="0.25">
      <c r="A125" s="12" t="s">
        <v>269</v>
      </c>
      <c r="B125" s="12" t="s">
        <v>220</v>
      </c>
      <c r="C125" s="12" t="s">
        <v>200</v>
      </c>
      <c r="D125" s="12" t="str">
        <f t="shared" si="2"/>
        <v>A50117003</v>
      </c>
      <c r="E125" s="12" t="str">
        <f t="shared" si="3"/>
        <v>CC1600U</v>
      </c>
      <c r="F125" s="37">
        <v>-385568.1544</v>
      </c>
    </row>
    <row r="126" spans="1:6" x14ac:dyDescent="0.25">
      <c r="A126" s="12" t="s">
        <v>269</v>
      </c>
      <c r="B126" s="12" t="s">
        <v>221</v>
      </c>
      <c r="C126" s="12" t="s">
        <v>191</v>
      </c>
      <c r="D126" s="12" t="str">
        <f t="shared" si="2"/>
        <v>A50113001</v>
      </c>
      <c r="E126" s="12" t="str">
        <f t="shared" si="3"/>
        <v>CC1700U</v>
      </c>
      <c r="F126" s="37">
        <v>-3806674.2793999999</v>
      </c>
    </row>
    <row r="127" spans="1:6" x14ac:dyDescent="0.25">
      <c r="A127" s="12" t="s">
        <v>269</v>
      </c>
      <c r="B127" s="12" t="s">
        <v>221</v>
      </c>
      <c r="C127" s="12" t="s">
        <v>192</v>
      </c>
      <c r="D127" s="12" t="str">
        <f t="shared" si="2"/>
        <v>A50113002</v>
      </c>
      <c r="E127" s="12" t="str">
        <f t="shared" si="3"/>
        <v>CC1700U</v>
      </c>
      <c r="F127" s="37">
        <v>-84992.715299999996</v>
      </c>
    </row>
    <row r="128" spans="1:6" x14ac:dyDescent="0.25">
      <c r="A128" s="12" t="s">
        <v>269</v>
      </c>
      <c r="B128" s="12" t="s">
        <v>221</v>
      </c>
      <c r="C128" s="12" t="s">
        <v>193</v>
      </c>
      <c r="D128" s="12" t="str">
        <f t="shared" si="2"/>
        <v>A50113006</v>
      </c>
      <c r="E128" s="12" t="str">
        <f t="shared" si="3"/>
        <v>CC1700U</v>
      </c>
      <c r="F128" s="37">
        <v>-126689.51</v>
      </c>
    </row>
    <row r="129" spans="1:6" x14ac:dyDescent="0.25">
      <c r="A129" s="12" t="s">
        <v>269</v>
      </c>
      <c r="B129" s="12" t="s">
        <v>221</v>
      </c>
      <c r="C129" s="12" t="s">
        <v>214</v>
      </c>
      <c r="D129" s="12" t="str">
        <f t="shared" si="2"/>
        <v>A50113010</v>
      </c>
      <c r="E129" s="12" t="str">
        <f t="shared" si="3"/>
        <v>CC1700U</v>
      </c>
      <c r="F129" s="37">
        <v>-8373245.6553999996</v>
      </c>
    </row>
    <row r="130" spans="1:6" x14ac:dyDescent="0.25">
      <c r="A130" s="12" t="s">
        <v>269</v>
      </c>
      <c r="B130" s="12" t="s">
        <v>221</v>
      </c>
      <c r="C130" s="12" t="s">
        <v>195</v>
      </c>
      <c r="D130" s="12" t="str">
        <f t="shared" si="2"/>
        <v>A50113012</v>
      </c>
      <c r="E130" s="12" t="str">
        <f t="shared" si="3"/>
        <v>CC1700U</v>
      </c>
      <c r="F130" s="37">
        <v>-3192368.3972</v>
      </c>
    </row>
    <row r="131" spans="1:6" x14ac:dyDescent="0.25">
      <c r="A131" s="12" t="s">
        <v>269</v>
      </c>
      <c r="B131" s="12" t="s">
        <v>221</v>
      </c>
      <c r="C131" s="12" t="s">
        <v>196</v>
      </c>
      <c r="D131" s="12" t="str">
        <f t="shared" ref="D131:D194" si="4">"A"&amp;C131</f>
        <v>A50113013</v>
      </c>
      <c r="E131" s="12" t="str">
        <f t="shared" ref="E131:E194" si="5">"CC"&amp;B131&amp;"U"</f>
        <v>CC1700U</v>
      </c>
      <c r="F131" s="37">
        <v>-686111.13340000005</v>
      </c>
    </row>
    <row r="132" spans="1:6" x14ac:dyDescent="0.25">
      <c r="A132" s="12" t="s">
        <v>269</v>
      </c>
      <c r="B132" s="12" t="s">
        <v>221</v>
      </c>
      <c r="C132" s="12" t="s">
        <v>197</v>
      </c>
      <c r="D132" s="12" t="str">
        <f t="shared" si="4"/>
        <v>A50113014</v>
      </c>
      <c r="E132" s="12" t="str">
        <f t="shared" si="5"/>
        <v>CC1700U</v>
      </c>
      <c r="F132" s="37">
        <v>-110752.0589</v>
      </c>
    </row>
    <row r="133" spans="1:6" x14ac:dyDescent="0.25">
      <c r="A133" s="12" t="s">
        <v>269</v>
      </c>
      <c r="B133" s="12" t="s">
        <v>221</v>
      </c>
      <c r="C133" s="12" t="s">
        <v>198</v>
      </c>
      <c r="D133" s="12" t="str">
        <f t="shared" si="4"/>
        <v>A50113016</v>
      </c>
      <c r="E133" s="12" t="str">
        <f t="shared" si="5"/>
        <v>CC1700U</v>
      </c>
      <c r="F133" s="37">
        <v>-258052529.7588</v>
      </c>
    </row>
    <row r="134" spans="1:6" x14ac:dyDescent="0.25">
      <c r="A134" s="12" t="s">
        <v>269</v>
      </c>
      <c r="B134" s="12" t="s">
        <v>221</v>
      </c>
      <c r="C134" s="12" t="s">
        <v>199</v>
      </c>
      <c r="D134" s="12" t="str">
        <f t="shared" si="4"/>
        <v>A50113017</v>
      </c>
      <c r="E134" s="12" t="str">
        <f t="shared" si="5"/>
        <v>CC1700U</v>
      </c>
      <c r="F134" s="37">
        <v>-1026089.9</v>
      </c>
    </row>
    <row r="135" spans="1:6" x14ac:dyDescent="0.25">
      <c r="A135" s="12" t="s">
        <v>269</v>
      </c>
      <c r="B135" s="12" t="s">
        <v>221</v>
      </c>
      <c r="C135" s="12" t="s">
        <v>200</v>
      </c>
      <c r="D135" s="12" t="str">
        <f t="shared" si="4"/>
        <v>A50117003</v>
      </c>
      <c r="E135" s="12" t="str">
        <f t="shared" si="5"/>
        <v>CC1700U</v>
      </c>
      <c r="F135" s="37">
        <v>-290051.19939999998</v>
      </c>
    </row>
    <row r="136" spans="1:6" x14ac:dyDescent="0.25">
      <c r="A136" s="12" t="s">
        <v>269</v>
      </c>
      <c r="B136" s="12" t="s">
        <v>222</v>
      </c>
      <c r="C136" s="12" t="s">
        <v>191</v>
      </c>
      <c r="D136" s="12" t="str">
        <f t="shared" si="4"/>
        <v>A50113001</v>
      </c>
      <c r="E136" s="12" t="str">
        <f t="shared" si="5"/>
        <v>CC1800U</v>
      </c>
      <c r="F136" s="37">
        <v>-3137995.9372</v>
      </c>
    </row>
    <row r="137" spans="1:6" x14ac:dyDescent="0.25">
      <c r="A137" s="12" t="s">
        <v>269</v>
      </c>
      <c r="B137" s="12" t="s">
        <v>222</v>
      </c>
      <c r="C137" s="12" t="s">
        <v>193</v>
      </c>
      <c r="D137" s="12" t="str">
        <f t="shared" si="4"/>
        <v>A50113006</v>
      </c>
      <c r="E137" s="12" t="str">
        <f t="shared" si="5"/>
        <v>CC1800U</v>
      </c>
      <c r="F137" s="37">
        <v>-5749.2834000000003</v>
      </c>
    </row>
    <row r="138" spans="1:6" x14ac:dyDescent="0.25">
      <c r="A138" s="12" t="s">
        <v>269</v>
      </c>
      <c r="B138" s="12" t="s">
        <v>222</v>
      </c>
      <c r="C138" s="12" t="s">
        <v>196</v>
      </c>
      <c r="D138" s="12" t="str">
        <f t="shared" si="4"/>
        <v>A50113013</v>
      </c>
      <c r="E138" s="12" t="str">
        <f t="shared" si="5"/>
        <v>CC1800U</v>
      </c>
      <c r="F138" s="37">
        <v>-20255.454900000001</v>
      </c>
    </row>
    <row r="139" spans="1:6" x14ac:dyDescent="0.25">
      <c r="A139" s="12" t="s">
        <v>269</v>
      </c>
      <c r="B139" s="12" t="s">
        <v>222</v>
      </c>
      <c r="C139" s="12" t="s">
        <v>197</v>
      </c>
      <c r="D139" s="12" t="str">
        <f t="shared" si="4"/>
        <v>A50113014</v>
      </c>
      <c r="E139" s="12" t="str">
        <f t="shared" si="5"/>
        <v>CC1800U</v>
      </c>
      <c r="F139" s="37">
        <v>-1202.1164000000001</v>
      </c>
    </row>
    <row r="140" spans="1:6" x14ac:dyDescent="0.25">
      <c r="A140" s="12" t="s">
        <v>269</v>
      </c>
      <c r="B140" s="12" t="s">
        <v>222</v>
      </c>
      <c r="C140" s="12" t="s">
        <v>200</v>
      </c>
      <c r="D140" s="12" t="str">
        <f t="shared" si="4"/>
        <v>A50117003</v>
      </c>
      <c r="E140" s="12" t="str">
        <f t="shared" si="5"/>
        <v>CC1800U</v>
      </c>
      <c r="F140" s="37">
        <v>-54642.450400000002</v>
      </c>
    </row>
    <row r="141" spans="1:6" x14ac:dyDescent="0.25">
      <c r="A141" s="12" t="s">
        <v>269</v>
      </c>
      <c r="B141" s="12" t="s">
        <v>223</v>
      </c>
      <c r="C141" s="12" t="s">
        <v>191</v>
      </c>
      <c r="D141" s="12" t="str">
        <f t="shared" si="4"/>
        <v>A50113001</v>
      </c>
      <c r="E141" s="12" t="str">
        <f t="shared" si="5"/>
        <v>CC1900U</v>
      </c>
      <c r="F141" s="37">
        <v>-1320592.3085</v>
      </c>
    </row>
    <row r="142" spans="1:6" x14ac:dyDescent="0.25">
      <c r="A142" s="12" t="s">
        <v>269</v>
      </c>
      <c r="B142" s="12" t="s">
        <v>223</v>
      </c>
      <c r="C142" s="12" t="s">
        <v>200</v>
      </c>
      <c r="D142" s="12" t="str">
        <f t="shared" si="4"/>
        <v>A50117003</v>
      </c>
      <c r="E142" s="12" t="str">
        <f t="shared" si="5"/>
        <v>CC1900U</v>
      </c>
      <c r="F142" s="37">
        <v>-14340.793</v>
      </c>
    </row>
    <row r="143" spans="1:6" x14ac:dyDescent="0.25">
      <c r="A143" s="12" t="s">
        <v>269</v>
      </c>
      <c r="B143" s="12" t="s">
        <v>224</v>
      </c>
      <c r="C143" s="12" t="s">
        <v>191</v>
      </c>
      <c r="D143" s="12" t="str">
        <f t="shared" si="4"/>
        <v>A50113001</v>
      </c>
      <c r="E143" s="12" t="str">
        <f t="shared" si="5"/>
        <v>CC2000U</v>
      </c>
      <c r="F143" s="37">
        <v>-927959.5919</v>
      </c>
    </row>
    <row r="144" spans="1:6" x14ac:dyDescent="0.25">
      <c r="A144" s="12" t="s">
        <v>269</v>
      </c>
      <c r="B144" s="12" t="s">
        <v>224</v>
      </c>
      <c r="C144" s="12" t="s">
        <v>193</v>
      </c>
      <c r="D144" s="12" t="str">
        <f t="shared" si="4"/>
        <v>A50113006</v>
      </c>
      <c r="E144" s="12" t="str">
        <f t="shared" si="5"/>
        <v>CC2000U</v>
      </c>
      <c r="F144" s="37">
        <v>-2324.7957999999999</v>
      </c>
    </row>
    <row r="145" spans="1:6" x14ac:dyDescent="0.25">
      <c r="A145" s="12" t="s">
        <v>269</v>
      </c>
      <c r="B145" s="12" t="s">
        <v>224</v>
      </c>
      <c r="C145" s="12" t="s">
        <v>214</v>
      </c>
      <c r="D145" s="12" t="str">
        <f t="shared" si="4"/>
        <v>A50113010</v>
      </c>
      <c r="E145" s="12" t="str">
        <f t="shared" si="5"/>
        <v>CC2000U</v>
      </c>
      <c r="F145" s="37">
        <v>-209655.5773</v>
      </c>
    </row>
    <row r="146" spans="1:6" x14ac:dyDescent="0.25">
      <c r="A146" s="12" t="s">
        <v>269</v>
      </c>
      <c r="B146" s="12" t="s">
        <v>224</v>
      </c>
      <c r="C146" s="12" t="s">
        <v>196</v>
      </c>
      <c r="D146" s="12" t="str">
        <f t="shared" si="4"/>
        <v>A50113013</v>
      </c>
      <c r="E146" s="12" t="str">
        <f t="shared" si="5"/>
        <v>CC2000U</v>
      </c>
      <c r="F146" s="37">
        <v>-171733.57199999999</v>
      </c>
    </row>
    <row r="147" spans="1:6" x14ac:dyDescent="0.25">
      <c r="A147" s="12" t="s">
        <v>269</v>
      </c>
      <c r="B147" s="12" t="s">
        <v>224</v>
      </c>
      <c r="C147" s="12" t="s">
        <v>197</v>
      </c>
      <c r="D147" s="12" t="str">
        <f t="shared" si="4"/>
        <v>A50113014</v>
      </c>
      <c r="E147" s="12" t="str">
        <f t="shared" si="5"/>
        <v>CC2000U</v>
      </c>
      <c r="F147" s="37">
        <v>-43817.210299999999</v>
      </c>
    </row>
    <row r="148" spans="1:6" x14ac:dyDescent="0.25">
      <c r="A148" s="12" t="s">
        <v>269</v>
      </c>
      <c r="B148" s="12" t="s">
        <v>224</v>
      </c>
      <c r="C148" s="12" t="s">
        <v>225</v>
      </c>
      <c r="D148" s="12" t="str">
        <f t="shared" si="4"/>
        <v>A50113015</v>
      </c>
      <c r="E148" s="12" t="str">
        <f t="shared" si="5"/>
        <v>CC2000U</v>
      </c>
      <c r="F148" s="37">
        <v>-7260</v>
      </c>
    </row>
    <row r="149" spans="1:6" x14ac:dyDescent="0.25">
      <c r="A149" s="12" t="s">
        <v>269</v>
      </c>
      <c r="B149" s="12" t="s">
        <v>224</v>
      </c>
      <c r="C149" s="12" t="s">
        <v>198</v>
      </c>
      <c r="D149" s="12" t="str">
        <f t="shared" si="4"/>
        <v>A50113016</v>
      </c>
      <c r="E149" s="12" t="str">
        <f t="shared" si="5"/>
        <v>CC2000U</v>
      </c>
      <c r="F149" s="37">
        <v>-33993148.5277</v>
      </c>
    </row>
    <row r="150" spans="1:6" x14ac:dyDescent="0.25">
      <c r="A150" s="12" t="s">
        <v>269</v>
      </c>
      <c r="B150" s="12" t="s">
        <v>224</v>
      </c>
      <c r="C150" s="12" t="s">
        <v>200</v>
      </c>
      <c r="D150" s="12" t="str">
        <f t="shared" si="4"/>
        <v>A50117003</v>
      </c>
      <c r="E150" s="12" t="str">
        <f t="shared" si="5"/>
        <v>CC2000U</v>
      </c>
      <c r="F150" s="37">
        <v>-153647.3069</v>
      </c>
    </row>
    <row r="151" spans="1:6" x14ac:dyDescent="0.25">
      <c r="A151" s="12" t="s">
        <v>269</v>
      </c>
      <c r="B151" s="12" t="s">
        <v>224</v>
      </c>
      <c r="C151" s="12" t="s">
        <v>226</v>
      </c>
      <c r="D151" s="12" t="str">
        <f t="shared" si="4"/>
        <v>A50117201</v>
      </c>
      <c r="E151" s="12" t="str">
        <f t="shared" si="5"/>
        <v>CC2000U</v>
      </c>
      <c r="F151" s="37">
        <v>-812.35770000000002</v>
      </c>
    </row>
    <row r="152" spans="1:6" x14ac:dyDescent="0.25">
      <c r="A152" s="12" t="s">
        <v>269</v>
      </c>
      <c r="B152" s="12" t="s">
        <v>227</v>
      </c>
      <c r="C152" s="12" t="s">
        <v>191</v>
      </c>
      <c r="D152" s="12" t="str">
        <f t="shared" si="4"/>
        <v>A50113001</v>
      </c>
      <c r="E152" s="12" t="str">
        <f t="shared" si="5"/>
        <v>CC2100U</v>
      </c>
      <c r="F152" s="37">
        <v>-40629855.134800002</v>
      </c>
    </row>
    <row r="153" spans="1:6" x14ac:dyDescent="0.25">
      <c r="A153" s="12" t="s">
        <v>269</v>
      </c>
      <c r="B153" s="12" t="s">
        <v>227</v>
      </c>
      <c r="C153" s="12" t="s">
        <v>192</v>
      </c>
      <c r="D153" s="12" t="str">
        <f t="shared" si="4"/>
        <v>A50113002</v>
      </c>
      <c r="E153" s="12" t="str">
        <f t="shared" si="5"/>
        <v>CC2100U</v>
      </c>
      <c r="F153" s="37">
        <v>-327083.11499999999</v>
      </c>
    </row>
    <row r="154" spans="1:6" x14ac:dyDescent="0.25">
      <c r="A154" s="12" t="s">
        <v>269</v>
      </c>
      <c r="B154" s="12" t="s">
        <v>227</v>
      </c>
      <c r="C154" s="12" t="s">
        <v>193</v>
      </c>
      <c r="D154" s="12" t="str">
        <f t="shared" si="4"/>
        <v>A50113006</v>
      </c>
      <c r="E154" s="12" t="str">
        <f t="shared" si="5"/>
        <v>CC2100U</v>
      </c>
      <c r="F154" s="37">
        <v>-229122.71460000001</v>
      </c>
    </row>
    <row r="155" spans="1:6" x14ac:dyDescent="0.25">
      <c r="A155" s="12" t="s">
        <v>269</v>
      </c>
      <c r="B155" s="12" t="s">
        <v>227</v>
      </c>
      <c r="C155" s="12" t="s">
        <v>196</v>
      </c>
      <c r="D155" s="12" t="str">
        <f t="shared" si="4"/>
        <v>A50113013</v>
      </c>
      <c r="E155" s="12" t="str">
        <f t="shared" si="5"/>
        <v>CC2100U</v>
      </c>
      <c r="F155" s="37">
        <v>-440612.52360000001</v>
      </c>
    </row>
    <row r="156" spans="1:6" x14ac:dyDescent="0.25">
      <c r="A156" s="12" t="s">
        <v>269</v>
      </c>
      <c r="B156" s="12" t="s">
        <v>227</v>
      </c>
      <c r="C156" s="12" t="s">
        <v>197</v>
      </c>
      <c r="D156" s="12" t="str">
        <f t="shared" si="4"/>
        <v>A50113014</v>
      </c>
      <c r="E156" s="12" t="str">
        <f t="shared" si="5"/>
        <v>CC2100U</v>
      </c>
      <c r="F156" s="37">
        <v>-77996.249200000006</v>
      </c>
    </row>
    <row r="157" spans="1:6" x14ac:dyDescent="0.25">
      <c r="A157" s="12" t="s">
        <v>269</v>
      </c>
      <c r="B157" s="12" t="s">
        <v>227</v>
      </c>
      <c r="C157" s="12" t="s">
        <v>198</v>
      </c>
      <c r="D157" s="12" t="str">
        <f t="shared" si="4"/>
        <v>A50113016</v>
      </c>
      <c r="E157" s="12" t="str">
        <f t="shared" si="5"/>
        <v>CC2100U</v>
      </c>
      <c r="F157" s="37">
        <v>-278459878.34820002</v>
      </c>
    </row>
    <row r="158" spans="1:6" x14ac:dyDescent="0.25">
      <c r="A158" s="12" t="s">
        <v>269</v>
      </c>
      <c r="B158" s="12" t="s">
        <v>227</v>
      </c>
      <c r="C158" s="12" t="s">
        <v>199</v>
      </c>
      <c r="D158" s="12" t="str">
        <f t="shared" si="4"/>
        <v>A50113017</v>
      </c>
      <c r="E158" s="12" t="str">
        <f t="shared" si="5"/>
        <v>CC2100U</v>
      </c>
      <c r="F158" s="37">
        <v>-9192392.2060000002</v>
      </c>
    </row>
    <row r="159" spans="1:6" x14ac:dyDescent="0.25">
      <c r="A159" s="12" t="s">
        <v>269</v>
      </c>
      <c r="B159" s="12" t="s">
        <v>227</v>
      </c>
      <c r="C159" s="12" t="s">
        <v>200</v>
      </c>
      <c r="D159" s="12" t="str">
        <f t="shared" si="4"/>
        <v>A50117003</v>
      </c>
      <c r="E159" s="12" t="str">
        <f t="shared" si="5"/>
        <v>CC2100U</v>
      </c>
      <c r="F159" s="37">
        <v>-208315.5477</v>
      </c>
    </row>
    <row r="160" spans="1:6" x14ac:dyDescent="0.25">
      <c r="A160" s="12" t="s">
        <v>269</v>
      </c>
      <c r="B160" s="12" t="s">
        <v>228</v>
      </c>
      <c r="C160" s="12" t="s">
        <v>191</v>
      </c>
      <c r="D160" s="12" t="str">
        <f t="shared" si="4"/>
        <v>A50113001</v>
      </c>
      <c r="E160" s="12" t="str">
        <f t="shared" si="5"/>
        <v>CC2200U</v>
      </c>
      <c r="F160" s="37">
        <v>-82456.802899999995</v>
      </c>
    </row>
    <row r="161" spans="1:6" x14ac:dyDescent="0.25">
      <c r="A161" s="12" t="s">
        <v>269</v>
      </c>
      <c r="B161" s="12" t="s">
        <v>228</v>
      </c>
      <c r="C161" s="12" t="s">
        <v>229</v>
      </c>
      <c r="D161" s="12" t="str">
        <f t="shared" si="4"/>
        <v>A50113005</v>
      </c>
      <c r="E161" s="12" t="str">
        <f t="shared" si="5"/>
        <v>CC2200U</v>
      </c>
      <c r="F161" s="37">
        <v>-25368515.020799998</v>
      </c>
    </row>
    <row r="162" spans="1:6" x14ac:dyDescent="0.25">
      <c r="A162" s="12" t="s">
        <v>269</v>
      </c>
      <c r="B162" s="12" t="s">
        <v>228</v>
      </c>
      <c r="C162" s="12" t="s">
        <v>194</v>
      </c>
      <c r="D162" s="12" t="str">
        <f t="shared" si="4"/>
        <v>A50113009</v>
      </c>
      <c r="E162" s="12" t="str">
        <f t="shared" si="5"/>
        <v>CC2200U</v>
      </c>
      <c r="F162" s="37">
        <v>-1965530.3751999999</v>
      </c>
    </row>
    <row r="163" spans="1:6" x14ac:dyDescent="0.25">
      <c r="A163" s="12" t="s">
        <v>269</v>
      </c>
      <c r="B163" s="12" t="s">
        <v>228</v>
      </c>
      <c r="C163" s="12" t="s">
        <v>198</v>
      </c>
      <c r="D163" s="12" t="str">
        <f t="shared" si="4"/>
        <v>A50113016</v>
      </c>
      <c r="E163" s="12" t="str">
        <f t="shared" si="5"/>
        <v>CC2200U</v>
      </c>
      <c r="F163" s="37">
        <v>-604200.60959999997</v>
      </c>
    </row>
    <row r="164" spans="1:6" x14ac:dyDescent="0.25">
      <c r="A164" s="12" t="s">
        <v>269</v>
      </c>
      <c r="B164" s="12" t="s">
        <v>228</v>
      </c>
      <c r="C164" s="12" t="s">
        <v>202</v>
      </c>
      <c r="D164" s="12" t="str">
        <f t="shared" si="4"/>
        <v>A50115020</v>
      </c>
      <c r="E164" s="12" t="str">
        <f t="shared" si="5"/>
        <v>CC2200U</v>
      </c>
      <c r="F164" s="37">
        <v>-4311.3764000000001</v>
      </c>
    </row>
    <row r="165" spans="1:6" x14ac:dyDescent="0.25">
      <c r="A165" s="12" t="s">
        <v>269</v>
      </c>
      <c r="B165" s="12" t="s">
        <v>228</v>
      </c>
      <c r="C165" s="12" t="s">
        <v>200</v>
      </c>
      <c r="D165" s="12" t="str">
        <f t="shared" si="4"/>
        <v>A50117003</v>
      </c>
      <c r="E165" s="12" t="str">
        <f t="shared" si="5"/>
        <v>CC2200U</v>
      </c>
      <c r="F165" s="37">
        <v>-36291.825299999997</v>
      </c>
    </row>
    <row r="166" spans="1:6" x14ac:dyDescent="0.25">
      <c r="A166" s="12" t="s">
        <v>269</v>
      </c>
      <c r="B166" s="12" t="s">
        <v>230</v>
      </c>
      <c r="C166" s="12" t="s">
        <v>191</v>
      </c>
      <c r="D166" s="12" t="str">
        <f t="shared" si="4"/>
        <v>A50113001</v>
      </c>
      <c r="E166" s="12" t="str">
        <f t="shared" si="5"/>
        <v>CC2400U</v>
      </c>
      <c r="F166" s="37">
        <v>-215320.90179999999</v>
      </c>
    </row>
    <row r="167" spans="1:6" x14ac:dyDescent="0.25">
      <c r="A167" s="12" t="s">
        <v>269</v>
      </c>
      <c r="B167" s="12" t="s">
        <v>230</v>
      </c>
      <c r="C167" s="12" t="s">
        <v>196</v>
      </c>
      <c r="D167" s="12" t="str">
        <f t="shared" si="4"/>
        <v>A50113013</v>
      </c>
      <c r="E167" s="12" t="str">
        <f t="shared" si="5"/>
        <v>CC2400U</v>
      </c>
      <c r="F167" s="37">
        <v>-1673.6447000000001</v>
      </c>
    </row>
    <row r="168" spans="1:6" x14ac:dyDescent="0.25">
      <c r="A168" s="12" t="s">
        <v>269</v>
      </c>
      <c r="B168" s="12" t="s">
        <v>230</v>
      </c>
      <c r="C168" s="12" t="s">
        <v>202</v>
      </c>
      <c r="D168" s="12" t="str">
        <f t="shared" si="4"/>
        <v>A50115020</v>
      </c>
      <c r="E168" s="12" t="str">
        <f t="shared" si="5"/>
        <v>CC2400U</v>
      </c>
      <c r="F168" s="37">
        <v>-639.50940000000003</v>
      </c>
    </row>
    <row r="169" spans="1:6" x14ac:dyDescent="0.25">
      <c r="A169" s="12" t="s">
        <v>269</v>
      </c>
      <c r="B169" s="12" t="s">
        <v>230</v>
      </c>
      <c r="C169" s="12" t="s">
        <v>200</v>
      </c>
      <c r="D169" s="12" t="str">
        <f t="shared" si="4"/>
        <v>A50117003</v>
      </c>
      <c r="E169" s="12" t="str">
        <f t="shared" si="5"/>
        <v>CC2400U</v>
      </c>
      <c r="F169" s="37">
        <v>-173612.5888</v>
      </c>
    </row>
    <row r="170" spans="1:6" x14ac:dyDescent="0.25">
      <c r="A170" s="12" t="s">
        <v>269</v>
      </c>
      <c r="B170" s="12" t="s">
        <v>231</v>
      </c>
      <c r="C170" s="12" t="s">
        <v>191</v>
      </c>
      <c r="D170" s="12" t="str">
        <f t="shared" si="4"/>
        <v>A50113001</v>
      </c>
      <c r="E170" s="12" t="str">
        <f t="shared" si="5"/>
        <v>CC2500U</v>
      </c>
      <c r="F170" s="37">
        <v>-861205.61979999999</v>
      </c>
    </row>
    <row r="171" spans="1:6" x14ac:dyDescent="0.25">
      <c r="A171" s="12" t="s">
        <v>269</v>
      </c>
      <c r="B171" s="12" t="s">
        <v>231</v>
      </c>
      <c r="C171" s="12" t="s">
        <v>192</v>
      </c>
      <c r="D171" s="12" t="str">
        <f t="shared" si="4"/>
        <v>A50113002</v>
      </c>
      <c r="E171" s="12" t="str">
        <f t="shared" si="5"/>
        <v>CC2500U</v>
      </c>
      <c r="F171" s="37">
        <v>-2513.7399999999998</v>
      </c>
    </row>
    <row r="172" spans="1:6" x14ac:dyDescent="0.25">
      <c r="A172" s="12" t="s">
        <v>269</v>
      </c>
      <c r="B172" s="12" t="s">
        <v>231</v>
      </c>
      <c r="C172" s="12" t="s">
        <v>193</v>
      </c>
      <c r="D172" s="12" t="str">
        <f t="shared" si="4"/>
        <v>A50113006</v>
      </c>
      <c r="E172" s="12" t="str">
        <f t="shared" si="5"/>
        <v>CC2500U</v>
      </c>
      <c r="F172" s="37">
        <v>-53429.2356</v>
      </c>
    </row>
    <row r="173" spans="1:6" x14ac:dyDescent="0.25">
      <c r="A173" s="12" t="s">
        <v>269</v>
      </c>
      <c r="B173" s="12" t="s">
        <v>231</v>
      </c>
      <c r="C173" s="12" t="s">
        <v>196</v>
      </c>
      <c r="D173" s="12" t="str">
        <f t="shared" si="4"/>
        <v>A50113013</v>
      </c>
      <c r="E173" s="12" t="str">
        <f t="shared" si="5"/>
        <v>CC2500U</v>
      </c>
      <c r="F173" s="37">
        <v>-254745.10219999999</v>
      </c>
    </row>
    <row r="174" spans="1:6" x14ac:dyDescent="0.25">
      <c r="A174" s="12" t="s">
        <v>269</v>
      </c>
      <c r="B174" s="12" t="s">
        <v>231</v>
      </c>
      <c r="C174" s="12" t="s">
        <v>197</v>
      </c>
      <c r="D174" s="12" t="str">
        <f t="shared" si="4"/>
        <v>A50113014</v>
      </c>
      <c r="E174" s="12" t="str">
        <f t="shared" si="5"/>
        <v>CC2500U</v>
      </c>
      <c r="F174" s="37">
        <v>-45361</v>
      </c>
    </row>
    <row r="175" spans="1:6" x14ac:dyDescent="0.25">
      <c r="A175" s="12" t="s">
        <v>269</v>
      </c>
      <c r="B175" s="12" t="s">
        <v>231</v>
      </c>
      <c r="C175" s="12" t="s">
        <v>200</v>
      </c>
      <c r="D175" s="12" t="str">
        <f t="shared" si="4"/>
        <v>A50117003</v>
      </c>
      <c r="E175" s="12" t="str">
        <f t="shared" si="5"/>
        <v>CC2500U</v>
      </c>
      <c r="F175" s="37">
        <v>-258519.64</v>
      </c>
    </row>
    <row r="176" spans="1:6" x14ac:dyDescent="0.25">
      <c r="A176" s="12" t="s">
        <v>269</v>
      </c>
      <c r="B176" s="12" t="s">
        <v>232</v>
      </c>
      <c r="C176" s="12" t="s">
        <v>191</v>
      </c>
      <c r="D176" s="12" t="str">
        <f t="shared" si="4"/>
        <v>A50113001</v>
      </c>
      <c r="E176" s="12" t="str">
        <f t="shared" si="5"/>
        <v>CC2600U</v>
      </c>
      <c r="F176" s="37">
        <v>-562975.21360000002</v>
      </c>
    </row>
    <row r="177" spans="1:6" x14ac:dyDescent="0.25">
      <c r="A177" s="12" t="s">
        <v>269</v>
      </c>
      <c r="B177" s="12" t="s">
        <v>232</v>
      </c>
      <c r="C177" s="12" t="s">
        <v>193</v>
      </c>
      <c r="D177" s="12" t="str">
        <f t="shared" si="4"/>
        <v>A50113006</v>
      </c>
      <c r="E177" s="12" t="str">
        <f t="shared" si="5"/>
        <v>CC2600U</v>
      </c>
      <c r="F177" s="37">
        <v>-2055.9389999999999</v>
      </c>
    </row>
    <row r="178" spans="1:6" x14ac:dyDescent="0.25">
      <c r="A178" s="12" t="s">
        <v>269</v>
      </c>
      <c r="B178" s="12" t="s">
        <v>232</v>
      </c>
      <c r="C178" s="12" t="s">
        <v>196</v>
      </c>
      <c r="D178" s="12" t="str">
        <f t="shared" si="4"/>
        <v>A50113013</v>
      </c>
      <c r="E178" s="12" t="str">
        <f t="shared" si="5"/>
        <v>CC2600U</v>
      </c>
      <c r="F178" s="37">
        <v>-24727.412899999999</v>
      </c>
    </row>
    <row r="179" spans="1:6" x14ac:dyDescent="0.25">
      <c r="A179" s="12" t="s">
        <v>269</v>
      </c>
      <c r="B179" s="12" t="s">
        <v>232</v>
      </c>
      <c r="C179" s="12" t="s">
        <v>197</v>
      </c>
      <c r="D179" s="12" t="str">
        <f t="shared" si="4"/>
        <v>A50113014</v>
      </c>
      <c r="E179" s="12" t="str">
        <f t="shared" si="5"/>
        <v>CC2600U</v>
      </c>
      <c r="F179" s="37">
        <v>-159.5</v>
      </c>
    </row>
    <row r="180" spans="1:6" x14ac:dyDescent="0.25">
      <c r="A180" s="12" t="s">
        <v>269</v>
      </c>
      <c r="B180" s="12" t="s">
        <v>232</v>
      </c>
      <c r="C180" s="12" t="s">
        <v>200</v>
      </c>
      <c r="D180" s="12" t="str">
        <f t="shared" si="4"/>
        <v>A50117003</v>
      </c>
      <c r="E180" s="12" t="str">
        <f t="shared" si="5"/>
        <v>CC2600U</v>
      </c>
      <c r="F180" s="37">
        <v>-158118.20730000001</v>
      </c>
    </row>
    <row r="181" spans="1:6" x14ac:dyDescent="0.25">
      <c r="A181" s="12" t="s">
        <v>269</v>
      </c>
      <c r="B181" s="12" t="s">
        <v>233</v>
      </c>
      <c r="C181" s="12" t="s">
        <v>191</v>
      </c>
      <c r="D181" s="12" t="str">
        <f t="shared" si="4"/>
        <v>A50113001</v>
      </c>
      <c r="E181" s="12" t="str">
        <f t="shared" si="5"/>
        <v>CC2700U</v>
      </c>
      <c r="F181" s="37">
        <v>-10669.9501</v>
      </c>
    </row>
    <row r="182" spans="1:6" x14ac:dyDescent="0.25">
      <c r="A182" s="12" t="s">
        <v>269</v>
      </c>
      <c r="B182" s="12" t="s">
        <v>233</v>
      </c>
      <c r="C182" s="12" t="s">
        <v>200</v>
      </c>
      <c r="D182" s="12" t="str">
        <f t="shared" si="4"/>
        <v>A50117003</v>
      </c>
      <c r="E182" s="12" t="str">
        <f t="shared" si="5"/>
        <v>CC2700U</v>
      </c>
      <c r="F182" s="37">
        <v>-17412.649799999999</v>
      </c>
    </row>
    <row r="183" spans="1:6" x14ac:dyDescent="0.25">
      <c r="A183" s="12" t="s">
        <v>269</v>
      </c>
      <c r="B183" s="12" t="s">
        <v>234</v>
      </c>
      <c r="C183" s="12" t="s">
        <v>191</v>
      </c>
      <c r="D183" s="12" t="str">
        <f t="shared" si="4"/>
        <v>A50113001</v>
      </c>
      <c r="E183" s="12" t="str">
        <f t="shared" si="5"/>
        <v>CC2800U</v>
      </c>
      <c r="F183" s="37">
        <v>-9132.1268</v>
      </c>
    </row>
    <row r="184" spans="1:6" x14ac:dyDescent="0.25">
      <c r="A184" s="12" t="s">
        <v>269</v>
      </c>
      <c r="B184" s="12" t="s">
        <v>234</v>
      </c>
      <c r="C184" s="12" t="s">
        <v>202</v>
      </c>
      <c r="D184" s="12" t="str">
        <f t="shared" si="4"/>
        <v>A50115020</v>
      </c>
      <c r="E184" s="12" t="str">
        <f t="shared" si="5"/>
        <v>CC2800U</v>
      </c>
      <c r="F184" s="37">
        <v>-33752.428899999999</v>
      </c>
    </row>
    <row r="185" spans="1:6" x14ac:dyDescent="0.25">
      <c r="A185" s="12" t="s">
        <v>269</v>
      </c>
      <c r="B185" s="12" t="s">
        <v>234</v>
      </c>
      <c r="C185" s="12" t="s">
        <v>200</v>
      </c>
      <c r="D185" s="12" t="str">
        <f t="shared" si="4"/>
        <v>A50117003</v>
      </c>
      <c r="E185" s="12" t="str">
        <f t="shared" si="5"/>
        <v>CC2800U</v>
      </c>
      <c r="F185" s="37">
        <v>-10038.4869</v>
      </c>
    </row>
    <row r="186" spans="1:6" x14ac:dyDescent="0.25">
      <c r="A186" s="12" t="s">
        <v>269</v>
      </c>
      <c r="B186" s="12" t="s">
        <v>235</v>
      </c>
      <c r="C186" s="12" t="s">
        <v>191</v>
      </c>
      <c r="D186" s="12" t="str">
        <f t="shared" si="4"/>
        <v>A50113001</v>
      </c>
      <c r="E186" s="12" t="str">
        <f t="shared" si="5"/>
        <v>CC2900U</v>
      </c>
      <c r="F186" s="37">
        <v>-178304.80489999999</v>
      </c>
    </row>
    <row r="187" spans="1:6" x14ac:dyDescent="0.25">
      <c r="A187" s="12" t="s">
        <v>269</v>
      </c>
      <c r="B187" s="12" t="s">
        <v>235</v>
      </c>
      <c r="C187" s="12" t="s">
        <v>196</v>
      </c>
      <c r="D187" s="12" t="str">
        <f t="shared" si="4"/>
        <v>A50113013</v>
      </c>
      <c r="E187" s="12" t="str">
        <f t="shared" si="5"/>
        <v>CC2900U</v>
      </c>
      <c r="F187" s="37">
        <v>-20808.520400000001</v>
      </c>
    </row>
    <row r="188" spans="1:6" x14ac:dyDescent="0.25">
      <c r="A188" s="12" t="s">
        <v>269</v>
      </c>
      <c r="B188" s="12" t="s">
        <v>235</v>
      </c>
      <c r="C188" s="12" t="s">
        <v>198</v>
      </c>
      <c r="D188" s="12" t="str">
        <f t="shared" si="4"/>
        <v>A50113016</v>
      </c>
      <c r="E188" s="12" t="str">
        <f t="shared" si="5"/>
        <v>CC2900U</v>
      </c>
      <c r="F188" s="37">
        <v>-163395.179</v>
      </c>
    </row>
    <row r="189" spans="1:6" x14ac:dyDescent="0.25">
      <c r="A189" s="12" t="s">
        <v>269</v>
      </c>
      <c r="B189" s="12" t="s">
        <v>235</v>
      </c>
      <c r="C189" s="12" t="s">
        <v>200</v>
      </c>
      <c r="D189" s="12" t="str">
        <f t="shared" si="4"/>
        <v>A50117003</v>
      </c>
      <c r="E189" s="12" t="str">
        <f t="shared" si="5"/>
        <v>CC2900U</v>
      </c>
      <c r="F189" s="37">
        <v>-23353.682199999999</v>
      </c>
    </row>
    <row r="190" spans="1:6" x14ac:dyDescent="0.25">
      <c r="A190" s="12" t="s">
        <v>269</v>
      </c>
      <c r="B190" s="12" t="s">
        <v>236</v>
      </c>
      <c r="C190" s="12" t="s">
        <v>191</v>
      </c>
      <c r="D190" s="12" t="str">
        <f t="shared" si="4"/>
        <v>A50113001</v>
      </c>
      <c r="E190" s="12" t="str">
        <f t="shared" si="5"/>
        <v>CC3100U</v>
      </c>
      <c r="F190" s="37">
        <v>-947122.99080000003</v>
      </c>
    </row>
    <row r="191" spans="1:6" x14ac:dyDescent="0.25">
      <c r="A191" s="12" t="s">
        <v>269</v>
      </c>
      <c r="B191" s="12" t="s">
        <v>236</v>
      </c>
      <c r="C191" s="12" t="s">
        <v>192</v>
      </c>
      <c r="D191" s="12" t="str">
        <f t="shared" si="4"/>
        <v>A50113002</v>
      </c>
      <c r="E191" s="12" t="str">
        <f t="shared" si="5"/>
        <v>CC3100U</v>
      </c>
      <c r="F191" s="37">
        <v>-14494.3238</v>
      </c>
    </row>
    <row r="192" spans="1:6" x14ac:dyDescent="0.25">
      <c r="A192" s="12" t="s">
        <v>269</v>
      </c>
      <c r="B192" s="12" t="s">
        <v>236</v>
      </c>
      <c r="C192" s="12" t="s">
        <v>193</v>
      </c>
      <c r="D192" s="12" t="str">
        <f t="shared" si="4"/>
        <v>A50113006</v>
      </c>
      <c r="E192" s="12" t="str">
        <f t="shared" si="5"/>
        <v>CC3100U</v>
      </c>
      <c r="F192" s="37">
        <v>-2483.6651999999999</v>
      </c>
    </row>
    <row r="193" spans="1:6" x14ac:dyDescent="0.25">
      <c r="A193" s="12" t="s">
        <v>269</v>
      </c>
      <c r="B193" s="12" t="s">
        <v>236</v>
      </c>
      <c r="C193" s="12" t="s">
        <v>195</v>
      </c>
      <c r="D193" s="12" t="str">
        <f t="shared" si="4"/>
        <v>A50113012</v>
      </c>
      <c r="E193" s="12" t="str">
        <f t="shared" si="5"/>
        <v>CC3100U</v>
      </c>
      <c r="F193" s="37">
        <v>-17849.440900000001</v>
      </c>
    </row>
    <row r="194" spans="1:6" x14ac:dyDescent="0.25">
      <c r="A194" s="12" t="s">
        <v>269</v>
      </c>
      <c r="B194" s="12" t="s">
        <v>236</v>
      </c>
      <c r="C194" s="12" t="s">
        <v>196</v>
      </c>
      <c r="D194" s="12" t="str">
        <f t="shared" si="4"/>
        <v>A50113013</v>
      </c>
      <c r="E194" s="12" t="str">
        <f t="shared" si="5"/>
        <v>CC3100U</v>
      </c>
      <c r="F194" s="37">
        <v>-330103.2144</v>
      </c>
    </row>
    <row r="195" spans="1:6" x14ac:dyDescent="0.25">
      <c r="A195" s="12" t="s">
        <v>269</v>
      </c>
      <c r="B195" s="12" t="s">
        <v>236</v>
      </c>
      <c r="C195" s="12" t="s">
        <v>197</v>
      </c>
      <c r="D195" s="12" t="str">
        <f t="shared" ref="D195:D258" si="6">"A"&amp;C195</f>
        <v>A50113014</v>
      </c>
      <c r="E195" s="12" t="str">
        <f t="shared" ref="E195:E258" si="7">"CC"&amp;B195&amp;"U"</f>
        <v>CC3100U</v>
      </c>
      <c r="F195" s="37">
        <v>-5489.6064999999999</v>
      </c>
    </row>
    <row r="196" spans="1:6" x14ac:dyDescent="0.25">
      <c r="A196" s="12" t="s">
        <v>269</v>
      </c>
      <c r="B196" s="12" t="s">
        <v>236</v>
      </c>
      <c r="C196" s="12" t="s">
        <v>200</v>
      </c>
      <c r="D196" s="12" t="str">
        <f t="shared" si="6"/>
        <v>A50117003</v>
      </c>
      <c r="E196" s="12" t="str">
        <f t="shared" si="7"/>
        <v>CC3100U</v>
      </c>
      <c r="F196" s="37">
        <v>-182853.26930000001</v>
      </c>
    </row>
    <row r="197" spans="1:6" x14ac:dyDescent="0.25">
      <c r="A197" s="12" t="s">
        <v>269</v>
      </c>
      <c r="B197" s="12" t="s">
        <v>237</v>
      </c>
      <c r="C197" s="12" t="s">
        <v>191</v>
      </c>
      <c r="D197" s="12" t="str">
        <f t="shared" si="6"/>
        <v>A50113001</v>
      </c>
      <c r="E197" s="12" t="str">
        <f t="shared" si="7"/>
        <v>CC3200U</v>
      </c>
      <c r="F197" s="37">
        <v>-31759279.278299998</v>
      </c>
    </row>
    <row r="198" spans="1:6" x14ac:dyDescent="0.25">
      <c r="A198" s="12" t="s">
        <v>269</v>
      </c>
      <c r="B198" s="12" t="s">
        <v>237</v>
      </c>
      <c r="C198" s="12" t="s">
        <v>192</v>
      </c>
      <c r="D198" s="12" t="str">
        <f t="shared" si="6"/>
        <v>A50113002</v>
      </c>
      <c r="E198" s="12" t="str">
        <f t="shared" si="7"/>
        <v>CC3200U</v>
      </c>
      <c r="F198" s="37">
        <v>-451498.77140000003</v>
      </c>
    </row>
    <row r="199" spans="1:6" x14ac:dyDescent="0.25">
      <c r="A199" s="12" t="s">
        <v>269</v>
      </c>
      <c r="B199" s="12" t="s">
        <v>237</v>
      </c>
      <c r="C199" s="12" t="s">
        <v>193</v>
      </c>
      <c r="D199" s="12" t="str">
        <f t="shared" si="6"/>
        <v>A50113006</v>
      </c>
      <c r="E199" s="12" t="str">
        <f t="shared" si="7"/>
        <v>CC3200U</v>
      </c>
      <c r="F199" s="37">
        <v>-79006.905499999993</v>
      </c>
    </row>
    <row r="200" spans="1:6" x14ac:dyDescent="0.25">
      <c r="A200" s="12" t="s">
        <v>269</v>
      </c>
      <c r="B200" s="12" t="s">
        <v>237</v>
      </c>
      <c r="C200" s="12" t="s">
        <v>213</v>
      </c>
      <c r="D200" s="12" t="str">
        <f t="shared" si="6"/>
        <v>A50113007</v>
      </c>
      <c r="E200" s="12" t="str">
        <f t="shared" si="7"/>
        <v>CC3200U</v>
      </c>
      <c r="F200" s="37">
        <v>-149549.36869999999</v>
      </c>
    </row>
    <row r="201" spans="1:6" x14ac:dyDescent="0.25">
      <c r="A201" s="12" t="s">
        <v>269</v>
      </c>
      <c r="B201" s="12" t="s">
        <v>237</v>
      </c>
      <c r="C201" s="12" t="s">
        <v>195</v>
      </c>
      <c r="D201" s="12" t="str">
        <f t="shared" si="6"/>
        <v>A50113012</v>
      </c>
      <c r="E201" s="12" t="str">
        <f t="shared" si="7"/>
        <v>CC3200U</v>
      </c>
      <c r="F201" s="37">
        <v>-14616.99</v>
      </c>
    </row>
    <row r="202" spans="1:6" x14ac:dyDescent="0.25">
      <c r="A202" s="12" t="s">
        <v>269</v>
      </c>
      <c r="B202" s="12" t="s">
        <v>237</v>
      </c>
      <c r="C202" s="12" t="s">
        <v>196</v>
      </c>
      <c r="D202" s="12" t="str">
        <f t="shared" si="6"/>
        <v>A50113013</v>
      </c>
      <c r="E202" s="12" t="str">
        <f t="shared" si="7"/>
        <v>CC3200U</v>
      </c>
      <c r="F202" s="37">
        <v>-3463721.71</v>
      </c>
    </row>
    <row r="203" spans="1:6" x14ac:dyDescent="0.25">
      <c r="A203" s="12" t="s">
        <v>269</v>
      </c>
      <c r="B203" s="12" t="s">
        <v>237</v>
      </c>
      <c r="C203" s="12" t="s">
        <v>197</v>
      </c>
      <c r="D203" s="12" t="str">
        <f t="shared" si="6"/>
        <v>A50113014</v>
      </c>
      <c r="E203" s="12" t="str">
        <f t="shared" si="7"/>
        <v>CC3200U</v>
      </c>
      <c r="F203" s="37">
        <v>-6829683.1298000002</v>
      </c>
    </row>
    <row r="204" spans="1:6" x14ac:dyDescent="0.25">
      <c r="A204" s="12" t="s">
        <v>269</v>
      </c>
      <c r="B204" s="12" t="s">
        <v>237</v>
      </c>
      <c r="C204" s="12" t="s">
        <v>198</v>
      </c>
      <c r="D204" s="12" t="str">
        <f t="shared" si="6"/>
        <v>A50113016</v>
      </c>
      <c r="E204" s="12" t="str">
        <f t="shared" si="7"/>
        <v>CC3200U</v>
      </c>
      <c r="F204" s="37">
        <v>-250272515.2766</v>
      </c>
    </row>
    <row r="205" spans="1:6" x14ac:dyDescent="0.25">
      <c r="A205" s="12" t="s">
        <v>269</v>
      </c>
      <c r="B205" s="12" t="s">
        <v>237</v>
      </c>
      <c r="C205" s="12" t="s">
        <v>199</v>
      </c>
      <c r="D205" s="12" t="str">
        <f t="shared" si="6"/>
        <v>A50113017</v>
      </c>
      <c r="E205" s="12" t="str">
        <f t="shared" si="7"/>
        <v>CC3200U</v>
      </c>
      <c r="F205" s="37">
        <v>-28961808.3774</v>
      </c>
    </row>
    <row r="206" spans="1:6" x14ac:dyDescent="0.25">
      <c r="A206" s="12" t="s">
        <v>269</v>
      </c>
      <c r="B206" s="12" t="s">
        <v>237</v>
      </c>
      <c r="C206" s="12" t="s">
        <v>202</v>
      </c>
      <c r="D206" s="12" t="str">
        <f t="shared" si="6"/>
        <v>A50115020</v>
      </c>
      <c r="E206" s="12" t="str">
        <f t="shared" si="7"/>
        <v>CC3200U</v>
      </c>
      <c r="F206" s="37">
        <v>-60685.2477</v>
      </c>
    </row>
    <row r="207" spans="1:6" x14ac:dyDescent="0.25">
      <c r="A207" s="12" t="s">
        <v>269</v>
      </c>
      <c r="B207" s="12" t="s">
        <v>237</v>
      </c>
      <c r="C207" s="12" t="s">
        <v>200</v>
      </c>
      <c r="D207" s="12" t="str">
        <f t="shared" si="6"/>
        <v>A50117003</v>
      </c>
      <c r="E207" s="12" t="str">
        <f t="shared" si="7"/>
        <v>CC3200U</v>
      </c>
      <c r="F207" s="37">
        <v>-668426.96620000002</v>
      </c>
    </row>
    <row r="208" spans="1:6" x14ac:dyDescent="0.25">
      <c r="A208" s="12" t="s">
        <v>269</v>
      </c>
      <c r="B208" s="12" t="s">
        <v>238</v>
      </c>
      <c r="C208" s="12" t="s">
        <v>191</v>
      </c>
      <c r="D208" s="12" t="str">
        <f t="shared" si="6"/>
        <v>A50113001</v>
      </c>
      <c r="E208" s="12" t="str">
        <f t="shared" si="7"/>
        <v>CC3300U</v>
      </c>
      <c r="F208" s="37">
        <v>-6062.5824000000002</v>
      </c>
    </row>
    <row r="209" spans="1:6" x14ac:dyDescent="0.25">
      <c r="A209" s="12" t="s">
        <v>269</v>
      </c>
      <c r="B209" s="12" t="s">
        <v>238</v>
      </c>
      <c r="C209" s="12" t="s">
        <v>198</v>
      </c>
      <c r="D209" s="12" t="str">
        <f t="shared" si="6"/>
        <v>A50113016</v>
      </c>
      <c r="E209" s="12" t="str">
        <f t="shared" si="7"/>
        <v>CC3300U</v>
      </c>
      <c r="F209" s="37">
        <v>0</v>
      </c>
    </row>
    <row r="210" spans="1:6" x14ac:dyDescent="0.25">
      <c r="A210" s="12" t="s">
        <v>269</v>
      </c>
      <c r="B210" s="12" t="s">
        <v>238</v>
      </c>
      <c r="C210" s="12" t="s">
        <v>202</v>
      </c>
      <c r="D210" s="12" t="str">
        <f t="shared" si="6"/>
        <v>A50115020</v>
      </c>
      <c r="E210" s="12" t="str">
        <f t="shared" si="7"/>
        <v>CC3300U</v>
      </c>
      <c r="F210" s="37">
        <v>-8149.1364999999996</v>
      </c>
    </row>
    <row r="211" spans="1:6" x14ac:dyDescent="0.25">
      <c r="A211" s="12" t="s">
        <v>269</v>
      </c>
      <c r="B211" s="12" t="s">
        <v>238</v>
      </c>
      <c r="C211" s="12" t="s">
        <v>200</v>
      </c>
      <c r="D211" s="12" t="str">
        <f t="shared" si="6"/>
        <v>A50117003</v>
      </c>
      <c r="E211" s="12" t="str">
        <f t="shared" si="7"/>
        <v>CC3300U</v>
      </c>
      <c r="F211" s="37">
        <v>-79425.7454</v>
      </c>
    </row>
    <row r="212" spans="1:6" x14ac:dyDescent="0.25">
      <c r="A212" s="12" t="s">
        <v>269</v>
      </c>
      <c r="B212" s="12" t="s">
        <v>239</v>
      </c>
      <c r="C212" s="12" t="s">
        <v>191</v>
      </c>
      <c r="D212" s="12" t="str">
        <f t="shared" si="6"/>
        <v>A50113001</v>
      </c>
      <c r="E212" s="12" t="str">
        <f t="shared" si="7"/>
        <v>CC3400U</v>
      </c>
      <c r="F212" s="37">
        <v>-321243.1741</v>
      </c>
    </row>
    <row r="213" spans="1:6" x14ac:dyDescent="0.25">
      <c r="A213" s="12" t="s">
        <v>269</v>
      </c>
      <c r="B213" s="12" t="s">
        <v>239</v>
      </c>
      <c r="C213" s="12" t="s">
        <v>193</v>
      </c>
      <c r="D213" s="12" t="str">
        <f t="shared" si="6"/>
        <v>A50113006</v>
      </c>
      <c r="E213" s="12" t="str">
        <f t="shared" si="7"/>
        <v>CC3400U</v>
      </c>
      <c r="F213" s="37">
        <v>-1356.48</v>
      </c>
    </row>
    <row r="214" spans="1:6" x14ac:dyDescent="0.25">
      <c r="A214" s="12" t="s">
        <v>269</v>
      </c>
      <c r="B214" s="12" t="s">
        <v>239</v>
      </c>
      <c r="C214" s="12" t="s">
        <v>194</v>
      </c>
      <c r="D214" s="12" t="str">
        <f t="shared" si="6"/>
        <v>A50113009</v>
      </c>
      <c r="E214" s="12" t="str">
        <f t="shared" si="7"/>
        <v>CC3400U</v>
      </c>
      <c r="F214" s="37">
        <v>-6948599.3102000002</v>
      </c>
    </row>
    <row r="215" spans="1:6" x14ac:dyDescent="0.25">
      <c r="A215" s="12" t="s">
        <v>269</v>
      </c>
      <c r="B215" s="12" t="s">
        <v>239</v>
      </c>
      <c r="C215" s="12" t="s">
        <v>195</v>
      </c>
      <c r="D215" s="12" t="str">
        <f t="shared" si="6"/>
        <v>A50113012</v>
      </c>
      <c r="E215" s="12" t="str">
        <f t="shared" si="7"/>
        <v>CC3400U</v>
      </c>
      <c r="F215" s="37">
        <v>-9744.66</v>
      </c>
    </row>
    <row r="216" spans="1:6" x14ac:dyDescent="0.25">
      <c r="A216" s="12" t="s">
        <v>269</v>
      </c>
      <c r="B216" s="12" t="s">
        <v>239</v>
      </c>
      <c r="C216" s="12" t="s">
        <v>200</v>
      </c>
      <c r="D216" s="12" t="str">
        <f t="shared" si="6"/>
        <v>A50117003</v>
      </c>
      <c r="E216" s="12" t="str">
        <f t="shared" si="7"/>
        <v>CC3400U</v>
      </c>
      <c r="F216" s="37">
        <v>-154993.81649999999</v>
      </c>
    </row>
    <row r="217" spans="1:6" x14ac:dyDescent="0.25">
      <c r="A217" s="12" t="s">
        <v>269</v>
      </c>
      <c r="B217" s="12" t="s">
        <v>240</v>
      </c>
      <c r="C217" s="12" t="s">
        <v>191</v>
      </c>
      <c r="D217" s="12" t="str">
        <f t="shared" si="6"/>
        <v>A50113001</v>
      </c>
      <c r="E217" s="12" t="str">
        <f t="shared" si="7"/>
        <v>CC3500U</v>
      </c>
      <c r="F217" s="37">
        <v>-51110.678</v>
      </c>
    </row>
    <row r="218" spans="1:6" x14ac:dyDescent="0.25">
      <c r="A218" s="12" t="s">
        <v>269</v>
      </c>
      <c r="B218" s="12" t="s">
        <v>240</v>
      </c>
      <c r="C218" s="12" t="s">
        <v>202</v>
      </c>
      <c r="D218" s="12" t="str">
        <f t="shared" si="6"/>
        <v>A50115020</v>
      </c>
      <c r="E218" s="12" t="str">
        <f t="shared" si="7"/>
        <v>CC3500U</v>
      </c>
      <c r="F218" s="37">
        <v>-18256.1319</v>
      </c>
    </row>
    <row r="219" spans="1:6" x14ac:dyDescent="0.25">
      <c r="A219" s="12" t="s">
        <v>269</v>
      </c>
      <c r="B219" s="12" t="s">
        <v>240</v>
      </c>
      <c r="C219" s="12" t="s">
        <v>200</v>
      </c>
      <c r="D219" s="12" t="str">
        <f t="shared" si="6"/>
        <v>A50117003</v>
      </c>
      <c r="E219" s="12" t="str">
        <f t="shared" si="7"/>
        <v>CC3500U</v>
      </c>
      <c r="F219" s="37">
        <v>-163603.07449999999</v>
      </c>
    </row>
    <row r="220" spans="1:6" x14ac:dyDescent="0.25">
      <c r="A220" s="12" t="s">
        <v>269</v>
      </c>
      <c r="B220" s="12" t="s">
        <v>241</v>
      </c>
      <c r="C220" s="12" t="s">
        <v>200</v>
      </c>
      <c r="D220" s="12" t="str">
        <f t="shared" si="6"/>
        <v>A50117003</v>
      </c>
      <c r="E220" s="12" t="str">
        <f t="shared" si="7"/>
        <v>CC3600U</v>
      </c>
      <c r="F220" s="37">
        <v>-1243.6505999999999</v>
      </c>
    </row>
    <row r="221" spans="1:6" x14ac:dyDescent="0.25">
      <c r="A221" s="12" t="s">
        <v>269</v>
      </c>
      <c r="B221" s="12" t="s">
        <v>242</v>
      </c>
      <c r="C221" s="12" t="s">
        <v>191</v>
      </c>
      <c r="D221" s="12" t="str">
        <f t="shared" si="6"/>
        <v>A50113001</v>
      </c>
      <c r="E221" s="12" t="str">
        <f t="shared" si="7"/>
        <v>CC3700U</v>
      </c>
      <c r="F221" s="37">
        <v>-164422.8872</v>
      </c>
    </row>
    <row r="222" spans="1:6" x14ac:dyDescent="0.25">
      <c r="A222" s="12" t="s">
        <v>269</v>
      </c>
      <c r="B222" s="12" t="s">
        <v>242</v>
      </c>
      <c r="C222" s="12" t="s">
        <v>202</v>
      </c>
      <c r="D222" s="12" t="str">
        <f t="shared" si="6"/>
        <v>A50115020</v>
      </c>
      <c r="E222" s="12" t="str">
        <f t="shared" si="7"/>
        <v>CC3700U</v>
      </c>
      <c r="F222" s="37">
        <v>-639.50940000000003</v>
      </c>
    </row>
    <row r="223" spans="1:6" x14ac:dyDescent="0.25">
      <c r="A223" s="12" t="s">
        <v>269</v>
      </c>
      <c r="B223" s="12" t="s">
        <v>242</v>
      </c>
      <c r="C223" s="12" t="s">
        <v>200</v>
      </c>
      <c r="D223" s="12" t="str">
        <f t="shared" si="6"/>
        <v>A50117003</v>
      </c>
      <c r="E223" s="12" t="str">
        <f t="shared" si="7"/>
        <v>CC3700U</v>
      </c>
      <c r="F223" s="37">
        <v>-25489.0874</v>
      </c>
    </row>
    <row r="224" spans="1:6" x14ac:dyDescent="0.25">
      <c r="A224" s="12" t="s">
        <v>269</v>
      </c>
      <c r="B224" s="12" t="s">
        <v>243</v>
      </c>
      <c r="C224" s="12" t="s">
        <v>191</v>
      </c>
      <c r="D224" s="12" t="str">
        <f t="shared" si="6"/>
        <v>A50113001</v>
      </c>
      <c r="E224" s="12" t="str">
        <f t="shared" si="7"/>
        <v>CC3800U</v>
      </c>
      <c r="F224" s="37">
        <v>-10682.785</v>
      </c>
    </row>
    <row r="225" spans="1:6" x14ac:dyDescent="0.25">
      <c r="A225" s="12" t="s">
        <v>269</v>
      </c>
      <c r="B225" s="12" t="s">
        <v>243</v>
      </c>
      <c r="C225" s="12" t="s">
        <v>200</v>
      </c>
      <c r="D225" s="12" t="str">
        <f t="shared" si="6"/>
        <v>A50117003</v>
      </c>
      <c r="E225" s="12" t="str">
        <f t="shared" si="7"/>
        <v>CC3800U</v>
      </c>
      <c r="F225" s="37">
        <v>-23467.661</v>
      </c>
    </row>
    <row r="226" spans="1:6" x14ac:dyDescent="0.25">
      <c r="A226" s="12" t="s">
        <v>269</v>
      </c>
      <c r="B226" s="12" t="s">
        <v>244</v>
      </c>
      <c r="C226" s="12" t="s">
        <v>191</v>
      </c>
      <c r="D226" s="12" t="str">
        <f t="shared" si="6"/>
        <v>A50113001</v>
      </c>
      <c r="E226" s="12" t="str">
        <f t="shared" si="7"/>
        <v>CC4000U</v>
      </c>
      <c r="F226" s="37">
        <v>-15803.0628</v>
      </c>
    </row>
    <row r="227" spans="1:6" x14ac:dyDescent="0.25">
      <c r="A227" s="12" t="s">
        <v>269</v>
      </c>
      <c r="B227" s="12" t="s">
        <v>244</v>
      </c>
      <c r="C227" s="12" t="s">
        <v>196</v>
      </c>
      <c r="D227" s="12" t="str">
        <f t="shared" si="6"/>
        <v>A50113013</v>
      </c>
      <c r="E227" s="12" t="str">
        <f t="shared" si="7"/>
        <v>CC4000U</v>
      </c>
      <c r="F227" s="37">
        <v>-2238.9681</v>
      </c>
    </row>
    <row r="228" spans="1:6" x14ac:dyDescent="0.25">
      <c r="A228" s="12" t="s">
        <v>269</v>
      </c>
      <c r="B228" s="12" t="s">
        <v>244</v>
      </c>
      <c r="C228" s="12" t="s">
        <v>202</v>
      </c>
      <c r="D228" s="12" t="str">
        <f t="shared" si="6"/>
        <v>A50115020</v>
      </c>
      <c r="E228" s="12" t="str">
        <f t="shared" si="7"/>
        <v>CC4000U</v>
      </c>
      <c r="F228" s="37">
        <v>-10395.857599999999</v>
      </c>
    </row>
    <row r="229" spans="1:6" x14ac:dyDescent="0.25">
      <c r="A229" s="12" t="s">
        <v>269</v>
      </c>
      <c r="B229" s="12" t="s">
        <v>244</v>
      </c>
      <c r="C229" s="12" t="s">
        <v>200</v>
      </c>
      <c r="D229" s="12" t="str">
        <f t="shared" si="6"/>
        <v>A50117003</v>
      </c>
      <c r="E229" s="12" t="str">
        <f t="shared" si="7"/>
        <v>CC4000U</v>
      </c>
      <c r="F229" s="37">
        <v>-33023.6783</v>
      </c>
    </row>
    <row r="230" spans="1:6" x14ac:dyDescent="0.25">
      <c r="A230" s="12" t="s">
        <v>269</v>
      </c>
      <c r="B230" s="12" t="s">
        <v>245</v>
      </c>
      <c r="C230" s="12" t="s">
        <v>191</v>
      </c>
      <c r="D230" s="12" t="str">
        <f t="shared" si="6"/>
        <v>A50113001</v>
      </c>
      <c r="E230" s="12" t="str">
        <f t="shared" si="7"/>
        <v>CC4100U</v>
      </c>
      <c r="F230" s="37">
        <v>-8804.8518000000004</v>
      </c>
    </row>
    <row r="231" spans="1:6" x14ac:dyDescent="0.25">
      <c r="A231" s="12" t="s">
        <v>269</v>
      </c>
      <c r="B231" s="12" t="s">
        <v>245</v>
      </c>
      <c r="C231" s="12" t="s">
        <v>194</v>
      </c>
      <c r="D231" s="12" t="str">
        <f t="shared" si="6"/>
        <v>A50113009</v>
      </c>
      <c r="E231" s="12" t="str">
        <f t="shared" si="7"/>
        <v>CC4100U</v>
      </c>
      <c r="F231" s="37">
        <v>-4285.1701999999996</v>
      </c>
    </row>
    <row r="232" spans="1:6" x14ac:dyDescent="0.25">
      <c r="A232" s="12" t="s">
        <v>269</v>
      </c>
      <c r="B232" s="12" t="s">
        <v>245</v>
      </c>
      <c r="C232" s="12" t="s">
        <v>202</v>
      </c>
      <c r="D232" s="12" t="str">
        <f t="shared" si="6"/>
        <v>A50115020</v>
      </c>
      <c r="E232" s="12" t="str">
        <f t="shared" si="7"/>
        <v>CC4100U</v>
      </c>
      <c r="F232" s="37">
        <v>-126782.5941</v>
      </c>
    </row>
    <row r="233" spans="1:6" x14ac:dyDescent="0.25">
      <c r="A233" s="12" t="s">
        <v>269</v>
      </c>
      <c r="B233" s="12" t="s">
        <v>245</v>
      </c>
      <c r="C233" s="12" t="s">
        <v>200</v>
      </c>
      <c r="D233" s="12" t="str">
        <f t="shared" si="6"/>
        <v>A50117003</v>
      </c>
      <c r="E233" s="12" t="str">
        <f t="shared" si="7"/>
        <v>CC4100U</v>
      </c>
      <c r="F233" s="37">
        <v>-44202.2428</v>
      </c>
    </row>
    <row r="234" spans="1:6" x14ac:dyDescent="0.25">
      <c r="A234" s="12" t="s">
        <v>269</v>
      </c>
      <c r="B234" s="12" t="s">
        <v>246</v>
      </c>
      <c r="C234" s="12" t="s">
        <v>191</v>
      </c>
      <c r="D234" s="12" t="str">
        <f t="shared" si="6"/>
        <v>A50113001</v>
      </c>
      <c r="E234" s="12" t="str">
        <f t="shared" si="7"/>
        <v>CC4400U</v>
      </c>
      <c r="F234" s="37">
        <v>-17151.956699999999</v>
      </c>
    </row>
    <row r="235" spans="1:6" x14ac:dyDescent="0.25">
      <c r="A235" s="12" t="s">
        <v>269</v>
      </c>
      <c r="B235" s="12" t="s">
        <v>246</v>
      </c>
      <c r="C235" s="12" t="s">
        <v>196</v>
      </c>
      <c r="D235" s="12" t="str">
        <f t="shared" si="6"/>
        <v>A50113013</v>
      </c>
      <c r="E235" s="12" t="str">
        <f t="shared" si="7"/>
        <v>CC4400U</v>
      </c>
      <c r="F235" s="37">
        <v>-925.83</v>
      </c>
    </row>
    <row r="236" spans="1:6" x14ac:dyDescent="0.25">
      <c r="A236" s="12" t="s">
        <v>269</v>
      </c>
      <c r="B236" s="12" t="s">
        <v>246</v>
      </c>
      <c r="C236" s="12" t="s">
        <v>197</v>
      </c>
      <c r="D236" s="12" t="str">
        <f t="shared" si="6"/>
        <v>A50113014</v>
      </c>
      <c r="E236" s="12" t="str">
        <f t="shared" si="7"/>
        <v>CC4400U</v>
      </c>
      <c r="F236" s="37">
        <v>-529.6</v>
      </c>
    </row>
    <row r="237" spans="1:6" x14ac:dyDescent="0.25">
      <c r="A237" s="12" t="s">
        <v>269</v>
      </c>
      <c r="B237" s="12" t="s">
        <v>246</v>
      </c>
      <c r="C237" s="12" t="s">
        <v>198</v>
      </c>
      <c r="D237" s="12" t="str">
        <f t="shared" si="6"/>
        <v>A50113016</v>
      </c>
      <c r="E237" s="12" t="str">
        <f t="shared" si="7"/>
        <v>CC4400U</v>
      </c>
      <c r="F237" s="37">
        <v>-86353.219100000002</v>
      </c>
    </row>
    <row r="238" spans="1:6" x14ac:dyDescent="0.25">
      <c r="A238" s="12" t="s">
        <v>269</v>
      </c>
      <c r="B238" s="12" t="s">
        <v>247</v>
      </c>
      <c r="C238" s="12" t="s">
        <v>191</v>
      </c>
      <c r="D238" s="12" t="str">
        <f t="shared" si="6"/>
        <v>A50113001</v>
      </c>
      <c r="E238" s="12" t="str">
        <f t="shared" si="7"/>
        <v>CC4500U</v>
      </c>
      <c r="F238" s="37">
        <v>-242.78</v>
      </c>
    </row>
    <row r="239" spans="1:6" x14ac:dyDescent="0.25">
      <c r="A239" s="12" t="s">
        <v>269</v>
      </c>
      <c r="B239" s="12" t="s">
        <v>248</v>
      </c>
      <c r="C239" s="12" t="s">
        <v>191</v>
      </c>
      <c r="D239" s="12" t="str">
        <f t="shared" si="6"/>
        <v>A50113001</v>
      </c>
      <c r="E239" s="12" t="str">
        <f t="shared" si="7"/>
        <v>CC4700U</v>
      </c>
      <c r="F239" s="37">
        <v>-896332.08900000004</v>
      </c>
    </row>
    <row r="240" spans="1:6" x14ac:dyDescent="0.25">
      <c r="A240" s="12" t="s">
        <v>269</v>
      </c>
      <c r="B240" s="12" t="s">
        <v>248</v>
      </c>
      <c r="C240" s="12" t="s">
        <v>196</v>
      </c>
      <c r="D240" s="12" t="str">
        <f t="shared" si="6"/>
        <v>A50113013</v>
      </c>
      <c r="E240" s="12" t="str">
        <f t="shared" si="7"/>
        <v>CC4700U</v>
      </c>
      <c r="F240" s="37">
        <v>-18860.258900000001</v>
      </c>
    </row>
    <row r="241" spans="1:6" x14ac:dyDescent="0.25">
      <c r="A241" s="12" t="s">
        <v>269</v>
      </c>
      <c r="B241" s="12" t="s">
        <v>248</v>
      </c>
      <c r="C241" s="12" t="s">
        <v>200</v>
      </c>
      <c r="D241" s="12" t="str">
        <f t="shared" si="6"/>
        <v>A50117003</v>
      </c>
      <c r="E241" s="12" t="str">
        <f t="shared" si="7"/>
        <v>CC4700U</v>
      </c>
      <c r="F241" s="37">
        <v>-452004.38740000001</v>
      </c>
    </row>
    <row r="242" spans="1:6" x14ac:dyDescent="0.25">
      <c r="A242" s="12" t="s">
        <v>269</v>
      </c>
      <c r="B242" s="12" t="s">
        <v>249</v>
      </c>
      <c r="C242" s="12" t="s">
        <v>191</v>
      </c>
      <c r="D242" s="12" t="str">
        <f t="shared" si="6"/>
        <v>A50113001</v>
      </c>
      <c r="E242" s="12" t="str">
        <f t="shared" si="7"/>
        <v>CC4800U</v>
      </c>
      <c r="F242" s="37">
        <v>-43730.196799999998</v>
      </c>
    </row>
    <row r="243" spans="1:6" x14ac:dyDescent="0.25">
      <c r="A243" s="12" t="s">
        <v>269</v>
      </c>
      <c r="B243" s="12" t="s">
        <v>249</v>
      </c>
      <c r="C243" s="12" t="s">
        <v>202</v>
      </c>
      <c r="D243" s="12" t="str">
        <f t="shared" si="6"/>
        <v>A50115020</v>
      </c>
      <c r="E243" s="12" t="str">
        <f t="shared" si="7"/>
        <v>CC4800U</v>
      </c>
      <c r="F243" s="37">
        <v>-1345.3597</v>
      </c>
    </row>
    <row r="244" spans="1:6" x14ac:dyDescent="0.25">
      <c r="A244" s="12" t="s">
        <v>269</v>
      </c>
      <c r="B244" s="12" t="s">
        <v>249</v>
      </c>
      <c r="C244" s="12" t="s">
        <v>200</v>
      </c>
      <c r="D244" s="12" t="str">
        <f t="shared" si="6"/>
        <v>A50117003</v>
      </c>
      <c r="E244" s="12" t="str">
        <f t="shared" si="7"/>
        <v>CC4800U</v>
      </c>
      <c r="F244" s="37">
        <v>-95965.663799999995</v>
      </c>
    </row>
    <row r="245" spans="1:6" x14ac:dyDescent="0.25">
      <c r="A245" s="12" t="s">
        <v>269</v>
      </c>
      <c r="B245" s="12" t="s">
        <v>250</v>
      </c>
      <c r="C245" s="12" t="s">
        <v>191</v>
      </c>
      <c r="D245" s="12" t="str">
        <f t="shared" si="6"/>
        <v>A50113001</v>
      </c>
      <c r="E245" s="12" t="str">
        <f t="shared" si="7"/>
        <v>CC5000U</v>
      </c>
      <c r="F245" s="37">
        <v>-7408725.2368999999</v>
      </c>
    </row>
    <row r="246" spans="1:6" x14ac:dyDescent="0.25">
      <c r="A246" s="12" t="s">
        <v>269</v>
      </c>
      <c r="B246" s="12" t="s">
        <v>250</v>
      </c>
      <c r="C246" s="12" t="s">
        <v>192</v>
      </c>
      <c r="D246" s="12" t="str">
        <f t="shared" si="6"/>
        <v>A50113002</v>
      </c>
      <c r="E246" s="12" t="str">
        <f t="shared" si="7"/>
        <v>CC5000U</v>
      </c>
      <c r="F246" s="37">
        <v>-447847.22499999998</v>
      </c>
    </row>
    <row r="247" spans="1:6" x14ac:dyDescent="0.25">
      <c r="A247" s="12" t="s">
        <v>269</v>
      </c>
      <c r="B247" s="12" t="s">
        <v>250</v>
      </c>
      <c r="C247" s="12" t="s">
        <v>193</v>
      </c>
      <c r="D247" s="12" t="str">
        <f t="shared" si="6"/>
        <v>A50113006</v>
      </c>
      <c r="E247" s="12" t="str">
        <f t="shared" si="7"/>
        <v>CC5000U</v>
      </c>
      <c r="F247" s="37">
        <v>-91175.540999999997</v>
      </c>
    </row>
    <row r="248" spans="1:6" x14ac:dyDescent="0.25">
      <c r="A248" s="12" t="s">
        <v>269</v>
      </c>
      <c r="B248" s="12" t="s">
        <v>250</v>
      </c>
      <c r="C248" s="12" t="s">
        <v>213</v>
      </c>
      <c r="D248" s="12" t="str">
        <f t="shared" si="6"/>
        <v>A50113007</v>
      </c>
      <c r="E248" s="12" t="str">
        <f t="shared" si="7"/>
        <v>CC5000U</v>
      </c>
      <c r="F248" s="37">
        <v>-4292.8599999999997</v>
      </c>
    </row>
    <row r="249" spans="1:6" x14ac:dyDescent="0.25">
      <c r="A249" s="12" t="s">
        <v>269</v>
      </c>
      <c r="B249" s="12" t="s">
        <v>250</v>
      </c>
      <c r="C249" s="12" t="s">
        <v>195</v>
      </c>
      <c r="D249" s="12" t="str">
        <f t="shared" si="6"/>
        <v>A50113012</v>
      </c>
      <c r="E249" s="12" t="str">
        <f t="shared" si="7"/>
        <v>CC5000U</v>
      </c>
      <c r="F249" s="37">
        <v>-10536.86</v>
      </c>
    </row>
    <row r="250" spans="1:6" x14ac:dyDescent="0.25">
      <c r="A250" s="12" t="s">
        <v>269</v>
      </c>
      <c r="B250" s="12" t="s">
        <v>250</v>
      </c>
      <c r="C250" s="12" t="s">
        <v>196</v>
      </c>
      <c r="D250" s="12" t="str">
        <f t="shared" si="6"/>
        <v>A50113013</v>
      </c>
      <c r="E250" s="12" t="str">
        <f t="shared" si="7"/>
        <v>CC5000U</v>
      </c>
      <c r="F250" s="37">
        <v>-453384.66649999999</v>
      </c>
    </row>
    <row r="251" spans="1:6" x14ac:dyDescent="0.25">
      <c r="A251" s="12" t="s">
        <v>269</v>
      </c>
      <c r="B251" s="12" t="s">
        <v>250</v>
      </c>
      <c r="C251" s="12" t="s">
        <v>197</v>
      </c>
      <c r="D251" s="12" t="str">
        <f t="shared" si="6"/>
        <v>A50113014</v>
      </c>
      <c r="E251" s="12" t="str">
        <f t="shared" si="7"/>
        <v>CC5000U</v>
      </c>
      <c r="F251" s="37">
        <v>-21036.517599999999</v>
      </c>
    </row>
    <row r="252" spans="1:6" x14ac:dyDescent="0.25">
      <c r="A252" s="12" t="s">
        <v>269</v>
      </c>
      <c r="B252" s="12" t="s">
        <v>250</v>
      </c>
      <c r="C252" s="12" t="s">
        <v>200</v>
      </c>
      <c r="D252" s="12" t="str">
        <f t="shared" si="6"/>
        <v>A50117003</v>
      </c>
      <c r="E252" s="12" t="str">
        <f t="shared" si="7"/>
        <v>CC5000U</v>
      </c>
      <c r="F252" s="37">
        <v>-485779.51870000002</v>
      </c>
    </row>
    <row r="253" spans="1:6" x14ac:dyDescent="0.25">
      <c r="A253" s="12" t="s">
        <v>269</v>
      </c>
      <c r="B253" s="12" t="s">
        <v>251</v>
      </c>
      <c r="C253" s="12" t="s">
        <v>200</v>
      </c>
      <c r="D253" s="12" t="str">
        <f t="shared" si="6"/>
        <v>A50117003</v>
      </c>
      <c r="E253" s="12" t="str">
        <f t="shared" si="7"/>
        <v>CC5400U</v>
      </c>
      <c r="F253" s="37">
        <v>-4716.2987000000003</v>
      </c>
    </row>
    <row r="254" spans="1:6" x14ac:dyDescent="0.25">
      <c r="A254" s="12" t="s">
        <v>269</v>
      </c>
      <c r="B254" s="12" t="s">
        <v>252</v>
      </c>
      <c r="C254" s="12" t="s">
        <v>191</v>
      </c>
      <c r="D254" s="12" t="str">
        <f t="shared" si="6"/>
        <v>A50113001</v>
      </c>
      <c r="E254" s="12" t="str">
        <f t="shared" si="7"/>
        <v>CC5600U</v>
      </c>
      <c r="F254" s="37">
        <v>-2381.4171000000001</v>
      </c>
    </row>
    <row r="255" spans="1:6" x14ac:dyDescent="0.25">
      <c r="A255" s="12" t="s">
        <v>269</v>
      </c>
      <c r="B255" s="12" t="s">
        <v>252</v>
      </c>
      <c r="C255" s="12" t="s">
        <v>200</v>
      </c>
      <c r="D255" s="12" t="str">
        <f t="shared" si="6"/>
        <v>A50117003</v>
      </c>
      <c r="E255" s="12" t="str">
        <f t="shared" si="7"/>
        <v>CC5600U</v>
      </c>
      <c r="F255" s="37">
        <v>-202602.76360000001</v>
      </c>
    </row>
    <row r="256" spans="1:6" x14ac:dyDescent="0.25">
      <c r="A256" s="12" t="s">
        <v>269</v>
      </c>
      <c r="B256" s="12" t="s">
        <v>253</v>
      </c>
      <c r="C256" s="12" t="s">
        <v>191</v>
      </c>
      <c r="D256" s="12" t="str">
        <f t="shared" si="6"/>
        <v>A50113001</v>
      </c>
      <c r="E256" s="12" t="str">
        <f t="shared" si="7"/>
        <v>CC5900U</v>
      </c>
      <c r="F256" s="37">
        <v>-4007147.0976999998</v>
      </c>
    </row>
    <row r="257" spans="1:6" x14ac:dyDescent="0.25">
      <c r="A257" s="12" t="s">
        <v>269</v>
      </c>
      <c r="B257" s="12" t="s">
        <v>253</v>
      </c>
      <c r="C257" s="12" t="s">
        <v>192</v>
      </c>
      <c r="D257" s="12" t="str">
        <f t="shared" si="6"/>
        <v>A50113002</v>
      </c>
      <c r="E257" s="12" t="str">
        <f t="shared" si="7"/>
        <v>CC5900U</v>
      </c>
      <c r="F257" s="37">
        <v>-1801676.4856</v>
      </c>
    </row>
    <row r="258" spans="1:6" x14ac:dyDescent="0.25">
      <c r="A258" s="12" t="s">
        <v>269</v>
      </c>
      <c r="B258" s="12" t="s">
        <v>253</v>
      </c>
      <c r="C258" s="12" t="s">
        <v>193</v>
      </c>
      <c r="D258" s="12" t="str">
        <f t="shared" si="6"/>
        <v>A50113006</v>
      </c>
      <c r="E258" s="12" t="str">
        <f t="shared" si="7"/>
        <v>CC5900U</v>
      </c>
      <c r="F258" s="37">
        <v>-192488.6079</v>
      </c>
    </row>
    <row r="259" spans="1:6" x14ac:dyDescent="0.25">
      <c r="A259" s="12" t="s">
        <v>269</v>
      </c>
      <c r="B259" s="12" t="s">
        <v>253</v>
      </c>
      <c r="C259" s="12" t="s">
        <v>196</v>
      </c>
      <c r="D259" s="12" t="str">
        <f t="shared" ref="D259:D289" si="8">"A"&amp;C259</f>
        <v>A50113013</v>
      </c>
      <c r="E259" s="12" t="str">
        <f t="shared" ref="E259:E289" si="9">"CC"&amp;B259&amp;"U"</f>
        <v>CC5900U</v>
      </c>
      <c r="F259" s="37">
        <v>-839275.49380000005</v>
      </c>
    </row>
    <row r="260" spans="1:6" x14ac:dyDescent="0.25">
      <c r="A260" s="12" t="s">
        <v>269</v>
      </c>
      <c r="B260" s="12" t="s">
        <v>253</v>
      </c>
      <c r="C260" s="12" t="s">
        <v>197</v>
      </c>
      <c r="D260" s="12" t="str">
        <f t="shared" si="8"/>
        <v>A50113014</v>
      </c>
      <c r="E260" s="12" t="str">
        <f t="shared" si="9"/>
        <v>CC5900U</v>
      </c>
      <c r="F260" s="37">
        <v>-368956.2303</v>
      </c>
    </row>
    <row r="261" spans="1:6" x14ac:dyDescent="0.25">
      <c r="A261" s="12" t="s">
        <v>269</v>
      </c>
      <c r="B261" s="12" t="s">
        <v>253</v>
      </c>
      <c r="C261" s="12" t="s">
        <v>200</v>
      </c>
      <c r="D261" s="12" t="str">
        <f t="shared" si="8"/>
        <v>A50117003</v>
      </c>
      <c r="E261" s="12" t="str">
        <f t="shared" si="9"/>
        <v>CC5900U</v>
      </c>
      <c r="F261" s="37">
        <v>-230795.6587</v>
      </c>
    </row>
    <row r="262" spans="1:6" x14ac:dyDescent="0.25">
      <c r="A262" s="12" t="s">
        <v>269</v>
      </c>
      <c r="B262" s="12" t="s">
        <v>254</v>
      </c>
      <c r="C262" s="12" t="s">
        <v>191</v>
      </c>
      <c r="D262" s="12" t="str">
        <f t="shared" si="8"/>
        <v>A50113001</v>
      </c>
      <c r="E262" s="12" t="str">
        <f t="shared" si="9"/>
        <v>CC6000U</v>
      </c>
      <c r="F262" s="37">
        <v>-1853155.5427000001</v>
      </c>
    </row>
    <row r="263" spans="1:6" x14ac:dyDescent="0.25">
      <c r="A263" s="12" t="s">
        <v>269</v>
      </c>
      <c r="B263" s="12" t="s">
        <v>254</v>
      </c>
      <c r="C263" s="12" t="s">
        <v>196</v>
      </c>
      <c r="D263" s="12" t="str">
        <f t="shared" si="8"/>
        <v>A50113013</v>
      </c>
      <c r="E263" s="12" t="str">
        <f t="shared" si="9"/>
        <v>CC6000U</v>
      </c>
      <c r="F263" s="37">
        <v>-79066.220600000001</v>
      </c>
    </row>
    <row r="264" spans="1:6" x14ac:dyDescent="0.25">
      <c r="A264" s="12" t="s">
        <v>269</v>
      </c>
      <c r="B264" s="12" t="s">
        <v>254</v>
      </c>
      <c r="C264" s="12" t="s">
        <v>197</v>
      </c>
      <c r="D264" s="12" t="str">
        <f t="shared" si="8"/>
        <v>A50113014</v>
      </c>
      <c r="E264" s="12" t="str">
        <f t="shared" si="9"/>
        <v>CC6000U</v>
      </c>
      <c r="F264" s="37">
        <v>-375.65440000000001</v>
      </c>
    </row>
    <row r="265" spans="1:6" x14ac:dyDescent="0.25">
      <c r="A265" s="12" t="s">
        <v>269</v>
      </c>
      <c r="B265" s="12" t="s">
        <v>254</v>
      </c>
      <c r="C265" s="12" t="s">
        <v>200</v>
      </c>
      <c r="D265" s="12" t="str">
        <f t="shared" si="8"/>
        <v>A50117003</v>
      </c>
      <c r="E265" s="12" t="str">
        <f t="shared" si="9"/>
        <v>CC6000U</v>
      </c>
      <c r="F265" s="37">
        <v>-608063.22589999996</v>
      </c>
    </row>
    <row r="266" spans="1:6" x14ac:dyDescent="0.25">
      <c r="A266" s="12" t="s">
        <v>269</v>
      </c>
      <c r="B266" s="12" t="s">
        <v>255</v>
      </c>
      <c r="C266" s="12" t="s">
        <v>204</v>
      </c>
      <c r="D266" s="12" t="str">
        <f t="shared" si="8"/>
        <v>A</v>
      </c>
      <c r="E266" s="12" t="str">
        <f t="shared" si="9"/>
        <v>CC8100U</v>
      </c>
      <c r="F266" s="37">
        <v>0</v>
      </c>
    </row>
    <row r="267" spans="1:6" x14ac:dyDescent="0.25">
      <c r="A267" s="12" t="s">
        <v>269</v>
      </c>
      <c r="B267" s="12" t="s">
        <v>255</v>
      </c>
      <c r="C267" s="12" t="s">
        <v>191</v>
      </c>
      <c r="D267" s="12" t="str">
        <f t="shared" si="8"/>
        <v>A50113001</v>
      </c>
      <c r="E267" s="12" t="str">
        <f t="shared" si="9"/>
        <v>CC8100U</v>
      </c>
      <c r="F267" s="37">
        <v>-11331.0213</v>
      </c>
    </row>
    <row r="268" spans="1:6" x14ac:dyDescent="0.25">
      <c r="A268" s="12" t="s">
        <v>269</v>
      </c>
      <c r="B268" s="12" t="s">
        <v>256</v>
      </c>
      <c r="C268" s="12" t="s">
        <v>191</v>
      </c>
      <c r="D268" s="12" t="str">
        <f t="shared" si="8"/>
        <v>A50113001</v>
      </c>
      <c r="E268" s="12" t="str">
        <f t="shared" si="9"/>
        <v>CC8500U</v>
      </c>
      <c r="F268" s="37">
        <v>-6497.06</v>
      </c>
    </row>
    <row r="269" spans="1:6" x14ac:dyDescent="0.25">
      <c r="A269" s="12" t="s">
        <v>269</v>
      </c>
      <c r="B269" s="12" t="s">
        <v>256</v>
      </c>
      <c r="C269" s="12" t="s">
        <v>193</v>
      </c>
      <c r="D269" s="12" t="str">
        <f t="shared" si="8"/>
        <v>A50113006</v>
      </c>
      <c r="E269" s="12" t="str">
        <f t="shared" si="9"/>
        <v>CC8500U</v>
      </c>
      <c r="F269" s="37">
        <v>-1987.2</v>
      </c>
    </row>
    <row r="270" spans="1:6" x14ac:dyDescent="0.25">
      <c r="A270" s="12" t="s">
        <v>269</v>
      </c>
      <c r="B270" s="12" t="s">
        <v>256</v>
      </c>
      <c r="C270" s="12" t="s">
        <v>202</v>
      </c>
      <c r="D270" s="12" t="str">
        <f t="shared" si="8"/>
        <v>A50115020</v>
      </c>
      <c r="E270" s="12" t="str">
        <f t="shared" si="9"/>
        <v>CC8500U</v>
      </c>
      <c r="F270" s="37">
        <v>-1386.08</v>
      </c>
    </row>
    <row r="271" spans="1:6" x14ac:dyDescent="0.25">
      <c r="A271" s="12" t="s">
        <v>269</v>
      </c>
      <c r="B271" s="12" t="s">
        <v>257</v>
      </c>
      <c r="C271" s="12" t="s">
        <v>191</v>
      </c>
      <c r="D271" s="12" t="str">
        <f t="shared" si="8"/>
        <v>A50113001</v>
      </c>
      <c r="E271" s="12" t="str">
        <f t="shared" si="9"/>
        <v>CC8600U</v>
      </c>
      <c r="F271" s="37">
        <v>1270.8567</v>
      </c>
    </row>
    <row r="272" spans="1:6" x14ac:dyDescent="0.25">
      <c r="A272" s="12" t="s">
        <v>269</v>
      </c>
      <c r="B272" s="12" t="s">
        <v>258</v>
      </c>
      <c r="C272" s="12" t="s">
        <v>204</v>
      </c>
      <c r="D272" s="12" t="str">
        <f t="shared" si="8"/>
        <v>A</v>
      </c>
      <c r="E272" s="12" t="str">
        <f t="shared" si="9"/>
        <v>CC8900U</v>
      </c>
      <c r="F272" s="37">
        <v>-17638238.7608</v>
      </c>
    </row>
    <row r="273" spans="1:6" x14ac:dyDescent="0.25">
      <c r="A273" s="12" t="s">
        <v>269</v>
      </c>
      <c r="B273" s="12" t="s">
        <v>259</v>
      </c>
      <c r="C273" s="12" t="s">
        <v>191</v>
      </c>
      <c r="D273" s="12" t="str">
        <f t="shared" si="8"/>
        <v>A50113001</v>
      </c>
      <c r="E273" s="12" t="str">
        <f t="shared" si="9"/>
        <v>CC9001U</v>
      </c>
      <c r="F273" s="37">
        <v>-1681.8677</v>
      </c>
    </row>
    <row r="274" spans="1:6" x14ac:dyDescent="0.25">
      <c r="A274" s="12" t="s">
        <v>269</v>
      </c>
      <c r="B274" s="12" t="s">
        <v>260</v>
      </c>
      <c r="C274" s="12" t="s">
        <v>191</v>
      </c>
      <c r="D274" s="12" t="str">
        <f t="shared" si="8"/>
        <v>A50113001</v>
      </c>
      <c r="E274" s="12" t="str">
        <f t="shared" si="9"/>
        <v>CC9021U</v>
      </c>
      <c r="F274" s="37">
        <v>-958.32</v>
      </c>
    </row>
    <row r="275" spans="1:6" x14ac:dyDescent="0.25">
      <c r="A275" s="12" t="s">
        <v>269</v>
      </c>
      <c r="B275" s="12" t="s">
        <v>260</v>
      </c>
      <c r="C275" s="12" t="s">
        <v>200</v>
      </c>
      <c r="D275" s="12" t="str">
        <f t="shared" si="8"/>
        <v>A50117003</v>
      </c>
      <c r="E275" s="12" t="str">
        <f t="shared" si="9"/>
        <v>CC9021U</v>
      </c>
      <c r="F275" s="37">
        <v>-4802.1734999999999</v>
      </c>
    </row>
    <row r="276" spans="1:6" x14ac:dyDescent="0.25">
      <c r="A276" s="12" t="s">
        <v>269</v>
      </c>
      <c r="B276" s="12" t="s">
        <v>261</v>
      </c>
      <c r="C276" s="12" t="s">
        <v>191</v>
      </c>
      <c r="D276" s="12" t="str">
        <f t="shared" si="8"/>
        <v>A50113001</v>
      </c>
      <c r="E276" s="12" t="str">
        <f t="shared" si="9"/>
        <v>CC9051U</v>
      </c>
      <c r="F276" s="37">
        <v>-2299.3742000000002</v>
      </c>
    </row>
    <row r="277" spans="1:6" x14ac:dyDescent="0.25">
      <c r="A277" s="12" t="s">
        <v>269</v>
      </c>
      <c r="B277" s="12" t="s">
        <v>261</v>
      </c>
      <c r="C277" s="12" t="s">
        <v>200</v>
      </c>
      <c r="D277" s="12" t="str">
        <f t="shared" si="8"/>
        <v>A50117003</v>
      </c>
      <c r="E277" s="12" t="str">
        <f t="shared" si="9"/>
        <v>CC9051U</v>
      </c>
      <c r="F277" s="37">
        <v>-1708.2155</v>
      </c>
    </row>
    <row r="278" spans="1:6" x14ac:dyDescent="0.25">
      <c r="A278" s="12" t="s">
        <v>269</v>
      </c>
      <c r="B278" s="12" t="s">
        <v>262</v>
      </c>
      <c r="C278" s="12" t="s">
        <v>200</v>
      </c>
      <c r="D278" s="12" t="str">
        <f t="shared" si="8"/>
        <v>A50117003</v>
      </c>
      <c r="E278" s="12" t="str">
        <f t="shared" si="9"/>
        <v>CC9071U</v>
      </c>
      <c r="F278" s="37">
        <v>-1464.2035000000001</v>
      </c>
    </row>
    <row r="279" spans="1:6" x14ac:dyDescent="0.25">
      <c r="A279" s="12" t="s">
        <v>269</v>
      </c>
      <c r="B279" s="12" t="s">
        <v>263</v>
      </c>
      <c r="C279" s="12" t="s">
        <v>200</v>
      </c>
      <c r="D279" s="12" t="str">
        <f t="shared" si="8"/>
        <v>A50117003</v>
      </c>
      <c r="E279" s="12" t="str">
        <f t="shared" si="9"/>
        <v>CC9091U</v>
      </c>
      <c r="F279" s="37">
        <v>-285.56</v>
      </c>
    </row>
    <row r="280" spans="1:6" x14ac:dyDescent="0.25">
      <c r="A280" s="12" t="s">
        <v>269</v>
      </c>
      <c r="B280" s="12" t="s">
        <v>264</v>
      </c>
      <c r="C280" s="12" t="s">
        <v>191</v>
      </c>
      <c r="D280" s="12" t="str">
        <f t="shared" si="8"/>
        <v>A50113001</v>
      </c>
      <c r="E280" s="12" t="str">
        <f t="shared" si="9"/>
        <v>CC9100U</v>
      </c>
      <c r="F280" s="37">
        <v>-14783.372499999999</v>
      </c>
    </row>
    <row r="281" spans="1:6" x14ac:dyDescent="0.25">
      <c r="A281" s="12" t="s">
        <v>269</v>
      </c>
      <c r="B281" s="12" t="s">
        <v>265</v>
      </c>
      <c r="C281" s="12" t="s">
        <v>191</v>
      </c>
      <c r="D281" s="12" t="str">
        <f t="shared" si="8"/>
        <v>A50113001</v>
      </c>
      <c r="E281" s="12" t="str">
        <f t="shared" si="9"/>
        <v>CC9300U</v>
      </c>
      <c r="F281" s="37">
        <v>-2937.1246999999998</v>
      </c>
    </row>
    <row r="282" spans="1:6" x14ac:dyDescent="0.25">
      <c r="A282" s="12" t="s">
        <v>269</v>
      </c>
      <c r="B282" s="12" t="s">
        <v>265</v>
      </c>
      <c r="C282" s="12" t="s">
        <v>200</v>
      </c>
      <c r="D282" s="12" t="str">
        <f t="shared" si="8"/>
        <v>A50117003</v>
      </c>
      <c r="E282" s="12" t="str">
        <f t="shared" si="9"/>
        <v>CC9300U</v>
      </c>
      <c r="F282" s="37">
        <v>-2355.4956000000002</v>
      </c>
    </row>
    <row r="283" spans="1:6" x14ac:dyDescent="0.25">
      <c r="A283" s="12" t="s">
        <v>269</v>
      </c>
      <c r="B283" s="12" t="s">
        <v>266</v>
      </c>
      <c r="C283" s="12" t="s">
        <v>191</v>
      </c>
      <c r="D283" s="12" t="str">
        <f t="shared" si="8"/>
        <v>A50113001</v>
      </c>
      <c r="E283" s="12" t="str">
        <f t="shared" si="9"/>
        <v>CC9400U</v>
      </c>
      <c r="F283" s="37">
        <v>-1889.1024</v>
      </c>
    </row>
    <row r="284" spans="1:6" x14ac:dyDescent="0.25">
      <c r="A284" s="12" t="s">
        <v>269</v>
      </c>
      <c r="B284" s="12" t="s">
        <v>266</v>
      </c>
      <c r="C284" s="12" t="s">
        <v>200</v>
      </c>
      <c r="D284" s="12" t="str">
        <f t="shared" si="8"/>
        <v>A50117003</v>
      </c>
      <c r="E284" s="12" t="str">
        <f t="shared" si="9"/>
        <v>CC9400U</v>
      </c>
      <c r="F284" s="37">
        <v>-25522.2235</v>
      </c>
    </row>
    <row r="285" spans="1:6" x14ac:dyDescent="0.25">
      <c r="A285" s="12" t="s">
        <v>269</v>
      </c>
      <c r="B285" s="12" t="s">
        <v>267</v>
      </c>
      <c r="C285" s="12" t="s">
        <v>191</v>
      </c>
      <c r="D285" s="12" t="str">
        <f t="shared" si="8"/>
        <v>A50113001</v>
      </c>
      <c r="E285" s="12" t="str">
        <f t="shared" si="9"/>
        <v>CC9500U</v>
      </c>
      <c r="F285" s="37">
        <v>-306.65469999999999</v>
      </c>
    </row>
    <row r="286" spans="1:6" x14ac:dyDescent="0.25">
      <c r="A286" s="12" t="s">
        <v>269</v>
      </c>
      <c r="B286" s="12" t="s">
        <v>267</v>
      </c>
      <c r="C286" s="12" t="s">
        <v>193</v>
      </c>
      <c r="D286" s="12" t="str">
        <f t="shared" si="8"/>
        <v>A50113006</v>
      </c>
      <c r="E286" s="12" t="str">
        <f t="shared" si="9"/>
        <v>CC9500U</v>
      </c>
      <c r="F286" s="37">
        <v>0</v>
      </c>
    </row>
    <row r="287" spans="1:6" x14ac:dyDescent="0.25">
      <c r="A287" s="12" t="s">
        <v>269</v>
      </c>
      <c r="B287" s="12" t="s">
        <v>267</v>
      </c>
      <c r="C287" s="12" t="s">
        <v>200</v>
      </c>
      <c r="D287" s="12" t="str">
        <f t="shared" si="8"/>
        <v>A50117003</v>
      </c>
      <c r="E287" s="12" t="str">
        <f t="shared" si="9"/>
        <v>CC9500U</v>
      </c>
      <c r="F287" s="37">
        <v>-42547.791700000002</v>
      </c>
    </row>
    <row r="288" spans="1:6" x14ac:dyDescent="0.25">
      <c r="A288" s="12" t="s">
        <v>269</v>
      </c>
      <c r="B288" s="12" t="s">
        <v>268</v>
      </c>
      <c r="C288" s="12" t="s">
        <v>191</v>
      </c>
      <c r="D288" s="12" t="str">
        <f t="shared" si="8"/>
        <v>A50113001</v>
      </c>
      <c r="E288" s="12" t="str">
        <f t="shared" si="9"/>
        <v>CC9800U</v>
      </c>
      <c r="F288" s="37">
        <v>-4285.5214999999998</v>
      </c>
    </row>
    <row r="289" spans="1:6" x14ac:dyDescent="0.25">
      <c r="A289" s="12" t="s">
        <v>269</v>
      </c>
      <c r="B289" s="12" t="s">
        <v>268</v>
      </c>
      <c r="C289" s="12" t="s">
        <v>200</v>
      </c>
      <c r="D289" s="12" t="str">
        <f t="shared" si="8"/>
        <v>A50117003</v>
      </c>
      <c r="E289" s="12" t="str">
        <f t="shared" si="9"/>
        <v>CC9800U</v>
      </c>
      <c r="F289" s="37">
        <v>-860.48080000000004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BP-kliniky</vt:lpstr>
      <vt:lpstr>03_16BudgetFinalQ</vt:lpstr>
      <vt:lpstr>'BP-kliniky'!Názvy_tisku</vt:lpstr>
      <vt:lpstr>'BP-kliniky'!Oblast_tisku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63222</cp:lastModifiedBy>
  <cp:lastPrinted>2020-01-24T08:12:08Z</cp:lastPrinted>
  <dcterms:created xsi:type="dcterms:W3CDTF">2019-11-20T13:19:35Z</dcterms:created>
  <dcterms:modified xsi:type="dcterms:W3CDTF">2020-01-24T08:12:09Z</dcterms:modified>
</cp:coreProperties>
</file>