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nápek Martin\BP 2020\KLINIKY - podklady předschůzky\K04 I.CHIR\"/>
    </mc:Choice>
  </mc:AlternateContent>
  <bookViews>
    <workbookView xWindow="-120" yWindow="-120" windowWidth="29040" windowHeight="15840" activeTab="1"/>
  </bookViews>
  <sheets>
    <sheet name="Face" sheetId="1" r:id="rId1"/>
    <sheet name="odesláno" sheetId="2" r:id="rId2"/>
  </sheets>
  <definedNames>
    <definedName name="_xlnm.Print_Area" localSheetId="0">Face!$G$17:$P$106</definedName>
    <definedName name="_xlnm.Print_Area" localSheetId="1">odesláno!$G$17:$P$106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8" i="2" l="1"/>
  <c r="AF85" i="2"/>
  <c r="AE85" i="2" l="1"/>
  <c r="AD85" i="2" l="1"/>
  <c r="AC85" i="2"/>
  <c r="O48" i="2" l="1"/>
  <c r="O29" i="2"/>
  <c r="O48" i="1" l="1"/>
  <c r="O29" i="1"/>
</calcChain>
</file>

<file path=xl/sharedStrings.xml><?xml version="1.0" encoding="utf-8"?>
<sst xmlns="http://schemas.openxmlformats.org/spreadsheetml/2006/main" count="584" uniqueCount="274">
  <si>
    <t>PALO_SERVER/FNOL</t>
  </si>
  <si>
    <t>FINAL6</t>
  </si>
  <si>
    <t>CC0400U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</si>
  <si>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</si>
  <si>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</si>
  <si>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</si>
  <si>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</si>
  <si>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</si>
  <si>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</si>
  <si>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</si>
  <si>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</si>
  <si>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</si>
  <si>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</si>
  <si>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</si>
  <si>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</si>
  <si>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</si>
  <si>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</si>
  <si>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</si>
  <si>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</si>
  <si>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</si>
  <si>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</si>
  <si>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</si>
  <si>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</si>
  <si>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</si>
  <si>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</si>
  <si>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</si>
  <si>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I. chirurgická klinika</t>
  </si>
  <si>
    <t>Období:</t>
  </si>
  <si>
    <t>Prosinec</t>
  </si>
  <si>
    <t>2020</t>
  </si>
  <si>
    <t>Poslední aktualizovaný měsíc: Počáteční období</t>
  </si>
  <si>
    <t>0400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</si>
  <si>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</si>
  <si>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</si>
  <si>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</si>
  <si>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</si>
  <si>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</si>
  <si>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</si>
  <si>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</si>
  <si>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</si>
  <si>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</si>
  <si>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</si>
  <si>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</si>
  <si>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</si>
  <si>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</si>
  <si>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</si>
  <si>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</si>
  <si>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</si>
  <si>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</si>
  <si>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</si>
  <si>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</si>
  <si>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</si>
  <si>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</si>
  <si>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</si>
  <si>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</si>
  <si>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</si>
  <si>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</si>
  <si>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</si>
  <si>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</si>
  <si>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</si>
  <si>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</si>
  <si>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</si>
  <si>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</si>
  <si>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</si>
  <si>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</si>
  <si>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</si>
  <si>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</si>
  <si>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</si>
  <si>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</si>
  <si>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</si>
  <si>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</si>
  <si>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</si>
  <si>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</si>
  <si>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</si>
  <si>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</si>
  <si>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</si>
  <si>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</si>
  <si>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</si>
  <si>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</si>
  <si>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</si>
  <si>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</si>
  <si>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</si>
  <si>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</si>
  <si>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</si>
  <si>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</si>
  <si>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</si>
  <si>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</si>
  <si>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</si>
  <si>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</si>
  <si>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</si>
  <si>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</si>
  <si>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</si>
  <si>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</si>
  <si>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</si>
  <si>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</si>
  <si>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</si>
  <si>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</si>
  <si>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</si>
  <si>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</si>
  <si>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</si>
  <si>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</si>
  <si>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</si>
  <si>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</si>
  <si>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</si>
  <si>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</si>
  <si>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</si>
  <si>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</si>
  <si>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</si>
  <si>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</si>
  <si>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</si>
  <si>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</si>
  <si>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</si>
  <si>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</si>
  <si>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</si>
  <si>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</si>
  <si>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</si>
  <si>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</si>
  <si>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</si>
  <si>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</si>
  <si>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</si>
  <si>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</si>
  <si>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</si>
  <si>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</si>
  <si>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</si>
  <si>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</si>
  <si>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</si>
  <si>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</si>
  <si>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</si>
  <si>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</si>
  <si>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</si>
  <si>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</si>
  <si>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</si>
  <si>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</si>
  <si>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</si>
  <si>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</si>
  <si>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</si>
  <si>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</si>
  <si>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</si>
  <si>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</si>
  <si>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</si>
  <si>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</si>
  <si>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</si>
  <si>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</si>
  <si>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</si>
  <si>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</si>
  <si>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</si>
  <si>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</si>
  <si>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</si>
  <si>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</si>
  <si>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</si>
  <si>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</si>
  <si>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</si>
  <si>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</si>
  <si>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</si>
  <si>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</si>
  <si>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</si>
  <si>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</si>
  <si>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</si>
  <si>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</si>
  <si>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</si>
  <si>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</si>
  <si>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</si>
  <si>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</si>
  <si>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</si>
  <si>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</si>
  <si>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</si>
  <si>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</si>
  <si>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</si>
  <si>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</si>
  <si>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</si>
  <si>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</si>
  <si>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</si>
  <si>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</si>
  <si>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</si>
  <si>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</si>
  <si>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</si>
  <si>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</si>
  <si>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</si>
  <si>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</si>
  <si>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</si>
  <si>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</si>
  <si>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</si>
  <si>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</si>
  <si>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</si>
  <si>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</si>
  <si>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</si>
  <si>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</si>
  <si>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</si>
  <si>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</si>
  <si>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</si>
  <si>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</si>
  <si>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</si>
  <si>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</si>
  <si>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</si>
  <si>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</si>
  <si>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</si>
  <si>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</si>
  <si>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</si>
  <si>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</si>
  <si>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</si>
  <si>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</si>
  <si>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</si>
  <si>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</si>
  <si>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</si>
  <si>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</si>
  <si>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</si>
  <si>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</si>
  <si>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</si>
  <si>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</si>
  <si>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</si>
  <si>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</si>
  <si>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</si>
  <si>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</si>
  <si>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</si>
  <si>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</si>
  <si>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</si>
  <si>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</si>
  <si>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</si>
  <si>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</si>
  <si>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</si>
  <si>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</si>
  <si>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</si>
  <si>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</si>
  <si>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</si>
  <si>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</si>
  <si>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</si>
  <si>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</si>
  <si>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</si>
  <si>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</si>
  <si>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</si>
  <si>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</si>
  <si>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</si>
  <si>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</si>
  <si>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</si>
  <si>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</si>
  <si>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</si>
  <si>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</si>
  <si>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</si>
  <si>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</si>
  <si>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</si>
  <si>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</si>
  <si>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</si>
  <si>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</si>
  <si>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</si>
  <si>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</si>
  <si>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</si>
  <si>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</si>
  <si>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</si>
  <si>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</si>
  <si>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</si>
  <si>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</si>
  <si>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</si>
  <si>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</si>
  <si>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</si>
  <si>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</si>
  <si>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</si>
  <si>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</si>
  <si>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</si>
  <si>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</si>
  <si>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</si>
  <si>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</si>
  <si>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</si>
  <si>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</si>
  <si>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</si>
  <si>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</si>
  <si>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</si>
  <si>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</si>
  <si>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</si>
  <si>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</si>
  <si>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</si>
  <si>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průměrná spotřeba 330 tis. X 12 (3.960 tis.Kč)</t>
  </si>
  <si>
    <t>"-300000 (Z506, Z515, Z528,ente a paren)</t>
  </si>
  <si>
    <t>"-50000; + 117000 (z rezervy)</t>
  </si>
  <si>
    <t>nelimitováno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</si>
</sst>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1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81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3" fontId="0" fillId="0" borderId="0" xfId="0" applyNumberFormat="1"/>
    <xf numFmtId="164" fontId="0" fillId="0" borderId="0" xfId="0" applyNumberFormat="1"/>
    <xf numFmtId="3" fontId="4" fillId="15" borderId="21" xfId="4" applyNumberFormat="1" applyFont="1" applyFill="1" applyBorder="1" applyAlignment="1">
      <alignment horizontal="right"/>
    </xf>
    <xf numFmtId="164" fontId="0" fillId="0" borderId="0" xfId="0" applyNumberFormat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  <xf numFmtId="0" fontId="9" fillId="16" borderId="6" xfId="0" applyFont="1" applyFill="1" applyBorder="1"/>
    <xf numFmtId="0" fontId="9" fillId="16" borderId="0" xfId="0" applyFont="1" applyFill="1" applyBorder="1"/>
    <xf numFmtId="0" fontId="10" fillId="16" borderId="0" xfId="4" applyFont="1" applyFill="1" applyBorder="1">
      <alignment horizontal="left"/>
    </xf>
    <xf numFmtId="0" fontId="9" fillId="16" borderId="13" xfId="0" applyFont="1" applyFill="1" applyBorder="1"/>
    <xf numFmtId="0" fontId="9" fillId="16" borderId="20" xfId="4" applyFont="1" applyFill="1" applyBorder="1">
      <alignment horizontal="left"/>
    </xf>
    <xf numFmtId="3" fontId="9" fillId="16" borderId="21" xfId="4" applyNumberFormat="1" applyFont="1" applyFill="1" applyBorder="1" applyAlignment="1">
      <alignment horizontal="right"/>
    </xf>
    <xf numFmtId="0" fontId="9" fillId="16" borderId="14" xfId="0" applyFont="1" applyFill="1" applyBorder="1"/>
    <xf numFmtId="164" fontId="11" fillId="16" borderId="0" xfId="0" applyNumberFormat="1" applyFont="1" applyFill="1" applyAlignment="1">
      <alignment horizontal="left" wrapText="1"/>
    </xf>
    <xf numFmtId="0" fontId="11" fillId="16" borderId="0" xfId="0" applyFont="1" applyFill="1"/>
    <xf numFmtId="0" fontId="9" fillId="3" borderId="6" xfId="0" applyFont="1" applyFill="1" applyBorder="1"/>
    <xf numFmtId="0" fontId="9" fillId="3" borderId="0" xfId="0" applyFont="1" applyFill="1" applyBorder="1"/>
    <xf numFmtId="0" fontId="10" fillId="3" borderId="0" xfId="4" applyFont="1" applyFill="1" applyBorder="1">
      <alignment horizontal="left"/>
    </xf>
    <xf numFmtId="0" fontId="9" fillId="4" borderId="13" xfId="0" applyFont="1" applyFill="1" applyBorder="1"/>
    <xf numFmtId="0" fontId="9" fillId="14" borderId="20" xfId="4" applyFont="1" applyFill="1" applyBorder="1">
      <alignment horizontal="left"/>
    </xf>
    <xf numFmtId="0" fontId="9" fillId="4" borderId="0" xfId="0" applyFont="1" applyFill="1" applyBorder="1"/>
    <xf numFmtId="3" fontId="9" fillId="14" borderId="21" xfId="4" applyNumberFormat="1" applyFont="1" applyFill="1" applyBorder="1" applyAlignment="1">
      <alignment horizontal="right"/>
    </xf>
    <xf numFmtId="3" fontId="9" fillId="0" borderId="21" xfId="4" applyNumberFormat="1" applyFont="1" applyFill="1" applyBorder="1" applyAlignment="1">
      <alignment horizontal="right"/>
    </xf>
    <xf numFmtId="0" fontId="9" fillId="4" borderId="14" xfId="0" applyFont="1" applyFill="1" applyBorder="1"/>
    <xf numFmtId="164" fontId="11" fillId="0" borderId="0" xfId="0" applyNumberFormat="1" applyFont="1" applyAlignment="1">
      <alignment horizontal="left" wrapText="1"/>
    </xf>
    <xf numFmtId="0" fontId="11" fillId="0" borderId="0" xfId="0" applyFont="1"/>
    <xf numFmtId="3" fontId="11" fillId="0" borderId="0" xfId="0" applyNumberFormat="1" applyFont="1"/>
  </cellXfs>
  <cellStyles count="5">
    <cellStyle name="___row1" xfId="4"/>
    <cellStyle name="__page" xfId="1"/>
    <cellStyle name="_data" xfId="3"/>
    <cellStyle name="_page" xfId="2"/>
    <cellStyle name="Normální" xfId="0" builtinId="0"/>
  </cellStyles>
  <dxfs count="38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13</xdr:col>
      <xdr:colOff>590549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180975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209550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13</xdr:col>
      <xdr:colOff>590549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68A3F5F-C5D6-41F1-B10F-6EDAA213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180975</xdr:colOff>
      <xdr:row>21</xdr:row>
      <xdr:rowOff>161926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C8508C6-4F05-4E6A-AE03-A4A88CD1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209550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7902F72-4DCE-46D8-9962-184F2210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8"/>
  <sheetViews>
    <sheetView showGridLines="0" topLeftCell="F25" workbookViewId="0">
      <selection activeCell="AF57" sqref="AF57"/>
    </sheetView>
  </sheetViews>
  <sheetFormatPr defaultRowHeight="15" x14ac:dyDescent="0.25"/>
  <cols>
    <col min="1" max="5" width="0" hidden="1" customWidth="1"/>
    <col min="6" max="7" width="0.85546875" customWidth="1"/>
    <col min="8" max="8" width="5.28515625" customWidth="1"/>
    <col min="9" max="9" width="40.42578125" customWidth="1"/>
    <col min="10" max="10" width="0.85546875" customWidth="1"/>
    <col min="11" max="11" width="14.28515625" customWidth="1"/>
    <col min="12" max="12" width="14.5703125" customWidth="1"/>
    <col min="13" max="13" width="13.85546875" customWidth="1"/>
    <col min="14" max="14" width="13.7109375" customWidth="1"/>
    <col min="15" max="15" width="14.5703125" customWidth="1"/>
    <col min="16" max="17" width="0.85546875" customWidth="1"/>
    <col min="18" max="28" width="0" hidden="1" customWidth="1"/>
    <col min="29" max="29" width="24.42578125" style="36" customWidth="1"/>
    <col min="31" max="31" width="11.85546875" bestFit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8" t="s">
        <v>6</v>
      </c>
      <c r="I5" s="49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50" t="s">
        <v>9</v>
      </c>
      <c r="G6" s="51"/>
      <c r="H6" s="51"/>
      <c r="I6" s="49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31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2" t="s">
        <v>24</v>
      </c>
      <c r="H17" s="53"/>
      <c r="I17" s="54"/>
      <c r="J17" s="54"/>
      <c r="K17" s="54"/>
      <c r="L17" s="54"/>
      <c r="M17" s="54"/>
      <c r="N17" s="54"/>
      <c r="O17" s="54"/>
      <c r="P17" s="55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31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31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31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6" t="s">
        <v>26</v>
      </c>
      <c r="L20" s="57"/>
      <c r="M20" s="58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31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31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31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31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9" t="s">
        <v>26</v>
      </c>
      <c r="L24" s="59"/>
      <c r="M24" s="59"/>
      <c r="N24" s="59"/>
      <c r="O24" s="59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31" ht="14.25" customHeight="1" x14ac:dyDescent="0.25">
      <c r="A25" s="2"/>
      <c r="B25" s="2"/>
      <c r="C25" s="2"/>
      <c r="D25" s="2"/>
      <c r="E25" s="2"/>
      <c r="F25" s="14"/>
      <c r="G25" s="19"/>
      <c r="H25" s="38" t="s">
        <v>30</v>
      </c>
      <c r="I25" s="39"/>
      <c r="J25" s="3"/>
      <c r="K25" s="42" t="s">
        <v>31</v>
      </c>
      <c r="L25" s="43"/>
      <c r="M25" s="43"/>
      <c r="N25" s="43"/>
      <c r="O25" s="44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31" ht="14.25" customHeight="1" x14ac:dyDescent="0.25">
      <c r="A26" s="2"/>
      <c r="B26" s="2"/>
      <c r="C26" s="2"/>
      <c r="D26" s="2"/>
      <c r="E26" s="2"/>
      <c r="F26" s="14"/>
      <c r="G26" s="19"/>
      <c r="H26" s="40"/>
      <c r="I26" s="41"/>
      <c r="J26" s="3"/>
      <c r="K26" s="45" t="s">
        <v>32</v>
      </c>
      <c r="L26" s="46"/>
      <c r="M26" s="45" t="s">
        <v>33</v>
      </c>
      <c r="N26" s="47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31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31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E28" s="33"/>
    </row>
    <row r="29" spans="1:31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-8909999.9999998584</v>
      </c>
      <c r="L29" s="28">
        <v>-8828051.25</v>
      </c>
      <c r="M29" s="28">
        <v>-8589790.5120000001</v>
      </c>
      <c r="N29" s="28">
        <v>-9588210.9900000002</v>
      </c>
      <c r="O29" s="28">
        <f>SUM(O30:O46)</f>
        <v>-8770000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31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-3719999.9999999702</v>
      </c>
      <c r="L30" s="28">
        <v>-3762744.23</v>
      </c>
      <c r="M30" s="28">
        <v>-3759999.9989999998</v>
      </c>
      <c r="N30" s="28">
        <v>-4053915.38</v>
      </c>
      <c r="O30" s="35">
        <v>-3950000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36" t="s">
        <v>270</v>
      </c>
      <c r="AE30" s="33"/>
    </row>
    <row r="31" spans="1:31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-1589999.99999998</v>
      </c>
      <c r="L31" s="28">
        <v>-1550971.16</v>
      </c>
      <c r="M31" s="28">
        <v>-1589999.996</v>
      </c>
      <c r="N31" s="28">
        <v>-1749624.33</v>
      </c>
      <c r="O31" s="35">
        <v>-1750000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36">
        <v>50000</v>
      </c>
    </row>
    <row r="32" spans="1:31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9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9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-149999.999999975</v>
      </c>
      <c r="L34" s="28">
        <v>-127311.14</v>
      </c>
      <c r="M34" s="28">
        <v>-200000</v>
      </c>
      <c r="N34" s="28">
        <v>-236752.21</v>
      </c>
      <c r="O34" s="29">
        <v>-250000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36">
        <v>20000</v>
      </c>
    </row>
    <row r="35" spans="1:29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9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-399999.99999998999</v>
      </c>
      <c r="L36" s="28">
        <v>-296104.25</v>
      </c>
      <c r="M36" s="28">
        <v>-350000</v>
      </c>
      <c r="N36" s="28">
        <v>-598250.51</v>
      </c>
      <c r="O36" s="29">
        <v>-350000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9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9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9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-529999.99999999895</v>
      </c>
      <c r="L39" s="28">
        <v>-148844.29</v>
      </c>
      <c r="M39" s="28">
        <v>-199800</v>
      </c>
      <c r="N39" s="28">
        <v>-468533.83</v>
      </c>
      <c r="O39" s="29">
        <v>-200000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36" t="s">
        <v>271</v>
      </c>
    </row>
    <row r="40" spans="1:29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9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-1949999.99999998</v>
      </c>
      <c r="L41" s="28">
        <v>-2435432.54</v>
      </c>
      <c r="M41" s="28">
        <v>-1939990.513</v>
      </c>
      <c r="N41" s="28">
        <v>-1854813.95</v>
      </c>
      <c r="O41" s="29">
        <v>-1610000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9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-299999.99999997998</v>
      </c>
      <c r="L42" s="28">
        <v>-279563.59000000003</v>
      </c>
      <c r="M42" s="28">
        <v>-280000</v>
      </c>
      <c r="N42" s="28">
        <v>-433204.14</v>
      </c>
      <c r="O42" s="29">
        <v>-460000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9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9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9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-269999.99999998498</v>
      </c>
      <c r="L46" s="28">
        <v>-227080.05</v>
      </c>
      <c r="M46" s="28">
        <v>-270000.00400000002</v>
      </c>
      <c r="N46" s="28">
        <v>-193116.64</v>
      </c>
      <c r="O46" s="29">
        <v>-200000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9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-20034428.865701076</v>
      </c>
      <c r="L48" s="28">
        <v>-20869902.330000002</v>
      </c>
      <c r="M48" s="28">
        <v>-22040185.686000001</v>
      </c>
      <c r="N48" s="28">
        <v>-21869733.43</v>
      </c>
      <c r="O48" s="28">
        <f>SUM(O49:O96)</f>
        <v>-21847000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31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31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31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31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-49999.999999997999</v>
      </c>
      <c r="L52" s="28">
        <v>-302455.5</v>
      </c>
      <c r="M52" s="28">
        <v>-429999.99900000001</v>
      </c>
      <c r="N52" s="28">
        <v>-256122.02</v>
      </c>
      <c r="O52" s="29">
        <v>-260000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6">
        <v>57000</v>
      </c>
      <c r="AE52" s="34"/>
    </row>
    <row r="53" spans="1:31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31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31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31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31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31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-40000</v>
      </c>
      <c r="L58" s="28">
        <v>-65915.7</v>
      </c>
      <c r="M58" s="28">
        <v>-19999.999</v>
      </c>
      <c r="N58" s="28">
        <v>-40312.559999999998</v>
      </c>
      <c r="O58" s="29">
        <v>-40000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36">
        <v>10000</v>
      </c>
    </row>
    <row r="59" spans="1:31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31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31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31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-59999.999999979998</v>
      </c>
      <c r="L62" s="28">
        <v>-52027.87</v>
      </c>
      <c r="M62" s="28">
        <v>-55000</v>
      </c>
      <c r="N62" s="28">
        <v>-49851.87</v>
      </c>
      <c r="O62" s="29">
        <v>-50000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31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31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-4999.9999999940001</v>
      </c>
      <c r="L64" s="28">
        <v>-1420.89</v>
      </c>
      <c r="M64" s="28">
        <v>-5000</v>
      </c>
      <c r="N64" s="28">
        <v>-774.29</v>
      </c>
      <c r="O64" s="29">
        <v>-2000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9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-984999.99999996799</v>
      </c>
      <c r="L65" s="28">
        <v>-919864.25</v>
      </c>
      <c r="M65" s="28">
        <v>-1330000.0020000001</v>
      </c>
      <c r="N65" s="28">
        <v>-1361457.33</v>
      </c>
      <c r="O65" s="29">
        <v>-1330000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36">
        <v>50000</v>
      </c>
    </row>
    <row r="66" spans="1:29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-4469999.99999996</v>
      </c>
      <c r="L66" s="28">
        <v>-4853968.21</v>
      </c>
      <c r="M66" s="28">
        <v>-5169790.2230000002</v>
      </c>
      <c r="N66" s="28">
        <v>-5725291.6600000001</v>
      </c>
      <c r="O66" s="29">
        <v>-5552000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37" t="s">
        <v>272</v>
      </c>
    </row>
    <row r="67" spans="1:29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9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9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-219999.99999998201</v>
      </c>
      <c r="L69" s="28">
        <v>-230776.69</v>
      </c>
      <c r="M69" s="28">
        <v>-219999.99799999999</v>
      </c>
      <c r="N69" s="28">
        <v>-403066.85</v>
      </c>
      <c r="O69" s="29">
        <v>-463000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36">
        <v>163000</v>
      </c>
    </row>
    <row r="70" spans="1:29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-34999.999999995998</v>
      </c>
      <c r="L70" s="28">
        <v>-57848.160000000003</v>
      </c>
      <c r="M70" s="28">
        <v>-40000.002</v>
      </c>
      <c r="N70" s="28">
        <v>-49161.36</v>
      </c>
      <c r="O70" s="29">
        <v>-40000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36">
        <v>10000</v>
      </c>
    </row>
    <row r="71" spans="1:29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-99999.999999975</v>
      </c>
      <c r="L71" s="28">
        <v>-112666.73</v>
      </c>
      <c r="M71" s="28">
        <v>-104999.999</v>
      </c>
      <c r="N71" s="28">
        <v>-93710.66</v>
      </c>
      <c r="O71" s="29">
        <v>-95000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36">
        <v>5000</v>
      </c>
    </row>
    <row r="72" spans="1:29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9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-260999.99999996199</v>
      </c>
      <c r="L73" s="28">
        <v>-257415.92</v>
      </c>
      <c r="M73" s="28">
        <v>-240000.008</v>
      </c>
      <c r="N73" s="28">
        <v>-249329.62</v>
      </c>
      <c r="O73" s="29">
        <v>-240000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9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9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9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-198428.86570127899</v>
      </c>
      <c r="L76" s="28">
        <v>-274541.13</v>
      </c>
      <c r="M76" s="28">
        <v>-235000</v>
      </c>
      <c r="N76" s="28">
        <v>-272137.46000000002</v>
      </c>
      <c r="O76" s="29">
        <v>-270000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9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9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9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9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-5000</v>
      </c>
      <c r="L81" s="28">
        <v>-6547.35</v>
      </c>
      <c r="M81" s="28">
        <v>-10000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-89999.999999980995</v>
      </c>
      <c r="L84" s="28">
        <v>-72263.350000000006</v>
      </c>
      <c r="M84" s="28">
        <v>-79999.998999999996</v>
      </c>
      <c r="N84" s="28">
        <v>-51547.21</v>
      </c>
      <c r="O84" s="29">
        <v>-55000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-13105000</v>
      </c>
      <c r="L85" s="28">
        <v>-13250507.92</v>
      </c>
      <c r="M85" s="28">
        <v>-14100395.457</v>
      </c>
      <c r="N85" s="28">
        <v>-13316970.539999999</v>
      </c>
      <c r="O85" s="29">
        <v>-13450000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-410000</v>
      </c>
      <c r="L89" s="28">
        <v>-411682.66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-1009381.4522992951</v>
      </c>
      <c r="L97" s="28">
        <v>-975700.97</v>
      </c>
      <c r="M97" s="28">
        <v>-994999.99900000007</v>
      </c>
      <c r="N97" s="28">
        <v>-927319.15</v>
      </c>
      <c r="O97" s="28">
        <v>-922000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-79999.999999963999</v>
      </c>
      <c r="L98" s="28">
        <v>-71364.62</v>
      </c>
      <c r="M98" s="28">
        <v>-74999.997000000003</v>
      </c>
      <c r="N98" s="28">
        <v>-77765.509999999995</v>
      </c>
      <c r="O98" s="29">
        <v>-76000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-569381.45229941304</v>
      </c>
      <c r="L99" s="28">
        <v>-554275.87</v>
      </c>
      <c r="M99" s="28">
        <v>-560000.00100000005</v>
      </c>
      <c r="N99" s="28">
        <v>-474863.47</v>
      </c>
      <c r="O99" s="29">
        <v>-460000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-154999.99999995899</v>
      </c>
      <c r="L100" s="28">
        <v>-172261.67</v>
      </c>
      <c r="M100" s="28">
        <v>-160000.00099999999</v>
      </c>
      <c r="N100" s="28">
        <v>-165345.14000000001</v>
      </c>
      <c r="O100" s="29">
        <v>-165000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-487.42</v>
      </c>
      <c r="O101" s="29">
        <v>-1000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-204999.99999995899</v>
      </c>
      <c r="L102" s="28">
        <v>-177798.81</v>
      </c>
      <c r="M102" s="28">
        <v>-200000</v>
      </c>
      <c r="N102" s="28">
        <v>-208857.61</v>
      </c>
      <c r="O102" s="29">
        <v>-220000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-209911.45844195</v>
      </c>
      <c r="L103" s="28">
        <v>-256206.66</v>
      </c>
      <c r="M103" s="28">
        <v>-260000.00400000002</v>
      </c>
      <c r="N103" s="28">
        <v>-258806.84</v>
      </c>
      <c r="O103" s="28">
        <v>-255000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-19999.999999975</v>
      </c>
      <c r="L104" s="28">
        <v>-19335.599999999999</v>
      </c>
      <c r="M104" s="28">
        <v>-20000.005000000001</v>
      </c>
      <c r="N104" s="28">
        <v>-24687.29</v>
      </c>
      <c r="O104" s="29">
        <v>-30000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-9911.4584420120009</v>
      </c>
      <c r="L105" s="28">
        <v>-6129.16</v>
      </c>
      <c r="M105" s="28">
        <v>-10000</v>
      </c>
      <c r="N105" s="28">
        <v>-8760.5499999999993</v>
      </c>
      <c r="O105" s="29">
        <v>-10000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-179999.99999996301</v>
      </c>
      <c r="L106" s="28">
        <v>-230741.9</v>
      </c>
      <c r="M106" s="28">
        <v>-229999.99900000001</v>
      </c>
      <c r="N106" s="28">
        <v>-225359</v>
      </c>
      <c r="O106" s="29">
        <v>-215000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37" priority="19" stopIfTrue="1">
      <formula>$A$12=$A$8</formula>
    </cfRule>
  </conditionalFormatting>
  <conditionalFormatting sqref="H29:I29 H48:I100 K29:O29 K48:O100 K102:O106 H102:I106">
    <cfRule type="expression" dxfId="36" priority="13">
      <formula>AND($D29=0,$C29=1,LEFT($E29,1)="A")</formula>
    </cfRule>
    <cfRule type="expression" dxfId="35" priority="15">
      <formula>$C29=3</formula>
    </cfRule>
    <cfRule type="expression" dxfId="34" priority="16">
      <formula>$C29=2</formula>
    </cfRule>
    <cfRule type="expression" dxfId="33" priority="17">
      <formula>AND($C29=1,OR($D29&lt;&gt;0,LEFT($E29,1)="I",LEFT($E29,1)="C",RIGHT($E29,1)="X"))</formula>
    </cfRule>
    <cfRule type="expression" dxfId="32" priority="18">
      <formula>$C29=0</formula>
    </cfRule>
  </conditionalFormatting>
  <conditionalFormatting sqref="H29:I29 H48:I100 K29:O29 K48:O100 K102:O106 H102:I106">
    <cfRule type="expression" dxfId="31" priority="14">
      <formula>$C29=4</formula>
    </cfRule>
  </conditionalFormatting>
  <conditionalFormatting sqref="H30:I47 K30:O47">
    <cfRule type="expression" dxfId="30" priority="7">
      <formula>AND($D30=0,$C30=1,LEFT($E30,1)="A")</formula>
    </cfRule>
    <cfRule type="expression" dxfId="29" priority="9">
      <formula>$C30=3</formula>
    </cfRule>
    <cfRule type="expression" dxfId="28" priority="10">
      <formula>$C30=2</formula>
    </cfRule>
    <cfRule type="expression" dxfId="27" priority="11">
      <formula>AND($C30=1,OR($D30&lt;&gt;0,LEFT($E30,1)="I",LEFT($E30,1)="C",RIGHT($E30,1)="X"))</formula>
    </cfRule>
    <cfRule type="expression" dxfId="26" priority="12">
      <formula>$C30=0</formula>
    </cfRule>
  </conditionalFormatting>
  <conditionalFormatting sqref="H30:I47 K30:O47">
    <cfRule type="expression" dxfId="25" priority="8">
      <formula>$C30=4</formula>
    </cfRule>
  </conditionalFormatting>
  <conditionalFormatting sqref="K101:O101 H101:I101">
    <cfRule type="expression" dxfId="24" priority="1">
      <formula>AND($D101=0,$C101=1,LEFT($E101,1)="A")</formula>
    </cfRule>
    <cfRule type="expression" dxfId="23" priority="3">
      <formula>$C101=3</formula>
    </cfRule>
    <cfRule type="expression" dxfId="22" priority="4">
      <formula>$C101=2</formula>
    </cfRule>
    <cfRule type="expression" dxfId="21" priority="5">
      <formula>AND($C101=1,OR($D101&lt;&gt;0,LEFT($E101,1)="I",LEFT($E101,1)="C",RIGHT($E101,1)="X"))</formula>
    </cfRule>
    <cfRule type="expression" dxfId="20" priority="6">
      <formula>$C101=0</formula>
    </cfRule>
  </conditionalFormatting>
  <conditionalFormatting sqref="K101:O101 H101:I101">
    <cfRule type="expression" dxfId="19" priority="2">
      <formula>$C101=4</formula>
    </cfRule>
  </conditionalFormatting>
  <pageMargins left="0.19685039370078741" right="0.19685039370078741" top="0.23622047244094491" bottom="0.19685039370078741" header="0.19685039370078741" footer="0.19685039370078741"/>
  <pageSetup paperSize="9" scale="82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8"/>
  <sheetViews>
    <sheetView showGridLines="0" tabSelected="1" topLeftCell="F16" workbookViewId="0">
      <pane ySplit="12" topLeftCell="A55" activePane="bottomLeft" state="frozen"/>
      <selection activeCell="F16" sqref="F16"/>
      <selection pane="bottomLeft" activeCell="AF85" sqref="AF85"/>
    </sheetView>
  </sheetViews>
  <sheetFormatPr defaultRowHeight="15" x14ac:dyDescent="0.25"/>
  <cols>
    <col min="1" max="5" width="0" hidden="1" customWidth="1"/>
    <col min="6" max="7" width="0.85546875" customWidth="1"/>
    <col min="8" max="8" width="5.28515625" customWidth="1"/>
    <col min="9" max="9" width="40.42578125" customWidth="1"/>
    <col min="10" max="10" width="0.85546875" customWidth="1"/>
    <col min="11" max="11" width="14.28515625" customWidth="1"/>
    <col min="12" max="12" width="14.5703125" customWidth="1"/>
    <col min="13" max="13" width="13.85546875" customWidth="1"/>
    <col min="14" max="14" width="13.7109375" customWidth="1"/>
    <col min="15" max="15" width="14.5703125" customWidth="1"/>
    <col min="16" max="17" width="0.85546875" customWidth="1"/>
    <col min="18" max="28" width="0" hidden="1" customWidth="1"/>
    <col min="29" max="29" width="11.5703125" style="36" customWidth="1"/>
    <col min="30" max="30" width="10.5703125" bestFit="1" customWidth="1"/>
    <col min="31" max="31" width="11.85546875" bestFit="1" customWidth="1"/>
    <col min="32" max="32" width="9.5703125" bestFit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8" t="s">
        <v>6</v>
      </c>
      <c r="I5" s="49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50" t="s">
        <v>9</v>
      </c>
      <c r="G6" s="51"/>
      <c r="H6" s="51"/>
      <c r="I6" s="49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31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2" t="s">
        <v>24</v>
      </c>
      <c r="H17" s="53"/>
      <c r="I17" s="54"/>
      <c r="J17" s="54"/>
      <c r="K17" s="54"/>
      <c r="L17" s="54"/>
      <c r="M17" s="54"/>
      <c r="N17" s="54"/>
      <c r="O17" s="54"/>
      <c r="P17" s="55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31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31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31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6" t="s">
        <v>26</v>
      </c>
      <c r="L20" s="57"/>
      <c r="M20" s="58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31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31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31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31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9" t="s">
        <v>26</v>
      </c>
      <c r="L24" s="59"/>
      <c r="M24" s="59"/>
      <c r="N24" s="59"/>
      <c r="O24" s="59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31" ht="14.25" customHeight="1" x14ac:dyDescent="0.25">
      <c r="A25" s="2"/>
      <c r="B25" s="2"/>
      <c r="C25" s="2"/>
      <c r="D25" s="2"/>
      <c r="E25" s="2"/>
      <c r="F25" s="14"/>
      <c r="G25" s="19"/>
      <c r="H25" s="38" t="s">
        <v>30</v>
      </c>
      <c r="I25" s="39"/>
      <c r="J25" s="3"/>
      <c r="K25" s="42" t="s">
        <v>31</v>
      </c>
      <c r="L25" s="43"/>
      <c r="M25" s="43"/>
      <c r="N25" s="43"/>
      <c r="O25" s="44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31" ht="14.25" customHeight="1" x14ac:dyDescent="0.25">
      <c r="A26" s="2"/>
      <c r="B26" s="2"/>
      <c r="C26" s="2"/>
      <c r="D26" s="2"/>
      <c r="E26" s="2"/>
      <c r="F26" s="14"/>
      <c r="G26" s="19"/>
      <c r="H26" s="40"/>
      <c r="I26" s="41"/>
      <c r="J26" s="3"/>
      <c r="K26" s="45" t="s">
        <v>32</v>
      </c>
      <c r="L26" s="46"/>
      <c r="M26" s="45" t="s">
        <v>33</v>
      </c>
      <c r="N26" s="47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31" ht="24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31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E28" s="33"/>
    </row>
    <row r="29" spans="1:31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-8909999.9999998584</v>
      </c>
      <c r="L29" s="28">
        <v>-8828051.25</v>
      </c>
      <c r="M29" s="28">
        <v>-8589790.5120000001</v>
      </c>
      <c r="N29" s="28">
        <v>-9588210.9900000002</v>
      </c>
      <c r="O29" s="28">
        <f>SUM(O30:O46)</f>
        <v>-8770000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31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-3719999.9999999702</v>
      </c>
      <c r="L30" s="28">
        <v>-3762744.23</v>
      </c>
      <c r="M30" s="28">
        <v>-3759999.9989999998</v>
      </c>
      <c r="N30" s="28">
        <v>-4053915.38</v>
      </c>
      <c r="O30" s="35">
        <v>-3950000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E30" s="33"/>
    </row>
    <row r="31" spans="1:31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-1589999.99999998</v>
      </c>
      <c r="L31" s="28">
        <v>-1550971.16</v>
      </c>
      <c r="M31" s="28">
        <v>-1589999.996</v>
      </c>
      <c r="N31" s="28">
        <v>-1749624.33</v>
      </c>
      <c r="O31" s="35">
        <v>-1750000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36">
        <v>50000</v>
      </c>
    </row>
    <row r="32" spans="1:31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30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30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-149999.999999975</v>
      </c>
      <c r="L34" s="28">
        <v>-127311.14</v>
      </c>
      <c r="M34" s="28">
        <v>-200000</v>
      </c>
      <c r="N34" s="28">
        <v>-236752.21</v>
      </c>
      <c r="O34" s="29">
        <v>-250000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36">
        <v>20000</v>
      </c>
    </row>
    <row r="35" spans="1:30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30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-399999.99999998999</v>
      </c>
      <c r="L36" s="28">
        <v>-296104.25</v>
      </c>
      <c r="M36" s="28">
        <v>-350000</v>
      </c>
      <c r="N36" s="28">
        <v>-598250.51</v>
      </c>
      <c r="O36" s="29">
        <v>-350000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30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30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30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-529999.99999999895</v>
      </c>
      <c r="L39" s="28">
        <v>-148844.29</v>
      </c>
      <c r="M39" s="28">
        <v>-199800</v>
      </c>
      <c r="N39" s="28">
        <v>-468533.83</v>
      </c>
      <c r="O39" s="29">
        <v>-200000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36">
        <v>-300000</v>
      </c>
    </row>
    <row r="40" spans="1:30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36" t="s">
        <v>273</v>
      </c>
    </row>
    <row r="41" spans="1:30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-1949999.99999998</v>
      </c>
      <c r="L41" s="28">
        <v>-2435432.54</v>
      </c>
      <c r="M41" s="28">
        <v>-1939990.513</v>
      </c>
      <c r="N41" s="28">
        <v>-1854813.95</v>
      </c>
      <c r="O41" s="29">
        <v>-1610000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30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-299999.99999997998</v>
      </c>
      <c r="L42" s="28">
        <v>-279563.59000000003</v>
      </c>
      <c r="M42" s="28">
        <v>-280000</v>
      </c>
      <c r="N42" s="28">
        <v>-433204.14</v>
      </c>
      <c r="O42" s="29">
        <v>-460000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30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30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30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30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-269999.99999998498</v>
      </c>
      <c r="L46" s="28">
        <v>-227080.05</v>
      </c>
      <c r="M46" s="28">
        <v>-270000.00400000002</v>
      </c>
      <c r="N46" s="28">
        <v>-193116.64</v>
      </c>
      <c r="O46" s="29">
        <v>-200000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30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30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-20034428.865701076</v>
      </c>
      <c r="L48" s="28">
        <v>-20869902.330000002</v>
      </c>
      <c r="M48" s="28">
        <v>-22040185.686000001</v>
      </c>
      <c r="N48" s="28">
        <v>-21869733.43</v>
      </c>
      <c r="O48" s="28">
        <f>SUM(O49:O96)</f>
        <v>-21847000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D48" s="33">
        <f>N48-L48-1300000</f>
        <v>-2299831.0999999978</v>
      </c>
    </row>
    <row r="49" spans="1:31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31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31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31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-49999.999999997999</v>
      </c>
      <c r="L52" s="28">
        <v>-302455.5</v>
      </c>
      <c r="M52" s="28">
        <v>-429999.99900000001</v>
      </c>
      <c r="N52" s="28">
        <v>-256122.02</v>
      </c>
      <c r="O52" s="29">
        <v>-260000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6">
        <v>57000</v>
      </c>
      <c r="AE52" s="34"/>
    </row>
    <row r="53" spans="1:31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31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31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31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31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31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-40000</v>
      </c>
      <c r="L58" s="28">
        <v>-65915.7</v>
      </c>
      <c r="M58" s="28">
        <v>-19999.999</v>
      </c>
      <c r="N58" s="28">
        <v>-40312.559999999998</v>
      </c>
      <c r="O58" s="29">
        <v>-40000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36">
        <v>10000</v>
      </c>
    </row>
    <row r="59" spans="1:31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31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31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31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-59999.999999979998</v>
      </c>
      <c r="L62" s="28">
        <v>-52027.87</v>
      </c>
      <c r="M62" s="28">
        <v>-55000</v>
      </c>
      <c r="N62" s="28">
        <v>-49851.87</v>
      </c>
      <c r="O62" s="29">
        <v>-50000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31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31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-4999.9999999940001</v>
      </c>
      <c r="L64" s="28">
        <v>-1420.89</v>
      </c>
      <c r="M64" s="28">
        <v>-5000</v>
      </c>
      <c r="N64" s="28">
        <v>-774.29</v>
      </c>
      <c r="O64" s="29">
        <v>-2000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9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-984999.99999996799</v>
      </c>
      <c r="L65" s="28">
        <v>-919864.25</v>
      </c>
      <c r="M65" s="28">
        <v>-1330000.0020000001</v>
      </c>
      <c r="N65" s="28">
        <v>-1361457.33</v>
      </c>
      <c r="O65" s="29">
        <v>-1330000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36">
        <v>50000</v>
      </c>
    </row>
    <row r="66" spans="1:29" s="68" customFormat="1" ht="11.25" customHeight="1" x14ac:dyDescent="0.25">
      <c r="A66" s="60"/>
      <c r="B66" s="61"/>
      <c r="C66" s="61">
        <v>2</v>
      </c>
      <c r="D66" s="61">
        <v>0</v>
      </c>
      <c r="E66" s="62" t="s">
        <v>147</v>
      </c>
      <c r="F66" s="61"/>
      <c r="G66" s="63"/>
      <c r="H66" s="64" t="s">
        <v>148</v>
      </c>
      <c r="I66" s="64" t="s">
        <v>149</v>
      </c>
      <c r="J66" s="61"/>
      <c r="K66" s="65">
        <v>-4469999.99999996</v>
      </c>
      <c r="L66" s="65">
        <v>-4853968.21</v>
      </c>
      <c r="M66" s="65">
        <v>-5169790.2230000002</v>
      </c>
      <c r="N66" s="65">
        <v>-5725291.6600000001</v>
      </c>
      <c r="O66" s="65">
        <v>-5552000</v>
      </c>
      <c r="P66" s="66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7">
        <v>52000</v>
      </c>
    </row>
    <row r="67" spans="1:29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9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9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-219999.99999998201</v>
      </c>
      <c r="L69" s="28">
        <v>-230776.69</v>
      </c>
      <c r="M69" s="28">
        <v>-219999.99799999999</v>
      </c>
      <c r="N69" s="28">
        <v>-403066.85</v>
      </c>
      <c r="O69" s="29">
        <v>-463000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36">
        <v>163000</v>
      </c>
    </row>
    <row r="70" spans="1:29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-34999.999999995998</v>
      </c>
      <c r="L70" s="28">
        <v>-57848.160000000003</v>
      </c>
      <c r="M70" s="28">
        <v>-40000.002</v>
      </c>
      <c r="N70" s="28">
        <v>-49161.36</v>
      </c>
      <c r="O70" s="29">
        <v>-40000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36">
        <v>10000</v>
      </c>
    </row>
    <row r="71" spans="1:29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-99999.999999975</v>
      </c>
      <c r="L71" s="28">
        <v>-112666.73</v>
      </c>
      <c r="M71" s="28">
        <v>-104999.999</v>
      </c>
      <c r="N71" s="28">
        <v>-93710.66</v>
      </c>
      <c r="O71" s="29">
        <v>-95000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36">
        <v>5000</v>
      </c>
    </row>
    <row r="72" spans="1:29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9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-260999.99999996199</v>
      </c>
      <c r="L73" s="28">
        <v>-257415.92</v>
      </c>
      <c r="M73" s="28">
        <v>-240000.008</v>
      </c>
      <c r="N73" s="28">
        <v>-249329.62</v>
      </c>
      <c r="O73" s="29">
        <v>-240000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9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9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9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-198428.86570127899</v>
      </c>
      <c r="L76" s="28">
        <v>-274541.13</v>
      </c>
      <c r="M76" s="28">
        <v>-235000</v>
      </c>
      <c r="N76" s="28">
        <v>-272137.46000000002</v>
      </c>
      <c r="O76" s="29">
        <v>-270000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9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9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9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9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32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-5000</v>
      </c>
      <c r="L81" s="28">
        <v>-6547.35</v>
      </c>
      <c r="M81" s="28">
        <v>-10000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32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32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32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-89999.999999980995</v>
      </c>
      <c r="L84" s="28">
        <v>-72263.350000000006</v>
      </c>
      <c r="M84" s="28">
        <v>-79999.998999999996</v>
      </c>
      <c r="N84" s="28">
        <v>-51547.21</v>
      </c>
      <c r="O84" s="29">
        <v>-55000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32" s="79" customFormat="1" ht="11.25" customHeight="1" x14ac:dyDescent="0.25">
      <c r="A85" s="69"/>
      <c r="B85" s="70"/>
      <c r="C85" s="70">
        <v>2</v>
      </c>
      <c r="D85" s="70">
        <v>0</v>
      </c>
      <c r="E85" s="71" t="s">
        <v>204</v>
      </c>
      <c r="F85" s="70"/>
      <c r="G85" s="72"/>
      <c r="H85" s="73" t="s">
        <v>205</v>
      </c>
      <c r="I85" s="73" t="s">
        <v>206</v>
      </c>
      <c r="J85" s="74"/>
      <c r="K85" s="75">
        <v>-13105000</v>
      </c>
      <c r="L85" s="75">
        <v>-13250507.92</v>
      </c>
      <c r="M85" s="75">
        <v>-14100395.457</v>
      </c>
      <c r="N85" s="75">
        <v>-13316970.539999999</v>
      </c>
      <c r="O85" s="76">
        <v>-13450000</v>
      </c>
      <c r="P85" s="77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8">
        <f>SUM(L66,L85)</f>
        <v>-18104476.129999999</v>
      </c>
      <c r="AD85" s="80">
        <f>N66+N85</f>
        <v>-19042262.199999999</v>
      </c>
      <c r="AE85" s="80">
        <f>AD85-AC85</f>
        <v>-937786.0700000003</v>
      </c>
      <c r="AF85" s="80">
        <f>AE85-1300000</f>
        <v>-2237786.0700000003</v>
      </c>
    </row>
    <row r="86" spans="1:32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32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32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32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-410000</v>
      </c>
      <c r="L89" s="28">
        <v>-411682.66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32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32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32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32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32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32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32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-1009381.4522992951</v>
      </c>
      <c r="L97" s="28">
        <v>-975700.97</v>
      </c>
      <c r="M97" s="28">
        <v>-994999.99900000007</v>
      </c>
      <c r="N97" s="28">
        <v>-927319.15</v>
      </c>
      <c r="O97" s="28">
        <v>-922000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-79999.999999963999</v>
      </c>
      <c r="L98" s="28">
        <v>-71364.62</v>
      </c>
      <c r="M98" s="28">
        <v>-74999.997000000003</v>
      </c>
      <c r="N98" s="28">
        <v>-77765.509999999995</v>
      </c>
      <c r="O98" s="29">
        <v>-76000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-569381.45229941304</v>
      </c>
      <c r="L99" s="28">
        <v>-554275.87</v>
      </c>
      <c r="M99" s="28">
        <v>-560000.00100000005</v>
      </c>
      <c r="N99" s="28">
        <v>-474863.47</v>
      </c>
      <c r="O99" s="29">
        <v>-460000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-154999.99999995899</v>
      </c>
      <c r="L100" s="28">
        <v>-172261.67</v>
      </c>
      <c r="M100" s="28">
        <v>-160000.00099999999</v>
      </c>
      <c r="N100" s="28">
        <v>-165345.14000000001</v>
      </c>
      <c r="O100" s="29">
        <v>-165000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-487.42</v>
      </c>
      <c r="O101" s="29">
        <v>-1000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-204999.99999995899</v>
      </c>
      <c r="L102" s="28">
        <v>-177798.81</v>
      </c>
      <c r="M102" s="28">
        <v>-200000</v>
      </c>
      <c r="N102" s="28">
        <v>-208857.61</v>
      </c>
      <c r="O102" s="29">
        <v>-220000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-209911.45844195</v>
      </c>
      <c r="L103" s="28">
        <v>-256206.66</v>
      </c>
      <c r="M103" s="28">
        <v>-260000.00400000002</v>
      </c>
      <c r="N103" s="28">
        <v>-258806.84</v>
      </c>
      <c r="O103" s="28">
        <v>-255000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-19999.999999975</v>
      </c>
      <c r="L104" s="28">
        <v>-19335.599999999999</v>
      </c>
      <c r="M104" s="28">
        <v>-20000.005000000001</v>
      </c>
      <c r="N104" s="28">
        <v>-24687.29</v>
      </c>
      <c r="O104" s="29">
        <v>-30000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-9911.4584420120009</v>
      </c>
      <c r="L105" s="28">
        <v>-6129.16</v>
      </c>
      <c r="M105" s="28">
        <v>-10000</v>
      </c>
      <c r="N105" s="28">
        <v>-8760.5499999999993</v>
      </c>
      <c r="O105" s="29">
        <v>-10000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-179999.99999996301</v>
      </c>
      <c r="L106" s="28">
        <v>-230741.9</v>
      </c>
      <c r="M106" s="28">
        <v>-229999.99900000001</v>
      </c>
      <c r="N106" s="28">
        <v>-225359</v>
      </c>
      <c r="O106" s="29">
        <v>-215000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23622047244094491" bottom="0.19685039370078741" header="0.19685039370078741" footer="0.19685039370078741"/>
  <pageSetup paperSize="9" scale="82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Face</vt:lpstr>
      <vt:lpstr>odesláno</vt:lpstr>
      <vt:lpstr>Face!Oblast_tisku</vt:lpstr>
      <vt:lpstr>odesláno!Oblast_tisku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Kreuzingerová Pavla, Ing.</dc:creator>
  <cp:lastModifiedBy>Knápek Martin, Ing.</cp:lastModifiedBy>
  <cp:lastPrinted>2020-02-04T16:20:48Z</cp:lastPrinted>
  <dcterms:created xsi:type="dcterms:W3CDTF">2020-02-03T13:50:37Z</dcterms:created>
  <dcterms:modified xsi:type="dcterms:W3CDTF">2020-02-27T15:01:00Z</dcterms:modified>
</cp:coreProperties>
</file>