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6 PLIC\"/>
    </mc:Choice>
  </mc:AlternateContent>
  <xr:revisionPtr revIDLastSave="0" documentId="13_ncr:1_{82FED386-F004-4025-9934-E35BE251BB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16" sheetId="1" r:id="rId1"/>
  </sheets>
  <definedNames>
    <definedName name="_xlnm.Print_Area" localSheetId="0">'K16'!$A$1:$AB$108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4" i="1" l="1"/>
  <c r="O100" i="1"/>
  <c r="O84" i="1"/>
  <c r="O76" i="1"/>
  <c r="O48" i="1" s="1"/>
  <c r="O71" i="1"/>
  <c r="O42" i="1"/>
  <c r="O36" i="1"/>
  <c r="O44" i="1"/>
  <c r="O103" i="1"/>
  <c r="O97" i="1"/>
  <c r="O29" i="1"/>
</calcChain>
</file>

<file path=xl/sharedStrings.xml><?xml version="1.0" encoding="utf-8"?>
<sst xmlns="http://schemas.openxmlformats.org/spreadsheetml/2006/main" count="298" uniqueCount="277">
  <si>
    <t>PALO_SERVER/FNOL</t>
  </si>
  <si>
    <t>FINAL6</t>
  </si>
  <si>
    <t>CC1600U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</si>
  <si>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</si>
  <si>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</si>
  <si>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</si>
  <si>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</si>
  <si>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</si>
  <si>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</si>
  <si>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</si>
  <si>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</si>
  <si>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</si>
  <si>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</si>
  <si>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</si>
  <si>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</si>
  <si>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</si>
  <si>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</si>
  <si>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M1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</si>
  <si>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</si>
  <si>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</si>
  <si>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</si>
  <si>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</si>
  <si>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</si>
  <si>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</si>
  <si>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</si>
  <si>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</si>
  <si>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Klinika plicních nemocí a tuberkulózy</t>
  </si>
  <si>
    <t>Období:</t>
  </si>
  <si>
    <t>Prosinec</t>
  </si>
  <si>
    <t>2020</t>
  </si>
  <si>
    <t>Poslední aktualizovaný měsíc: Leden</t>
  </si>
  <si>
    <t>1600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</si>
  <si>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</si>
  <si>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</si>
  <si>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</si>
  <si>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</si>
  <si>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</si>
  <si>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</si>
  <si>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</si>
  <si>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</si>
  <si>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</si>
  <si>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</si>
  <si>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</si>
  <si>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</si>
  <si>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</si>
  <si>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</si>
  <si>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</si>
  <si>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</si>
  <si>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</si>
  <si>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</si>
  <si>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</si>
  <si>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</si>
  <si>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</si>
  <si>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</si>
  <si>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</si>
  <si>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</si>
  <si>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</si>
  <si>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</si>
  <si>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</si>
  <si>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</si>
  <si>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</si>
  <si>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</si>
  <si>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</si>
  <si>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</si>
  <si>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</si>
  <si>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</si>
  <si>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</si>
  <si>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</si>
  <si>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</si>
  <si>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</si>
  <si>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</si>
  <si>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</si>
  <si>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</si>
  <si>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</si>
  <si>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</si>
  <si>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</si>
  <si>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</si>
  <si>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</si>
  <si>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</si>
  <si>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</si>
  <si>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</si>
  <si>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</si>
  <si>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</si>
  <si>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</si>
  <si>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</si>
  <si>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</si>
  <si>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</si>
  <si>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</si>
  <si>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</si>
  <si>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</si>
  <si>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</si>
  <si>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</si>
  <si>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</si>
  <si>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</si>
  <si>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</si>
  <si>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</si>
  <si>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</si>
  <si>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</si>
  <si>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</si>
  <si>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</si>
  <si>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</si>
  <si>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</si>
  <si>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</si>
  <si>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</si>
  <si>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</si>
  <si>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</si>
  <si>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</si>
  <si>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</si>
  <si>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</si>
  <si>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</si>
  <si>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</si>
  <si>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</si>
  <si>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</si>
  <si>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</si>
  <si>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</si>
  <si>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</si>
  <si>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</si>
  <si>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</si>
  <si>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</si>
  <si>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</si>
  <si>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</si>
  <si>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</si>
  <si>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</si>
  <si>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</si>
  <si>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</si>
  <si>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</si>
  <si>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</si>
  <si>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</si>
  <si>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</si>
  <si>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</si>
  <si>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</si>
  <si>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</si>
  <si>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</si>
  <si>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</si>
  <si>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</si>
  <si>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</si>
  <si>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</si>
  <si>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</si>
  <si>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</si>
  <si>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</si>
  <si>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</si>
  <si>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</si>
  <si>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</si>
  <si>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</si>
  <si>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</si>
  <si>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</si>
  <si>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</si>
  <si>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</si>
  <si>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</si>
  <si>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</si>
  <si>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</si>
  <si>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</si>
  <si>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</si>
  <si>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</si>
  <si>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</si>
  <si>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</si>
  <si>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</si>
  <si>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</si>
  <si>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</si>
  <si>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</si>
  <si>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</si>
  <si>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</si>
  <si>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</si>
  <si>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</si>
  <si>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</si>
  <si>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</si>
  <si>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</si>
  <si>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</si>
  <si>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</si>
  <si>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</si>
  <si>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</si>
  <si>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</si>
  <si>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</si>
  <si>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</si>
  <si>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</si>
  <si>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</si>
  <si>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</si>
  <si>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</si>
  <si>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</si>
  <si>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</si>
  <si>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</si>
  <si>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</si>
  <si>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</si>
  <si>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</si>
  <si>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</si>
  <si>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</si>
  <si>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</si>
  <si>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</si>
  <si>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</si>
  <si>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</si>
  <si>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</si>
  <si>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</si>
  <si>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</si>
  <si>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</si>
  <si>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</si>
  <si>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</si>
  <si>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</si>
  <si>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</si>
  <si>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</si>
  <si>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</si>
  <si>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</si>
  <si>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</si>
  <si>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</si>
  <si>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</si>
  <si>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</si>
  <si>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</si>
  <si>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</si>
  <si>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</si>
  <si>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</si>
  <si>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</si>
  <si>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</si>
  <si>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</si>
  <si>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</si>
  <si>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</si>
  <si>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</si>
  <si>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</si>
  <si>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</si>
  <si>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</si>
  <si>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</si>
  <si>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</si>
  <si>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</si>
  <si>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</si>
  <si>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</si>
  <si>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</si>
  <si>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</si>
  <si>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</si>
  <si>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</si>
  <si>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</si>
  <si>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</si>
  <si>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</si>
  <si>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</si>
  <si>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</si>
  <si>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</si>
  <si>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</si>
  <si>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</si>
  <si>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</si>
  <si>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</si>
  <si>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</si>
  <si>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</si>
  <si>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</si>
  <si>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</si>
  <si>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</si>
  <si>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</si>
  <si>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</si>
  <si>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</si>
  <si>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</si>
  <si>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</si>
  <si>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</si>
  <si>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</si>
  <si>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</si>
  <si>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</si>
  <si>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</si>
  <si>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</si>
  <si>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</si>
  <si>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</si>
  <si>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</si>
  <si>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</si>
  <si>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</si>
  <si>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</si>
  <si>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</si>
  <si>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</si>
  <si>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</si>
  <si>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</si>
  <si>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</si>
  <si>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</si>
  <si>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</si>
  <si>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</si>
  <si>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</si>
  <si>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</si>
  <si>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</si>
  <si>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navýšení 8 mil.</t>
  </si>
  <si>
    <t>-50</t>
  </si>
  <si>
    <t>+50</t>
  </si>
  <si>
    <t>-20</t>
  </si>
  <si>
    <t>+40 (NS 1631)</t>
  </si>
  <si>
    <t>+5 (navýšení)</t>
  </si>
  <si>
    <t>+7 (navýšení)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</si>
</sst>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59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1" fillId="0" borderId="0" xfId="0" applyFont="1"/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pane xSplit="2" ySplit="13" topLeftCell="H29" activePane="bottomRight" state="frozen"/>
      <selection activeCell="F16" sqref="F16"/>
      <selection pane="topRight" activeCell="H16" sqref="H16"/>
      <selection pane="bottomLeft" activeCell="F29" sqref="F29"/>
      <selection pane="bottomRight" activeCell="M99" sqref="M99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  <col min="29" max="29" width="9.140625" style="55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3" t="s">
        <v>6</v>
      </c>
      <c r="I5" s="44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45" t="s">
        <v>9</v>
      </c>
      <c r="G6" s="46"/>
      <c r="H6" s="46"/>
      <c r="I6" s="44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47" t="s">
        <v>24</v>
      </c>
      <c r="H17" s="48"/>
      <c r="I17" s="49"/>
      <c r="J17" s="49"/>
      <c r="K17" s="49"/>
      <c r="L17" s="49"/>
      <c r="M17" s="49"/>
      <c r="N17" s="49"/>
      <c r="O17" s="49"/>
      <c r="P17" s="50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1" t="s">
        <v>26</v>
      </c>
      <c r="L20" s="52"/>
      <c r="M20" s="53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4" t="s">
        <v>26</v>
      </c>
      <c r="L24" s="54"/>
      <c r="M24" s="54"/>
      <c r="N24" s="54"/>
      <c r="O24" s="54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4.25" customHeight="1" x14ac:dyDescent="0.25">
      <c r="A25" s="2"/>
      <c r="B25" s="2"/>
      <c r="C25" s="2"/>
      <c r="D25" s="2"/>
      <c r="E25" s="2"/>
      <c r="F25" s="14"/>
      <c r="G25" s="19"/>
      <c r="H25" s="33" t="s">
        <v>30</v>
      </c>
      <c r="I25" s="34"/>
      <c r="J25" s="3"/>
      <c r="K25" s="37" t="s">
        <v>31</v>
      </c>
      <c r="L25" s="38"/>
      <c r="M25" s="38"/>
      <c r="N25" s="38"/>
      <c r="O25" s="39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4.25" customHeight="1" x14ac:dyDescent="0.25">
      <c r="A26" s="2"/>
      <c r="B26" s="2"/>
      <c r="C26" s="2"/>
      <c r="D26" s="2"/>
      <c r="E26" s="2"/>
      <c r="F26" s="14"/>
      <c r="G26" s="19"/>
      <c r="H26" s="35"/>
      <c r="I26" s="36"/>
      <c r="J26" s="3"/>
      <c r="K26" s="40" t="s">
        <v>32</v>
      </c>
      <c r="L26" s="41"/>
      <c r="M26" s="40" t="s">
        <v>33</v>
      </c>
      <c r="N26" s="42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-78751480.364324585</v>
      </c>
      <c r="L29" s="28">
        <v>-72634121.680000007</v>
      </c>
      <c r="M29" s="28">
        <v>-110754570.80999999</v>
      </c>
      <c r="N29" s="28">
        <v>-109408819.27</v>
      </c>
      <c r="O29" s="28">
        <f>SUM(O30:O47)</f>
        <v>-131399999.99969999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-6376105.07001004</v>
      </c>
      <c r="L30" s="28">
        <v>-6479317.9800000004</v>
      </c>
      <c r="M30" s="28">
        <v>-6369999.9970000004</v>
      </c>
      <c r="N30" s="28">
        <v>-6130358.6299999999</v>
      </c>
      <c r="O30" s="29">
        <v>-6299999.9998000003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-269999.99999998498</v>
      </c>
      <c r="L31" s="28">
        <v>-306543.81</v>
      </c>
      <c r="M31" s="28">
        <v>-289999.99800000002</v>
      </c>
      <c r="N31" s="28">
        <v>-200542.26</v>
      </c>
      <c r="O31" s="29">
        <v>-219999.9999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9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9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-144999.99999998399</v>
      </c>
      <c r="L34" s="28">
        <v>-142231.87</v>
      </c>
      <c r="M34" s="28">
        <v>-125000.005</v>
      </c>
      <c r="N34" s="28">
        <v>-163960.1</v>
      </c>
      <c r="O34" s="29">
        <v>-169999.99969999999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9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9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-99999.999999993001</v>
      </c>
      <c r="L36" s="28">
        <v>-156768.68</v>
      </c>
      <c r="M36" s="28">
        <v>-99999.998999999996</v>
      </c>
      <c r="N36" s="28">
        <v>-269236.71000000002</v>
      </c>
      <c r="O36" s="29">
        <f>-309999.9999+50000</f>
        <v>-259999.9999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56" t="s">
        <v>271</v>
      </c>
    </row>
    <row r="37" spans="1:29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9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9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0</v>
      </c>
      <c r="L39" s="28">
        <v>0</v>
      </c>
      <c r="M39" s="28">
        <v>0</v>
      </c>
      <c r="N39" s="28">
        <v>-30128.67</v>
      </c>
      <c r="O39" s="29">
        <v>-9999.9999000000007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-34550.81</v>
      </c>
      <c r="M40" s="28">
        <v>-30000.002</v>
      </c>
      <c r="N40" s="28">
        <v>-73381.600000000006</v>
      </c>
      <c r="O40" s="29">
        <v>-80000.000100000005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9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-1659999.99999999</v>
      </c>
      <c r="L41" s="28">
        <v>-1731674.13</v>
      </c>
      <c r="M41" s="28">
        <v>-1700000.0020000001</v>
      </c>
      <c r="N41" s="28">
        <v>-1504160.52</v>
      </c>
      <c r="O41" s="29">
        <v>-1500000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9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-409999.99999998399</v>
      </c>
      <c r="L42" s="28">
        <v>-649916.55000000005</v>
      </c>
      <c r="M42" s="28">
        <v>-610000.00199999998</v>
      </c>
      <c r="N42" s="28">
        <v>-641022.43000000005</v>
      </c>
      <c r="O42" s="29">
        <f>-590000.0003-50000</f>
        <v>-640000.00029999996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57" t="s">
        <v>272</v>
      </c>
    </row>
    <row r="43" spans="1:29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9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-63900000</v>
      </c>
      <c r="L44" s="28">
        <v>-56588644.729999997</v>
      </c>
      <c r="M44" s="28">
        <v>-94999570.804000005</v>
      </c>
      <c r="N44" s="28">
        <v>-96621258.909999996</v>
      </c>
      <c r="O44" s="29">
        <f>-107000000.0004-8000000</f>
        <v>-115000000.00040001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57" t="s">
        <v>270</v>
      </c>
    </row>
    <row r="45" spans="1:29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-5700375.2943146396</v>
      </c>
      <c r="L45" s="28">
        <v>-6346059.3300000001</v>
      </c>
      <c r="M45" s="28">
        <v>-6350000.0039999997</v>
      </c>
      <c r="N45" s="28">
        <v>-3555678.69</v>
      </c>
      <c r="O45" s="29">
        <v>-6999999.9995999997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9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-189999.99999997101</v>
      </c>
      <c r="L46" s="28">
        <v>-198413.79</v>
      </c>
      <c r="M46" s="28">
        <v>-179999.997</v>
      </c>
      <c r="N46" s="28">
        <v>-219090.75</v>
      </c>
      <c r="O46" s="29">
        <v>-220000.0001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9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9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-5391701.6315765055</v>
      </c>
      <c r="L48" s="28">
        <v>-5990975.1000000006</v>
      </c>
      <c r="M48" s="28">
        <v>-5416439.1509999987</v>
      </c>
      <c r="N48" s="28">
        <v>-5740440.3799999999</v>
      </c>
      <c r="O48" s="28">
        <f>SUM(O49:O96)</f>
        <v>-6121999.9983000001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0</v>
      </c>
      <c r="L58" s="28">
        <v>0</v>
      </c>
      <c r="M58" s="28">
        <v>0</v>
      </c>
      <c r="N58" s="28">
        <v>0</v>
      </c>
      <c r="O58" s="29">
        <v>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-89999.999999983993</v>
      </c>
      <c r="L62" s="28">
        <v>-81345.69</v>
      </c>
      <c r="M62" s="28">
        <v>-89999.998000000007</v>
      </c>
      <c r="N62" s="28">
        <v>-81245.45</v>
      </c>
      <c r="O62" s="29">
        <v>-95999.999800000005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-5137.75</v>
      </c>
      <c r="O63" s="29">
        <v>-5000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-14999.99999998</v>
      </c>
      <c r="L64" s="28">
        <v>-10117.120000000001</v>
      </c>
      <c r="M64" s="28">
        <v>-15000.003000000001</v>
      </c>
      <c r="N64" s="28">
        <v>-11929.05</v>
      </c>
      <c r="O64" s="29">
        <v>-14999.999100000001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9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-267999.99999996199</v>
      </c>
      <c r="L65" s="28">
        <v>-374462.4</v>
      </c>
      <c r="M65" s="28">
        <v>-280000.00099999999</v>
      </c>
      <c r="N65" s="28">
        <v>-372213.44</v>
      </c>
      <c r="O65" s="29">
        <v>-359999.9999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9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-2719999.9999999702</v>
      </c>
      <c r="L66" s="28">
        <v>-2741601.39</v>
      </c>
      <c r="M66" s="28">
        <v>-2721720.2620000001</v>
      </c>
      <c r="N66" s="28">
        <v>-2800974.98</v>
      </c>
      <c r="O66" s="29">
        <v>-2782999.9997999999</v>
      </c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9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9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9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-224999.99999997599</v>
      </c>
      <c r="L69" s="28">
        <v>-243298.54</v>
      </c>
      <c r="M69" s="28">
        <v>-269999.99800000002</v>
      </c>
      <c r="N69" s="28">
        <v>-407927.8</v>
      </c>
      <c r="O69" s="29">
        <v>-715000.00009999995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9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-14999.999999997999</v>
      </c>
      <c r="L70" s="28">
        <v>-9197.0300000000007</v>
      </c>
      <c r="M70" s="28">
        <v>-10000</v>
      </c>
      <c r="N70" s="28">
        <v>-4153.47</v>
      </c>
      <c r="O70" s="29">
        <v>-12000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9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-941491.99294475606</v>
      </c>
      <c r="L71" s="28">
        <v>-1045690.46</v>
      </c>
      <c r="M71" s="28">
        <v>-1044999.998</v>
      </c>
      <c r="N71" s="28">
        <v>-783130.93</v>
      </c>
      <c r="O71" s="29">
        <f>-827000.0004+20000</f>
        <v>-807000.00040000002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56" t="s">
        <v>273</v>
      </c>
    </row>
    <row r="72" spans="1:29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9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-150999.999999956</v>
      </c>
      <c r="L73" s="28">
        <v>-155894.85</v>
      </c>
      <c r="M73" s="28">
        <v>-149718.89499999999</v>
      </c>
      <c r="N73" s="28">
        <v>-126262.8</v>
      </c>
      <c r="O73" s="29">
        <v>-156999.99969999999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9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9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-35999.999999997999</v>
      </c>
      <c r="L75" s="28">
        <v>-13529.9</v>
      </c>
      <c r="M75" s="28">
        <v>-20000</v>
      </c>
      <c r="N75" s="28">
        <v>-27059.71</v>
      </c>
      <c r="O75" s="29">
        <v>-20000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9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-443809.63863193901</v>
      </c>
      <c r="L76" s="28">
        <v>-642287.4</v>
      </c>
      <c r="M76" s="28">
        <v>-444999.99800000002</v>
      </c>
      <c r="N76" s="28">
        <v>-371793.16</v>
      </c>
      <c r="O76" s="29">
        <f>-415999.9998+20000</f>
        <v>-395999.99979999999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56" t="s">
        <v>273</v>
      </c>
    </row>
    <row r="77" spans="1:29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9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9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9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9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-70000</v>
      </c>
      <c r="L81" s="28">
        <v>0</v>
      </c>
      <c r="M81" s="28">
        <v>0</v>
      </c>
      <c r="N81" s="28">
        <v>0</v>
      </c>
      <c r="O81" s="29">
        <v>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9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9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9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-99999.999999987005</v>
      </c>
      <c r="L84" s="28">
        <v>-163074.29999999999</v>
      </c>
      <c r="M84" s="28">
        <v>-129999.999</v>
      </c>
      <c r="N84" s="28">
        <v>-306014.40999999997</v>
      </c>
      <c r="O84" s="29">
        <f>-269999.9998-40000</f>
        <v>-309999.99979999999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57" t="s">
        <v>274</v>
      </c>
    </row>
    <row r="85" spans="1:29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-54999.999999999003</v>
      </c>
      <c r="L85" s="28">
        <v>-339607.95</v>
      </c>
      <c r="M85" s="28">
        <v>-239999.99900000001</v>
      </c>
      <c r="N85" s="28">
        <v>-442597.43</v>
      </c>
      <c r="O85" s="29">
        <v>-445999.9999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9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9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9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9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-261400</v>
      </c>
      <c r="L89" s="28">
        <v>-170868.07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9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9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9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9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9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9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9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30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-809673.37745323195</v>
      </c>
      <c r="L97" s="28">
        <v>-820988.51000000013</v>
      </c>
      <c r="M97" s="28">
        <v>-823796.06700000004</v>
      </c>
      <c r="N97" s="28">
        <v>-838045.78999999992</v>
      </c>
      <c r="O97" s="28">
        <f>SUM(O98:O102)</f>
        <v>-849999.99999999988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30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-69999.999999966007</v>
      </c>
      <c r="L98" s="28">
        <v>-84571.16</v>
      </c>
      <c r="M98" s="28">
        <v>-75000</v>
      </c>
      <c r="N98" s="28">
        <v>-89787.92</v>
      </c>
      <c r="O98" s="29">
        <v>-89999.999899999995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30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-367589.18374701001</v>
      </c>
      <c r="L99" s="28">
        <v>-369001.76</v>
      </c>
      <c r="M99" s="28">
        <v>-370000</v>
      </c>
      <c r="N99" s="28">
        <v>-389749.72</v>
      </c>
      <c r="O99" s="29">
        <v>-389999.9999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30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-179084.19370630299</v>
      </c>
      <c r="L100" s="28">
        <v>-171550.43</v>
      </c>
      <c r="M100" s="28">
        <v>-188796.06599999999</v>
      </c>
      <c r="N100" s="28">
        <v>-165489.19</v>
      </c>
      <c r="O100" s="29">
        <f>-169999.9997-5000</f>
        <v>-174999.99969999999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57" t="s">
        <v>275</v>
      </c>
      <c r="AD100" s="58"/>
    </row>
    <row r="101" spans="1:30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-2999.999999999</v>
      </c>
      <c r="L101" s="28">
        <v>0</v>
      </c>
      <c r="M101" s="28">
        <v>0</v>
      </c>
      <c r="N101" s="28">
        <v>0</v>
      </c>
      <c r="O101" s="29">
        <v>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57"/>
      <c r="AD101" s="58"/>
    </row>
    <row r="102" spans="1:30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-189999.99999995399</v>
      </c>
      <c r="L102" s="28">
        <v>-195865.16</v>
      </c>
      <c r="M102" s="28">
        <v>-190000.00099999999</v>
      </c>
      <c r="N102" s="28">
        <v>-193018.96</v>
      </c>
      <c r="O102" s="29">
        <v>-195000.00049999999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57"/>
      <c r="AD102" s="58"/>
    </row>
    <row r="103" spans="1:30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-187003.60696574001</v>
      </c>
      <c r="L103" s="28">
        <v>-191863.28</v>
      </c>
      <c r="M103" s="28">
        <v>-206161.90999999997</v>
      </c>
      <c r="N103" s="28">
        <v>-206304.75</v>
      </c>
      <c r="O103" s="28">
        <f>SUM(O104:O106)</f>
        <v>-209999.99930000002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57"/>
      <c r="AD103" s="58"/>
    </row>
    <row r="104" spans="1:30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-72875.605664475006</v>
      </c>
      <c r="L104" s="28">
        <v>-75711.490000000005</v>
      </c>
      <c r="M104" s="28">
        <v>-72999.998999999996</v>
      </c>
      <c r="N104" s="28">
        <v>-62789.84</v>
      </c>
      <c r="O104" s="29">
        <f>-62999.9994-7000</f>
        <v>-69999.999400000001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57" t="s">
        <v>276</v>
      </c>
      <c r="AD104" s="58"/>
    </row>
    <row r="105" spans="1:30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-35628.016959604996</v>
      </c>
      <c r="L105" s="28">
        <v>-31756</v>
      </c>
      <c r="M105" s="28">
        <v>-35999.995999999999</v>
      </c>
      <c r="N105" s="28">
        <v>-27293.16</v>
      </c>
      <c r="O105" s="29">
        <v>-25000.000100000001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30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-78499.984341660005</v>
      </c>
      <c r="L106" s="28">
        <v>-84395.79</v>
      </c>
      <c r="M106" s="28">
        <v>-97161.914999999994</v>
      </c>
      <c r="N106" s="28">
        <v>-116221.75</v>
      </c>
      <c r="O106" s="29">
        <v>-114999.99980000001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K16</vt:lpstr>
      <vt:lpstr>'K16'!Oblast_tisku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Silná Helena, Ing.</dc:creator>
  <cp:lastModifiedBy>63222</cp:lastModifiedBy>
  <cp:lastPrinted>2020-03-04T06:28:23Z</cp:lastPrinted>
  <dcterms:created xsi:type="dcterms:W3CDTF">2020-03-04T06:26:30Z</dcterms:created>
  <dcterms:modified xsi:type="dcterms:W3CDTF">2020-03-04T06:41:12Z</dcterms:modified>
</cp:coreProperties>
</file>